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Data Padang\Pangkat\TPJA\Agustus 2022\"/>
    </mc:Choice>
  </mc:AlternateContent>
  <bookViews>
    <workbookView xWindow="0" yWindow="0" windowWidth="16330" windowHeight="3550" activeTab="4"/>
  </bookViews>
  <sheets>
    <sheet name="PERSYARATAN ADMINISTRASI 2020" sheetId="1" r:id="rId1"/>
    <sheet name="PAK" sheetId="2" r:id="rId2"/>
    <sheet name="DUPAK" sheetId="3" r:id="rId3"/>
    <sheet name="PENDIDIKAN" sheetId="4" r:id="rId4"/>
    <sheet name="PENELITIAN" sheetId="5" r:id="rId5"/>
    <sheet name="PENGABDIAN" sheetId="6" r:id="rId6"/>
    <sheet name="PENUNJANG" sheetId="7" r:id="rId7"/>
    <sheet name="Resume PENILAIAN TPJA UNAND " sheetId="8" r:id="rId8"/>
  </sheets>
  <externalReferences>
    <externalReference r:id="rId9"/>
  </externalReferences>
  <definedNames>
    <definedName name="_xlnm.Print_Area" localSheetId="2">DUPAK!$A$13:$M$292</definedName>
    <definedName name="_xlnm.Print_Area" localSheetId="1">PAK!$A$1:$H$50</definedName>
    <definedName name="_xlnm.Print_Area" localSheetId="4">PENELITIAN!$A$1:$O$688</definedName>
  </definedNames>
  <calcPr calcId="162913"/>
</workbook>
</file>

<file path=xl/calcChain.xml><?xml version="1.0" encoding="utf-8"?>
<calcChain xmlns="http://schemas.openxmlformats.org/spreadsheetml/2006/main">
  <c r="O674" i="5" l="1"/>
  <c r="I126" i="3" l="1"/>
  <c r="I125" i="3"/>
  <c r="I123" i="3"/>
  <c r="I121" i="3"/>
  <c r="I120" i="3"/>
  <c r="I119" i="3"/>
  <c r="I118" i="3"/>
  <c r="I117" i="3"/>
  <c r="I116" i="3"/>
  <c r="I114" i="3"/>
  <c r="I113" i="3"/>
  <c r="I71" i="3"/>
  <c r="I65" i="3"/>
  <c r="I62" i="3"/>
  <c r="I57" i="3"/>
  <c r="L41" i="8"/>
  <c r="J41" i="8"/>
  <c r="H41" i="8"/>
  <c r="F41" i="8"/>
  <c r="N39" i="8"/>
  <c r="F35" i="8"/>
  <c r="F34" i="8"/>
  <c r="F31" i="8"/>
  <c r="F30" i="8"/>
  <c r="D25" i="8"/>
  <c r="K24" i="8"/>
  <c r="K38" i="8" s="1"/>
  <c r="I24" i="8"/>
  <c r="I38" i="8" s="1"/>
  <c r="C24" i="8"/>
  <c r="C38" i="8" s="1"/>
  <c r="I17" i="8"/>
  <c r="I16" i="8"/>
  <c r="I15" i="8"/>
  <c r="I14" i="8"/>
  <c r="I13" i="8"/>
  <c r="I12" i="8"/>
  <c r="J170" i="7"/>
  <c r="O164" i="7"/>
  <c r="L113" i="7"/>
  <c r="L98" i="7"/>
  <c r="L88" i="7"/>
  <c r="I183" i="3" s="1"/>
  <c r="L25" i="8" s="1"/>
  <c r="L53" i="7"/>
  <c r="L23" i="7" s="1"/>
  <c r="L51" i="7"/>
  <c r="G8" i="7"/>
  <c r="G7" i="7"/>
  <c r="G6" i="7"/>
  <c r="G5" i="7"/>
  <c r="J76" i="6"/>
  <c r="J75" i="6"/>
  <c r="O70" i="6"/>
  <c r="L64" i="6"/>
  <c r="L49" i="6"/>
  <c r="L48" i="6"/>
  <c r="L47" i="6"/>
  <c r="L46" i="6"/>
  <c r="L45" i="6"/>
  <c r="L44" i="6"/>
  <c r="L43" i="6"/>
  <c r="L42" i="6"/>
  <c r="L41" i="6"/>
  <c r="L40" i="6"/>
  <c r="L39" i="6"/>
  <c r="L38" i="6"/>
  <c r="G14" i="6"/>
  <c r="G8" i="6"/>
  <c r="G7" i="6"/>
  <c r="G6" i="6"/>
  <c r="G5" i="6"/>
  <c r="N669" i="5"/>
  <c r="I147" i="3" s="1"/>
  <c r="H28" i="8" s="1"/>
  <c r="N662" i="5"/>
  <c r="I144" i="3" s="1"/>
  <c r="H27" i="8" s="1"/>
  <c r="N653" i="5"/>
  <c r="N652" i="5" s="1"/>
  <c r="N648" i="5"/>
  <c r="N645" i="5"/>
  <c r="N642" i="5"/>
  <c r="N633" i="5"/>
  <c r="N632" i="5"/>
  <c r="N619" i="5"/>
  <c r="N618" i="5" s="1"/>
  <c r="N605" i="5"/>
  <c r="N604" i="5"/>
  <c r="N591" i="5"/>
  <c r="M591" i="5"/>
  <c r="M578" i="5"/>
  <c r="N578" i="5" s="1"/>
  <c r="N565" i="5"/>
  <c r="M565" i="5"/>
  <c r="M552" i="5"/>
  <c r="N552" i="5" s="1"/>
  <c r="N539" i="5"/>
  <c r="M539" i="5"/>
  <c r="M526" i="5"/>
  <c r="N526" i="5" s="1"/>
  <c r="N513" i="5"/>
  <c r="M513" i="5"/>
  <c r="M500" i="5"/>
  <c r="N500" i="5" s="1"/>
  <c r="N487" i="5"/>
  <c r="N486" i="5" s="1"/>
  <c r="N485" i="5" s="1"/>
  <c r="N484" i="5" s="1"/>
  <c r="M487" i="5"/>
  <c r="N469" i="5"/>
  <c r="M469" i="5"/>
  <c r="N468" i="5"/>
  <c r="N451" i="5"/>
  <c r="M451" i="5"/>
  <c r="M435" i="5"/>
  <c r="N435" i="5" s="1"/>
  <c r="N419" i="5"/>
  <c r="M419" i="5"/>
  <c r="M403" i="5"/>
  <c r="N403" i="5" s="1"/>
  <c r="N387" i="5"/>
  <c r="N386" i="5" s="1"/>
  <c r="M387" i="5"/>
  <c r="M370" i="5"/>
  <c r="N370" i="5" s="1"/>
  <c r="N354" i="5"/>
  <c r="M354" i="5"/>
  <c r="M338" i="5"/>
  <c r="N338" i="5" s="1"/>
  <c r="N322" i="5"/>
  <c r="M322" i="5"/>
  <c r="M306" i="5"/>
  <c r="N306" i="5" s="1"/>
  <c r="N305" i="5" s="1"/>
  <c r="M284" i="5"/>
  <c r="N284" i="5" s="1"/>
  <c r="N264" i="5"/>
  <c r="M264" i="5"/>
  <c r="M244" i="5"/>
  <c r="N244" i="5" s="1"/>
  <c r="N224" i="5"/>
  <c r="M224" i="5"/>
  <c r="M204" i="5"/>
  <c r="N204" i="5" s="1"/>
  <c r="N184" i="5"/>
  <c r="M184" i="5"/>
  <c r="M166" i="5"/>
  <c r="N166" i="5" s="1"/>
  <c r="N146" i="5"/>
  <c r="M146" i="5"/>
  <c r="M126" i="5"/>
  <c r="N126" i="5" s="1"/>
  <c r="N106" i="5"/>
  <c r="M106" i="5"/>
  <c r="M88" i="5"/>
  <c r="N88" i="5" s="1"/>
  <c r="N87" i="5" s="1"/>
  <c r="N86" i="5" s="1"/>
  <c r="N77" i="5"/>
  <c r="N68" i="5"/>
  <c r="N67" i="5"/>
  <c r="N58" i="5"/>
  <c r="M58" i="5"/>
  <c r="N57" i="5"/>
  <c r="N56" i="5"/>
  <c r="N49" i="5"/>
  <c r="N42" i="5"/>
  <c r="N41" i="5"/>
  <c r="N34" i="5"/>
  <c r="N27" i="5"/>
  <c r="I16" i="5"/>
  <c r="I15" i="5"/>
  <c r="I14" i="5"/>
  <c r="I13" i="5"/>
  <c r="I12" i="5"/>
  <c r="I9" i="5"/>
  <c r="I8" i="5"/>
  <c r="I7" i="5"/>
  <c r="I6" i="5"/>
  <c r="I5" i="5"/>
  <c r="I406" i="4"/>
  <c r="I405" i="4"/>
  <c r="I403" i="4"/>
  <c r="J74" i="6" s="1"/>
  <c r="J168" i="7" s="1"/>
  <c r="N400" i="4"/>
  <c r="K398" i="4"/>
  <c r="K397" i="4"/>
  <c r="K396" i="4"/>
  <c r="K388" i="4"/>
  <c r="I99" i="3" s="1"/>
  <c r="F36" i="8" s="1"/>
  <c r="K379" i="4"/>
  <c r="K378" i="4"/>
  <c r="K377" i="4"/>
  <c r="K376" i="4"/>
  <c r="K380" i="4" s="1"/>
  <c r="K373" i="4"/>
  <c r="K372" i="4"/>
  <c r="K371" i="4"/>
  <c r="K370" i="4"/>
  <c r="K369" i="4"/>
  <c r="K351" i="4"/>
  <c r="K350" i="4"/>
  <c r="K349" i="4"/>
  <c r="K348" i="4"/>
  <c r="K347" i="4"/>
  <c r="K346" i="4"/>
  <c r="K345" i="4"/>
  <c r="K344" i="4"/>
  <c r="K343" i="4"/>
  <c r="K342" i="4"/>
  <c r="K341" i="4"/>
  <c r="K340" i="4"/>
  <c r="K352" i="4" s="1"/>
  <c r="K336" i="4" s="1"/>
  <c r="I70" i="3" s="1"/>
  <c r="F29" i="8" s="1"/>
  <c r="K339" i="4"/>
  <c r="K338" i="4"/>
  <c r="K335" i="4"/>
  <c r="K264" i="4" s="1"/>
  <c r="K263" i="4"/>
  <c r="I263" i="4"/>
  <c r="K229" i="4"/>
  <c r="K225" i="4"/>
  <c r="K224" i="4"/>
  <c r="K226" i="4" s="1"/>
  <c r="K223" i="4" s="1"/>
  <c r="K220" i="4"/>
  <c r="K219" i="4"/>
  <c r="K218" i="4"/>
  <c r="K217" i="4"/>
  <c r="K216" i="4"/>
  <c r="K221" i="4" s="1"/>
  <c r="I60" i="3" s="1"/>
  <c r="K215" i="4"/>
  <c r="K209" i="4"/>
  <c r="K136" i="4"/>
  <c r="K131" i="4"/>
  <c r="K125" i="4" s="1"/>
  <c r="I46" i="3" s="1"/>
  <c r="F25" i="8" s="1"/>
  <c r="K127" i="4"/>
  <c r="I124" i="4"/>
  <c r="K123" i="4"/>
  <c r="K122" i="4"/>
  <c r="K121" i="4"/>
  <c r="K120" i="4"/>
  <c r="K124" i="4" s="1"/>
  <c r="K119" i="4"/>
  <c r="K118" i="4"/>
  <c r="I116" i="4"/>
  <c r="K115" i="4"/>
  <c r="K114" i="4"/>
  <c r="K113" i="4"/>
  <c r="K112" i="4"/>
  <c r="K116" i="4" s="1"/>
  <c r="K111" i="4"/>
  <c r="K110" i="4"/>
  <c r="I108" i="4"/>
  <c r="K107" i="4"/>
  <c r="K106" i="4"/>
  <c r="K105" i="4"/>
  <c r="K104" i="4"/>
  <c r="K108" i="4" s="1"/>
  <c r="I102" i="4"/>
  <c r="K101" i="4"/>
  <c r="K100" i="4"/>
  <c r="K99" i="4"/>
  <c r="K98" i="4"/>
  <c r="K102" i="4" s="1"/>
  <c r="I96" i="4"/>
  <c r="K95" i="4"/>
  <c r="K94" i="4"/>
  <c r="K93" i="4"/>
  <c r="K92" i="4"/>
  <c r="K96" i="4" s="1"/>
  <c r="K91" i="4"/>
  <c r="K90" i="4"/>
  <c r="I88" i="4"/>
  <c r="K87" i="4"/>
  <c r="K86" i="4"/>
  <c r="K85" i="4"/>
  <c r="K84" i="4"/>
  <c r="K88" i="4" s="1"/>
  <c r="K83" i="4"/>
  <c r="I81" i="4"/>
  <c r="K80" i="4"/>
  <c r="K79" i="4"/>
  <c r="K78" i="4"/>
  <c r="K77" i="4"/>
  <c r="K76" i="4"/>
  <c r="K81" i="4" s="1"/>
  <c r="I74" i="4"/>
  <c r="K73" i="4"/>
  <c r="K72" i="4"/>
  <c r="K71" i="4"/>
  <c r="K70" i="4"/>
  <c r="K69" i="4"/>
  <c r="K68" i="4"/>
  <c r="K74" i="4" s="1"/>
  <c r="I66" i="4"/>
  <c r="K65" i="4"/>
  <c r="K66" i="4" s="1"/>
  <c r="I62" i="4"/>
  <c r="I63" i="4" s="1"/>
  <c r="K61" i="4"/>
  <c r="K60" i="4"/>
  <c r="I58" i="4"/>
  <c r="K57" i="4"/>
  <c r="K56" i="4"/>
  <c r="K55" i="4"/>
  <c r="K54" i="4"/>
  <c r="K58" i="4" s="1"/>
  <c r="I52" i="4"/>
  <c r="K51" i="4"/>
  <c r="K50" i="4"/>
  <c r="K49" i="4"/>
  <c r="K52" i="4" s="1"/>
  <c r="I47" i="4"/>
  <c r="K46" i="4"/>
  <c r="K45" i="4"/>
  <c r="K44" i="4"/>
  <c r="K43" i="4"/>
  <c r="K47" i="4" s="1"/>
  <c r="I41" i="4"/>
  <c r="K40" i="4"/>
  <c r="K39" i="4"/>
  <c r="K38" i="4"/>
  <c r="K37" i="4"/>
  <c r="K41" i="4" s="1"/>
  <c r="I35" i="4"/>
  <c r="K34" i="4"/>
  <c r="K33" i="4"/>
  <c r="K32" i="4"/>
  <c r="K31" i="4"/>
  <c r="K30" i="4"/>
  <c r="K23" i="4"/>
  <c r="K22" i="4"/>
  <c r="F16" i="4"/>
  <c r="F15" i="4"/>
  <c r="G15" i="7" s="1"/>
  <c r="F14" i="4"/>
  <c r="G14" i="7" s="1"/>
  <c r="F12" i="4"/>
  <c r="F9" i="4"/>
  <c r="G9" i="7" s="1"/>
  <c r="I252" i="3"/>
  <c r="I410" i="4" s="1"/>
  <c r="J686" i="5" s="1"/>
  <c r="I251" i="3"/>
  <c r="I409" i="4" s="1"/>
  <c r="D236" i="3"/>
  <c r="I235" i="3"/>
  <c r="C235" i="3"/>
  <c r="I233" i="3"/>
  <c r="L33" i="8" s="1"/>
  <c r="I229" i="3"/>
  <c r="L32" i="8" s="1"/>
  <c r="I225" i="3"/>
  <c r="L31" i="8" s="1"/>
  <c r="I216" i="3"/>
  <c r="L30" i="8" s="1"/>
  <c r="I209" i="3"/>
  <c r="L29" i="8" s="1"/>
  <c r="I206" i="3"/>
  <c r="L28" i="8" s="1"/>
  <c r="I199" i="3"/>
  <c r="L27" i="8" s="1"/>
  <c r="I190" i="3"/>
  <c r="L26" i="8" s="1"/>
  <c r="H179" i="3"/>
  <c r="H237" i="3" s="1"/>
  <c r="I176" i="3"/>
  <c r="J28" i="8" s="1"/>
  <c r="I172" i="3"/>
  <c r="J27" i="8" s="1"/>
  <c r="I154" i="3"/>
  <c r="J25" i="8" s="1"/>
  <c r="I152" i="3"/>
  <c r="J24" i="8" s="1"/>
  <c r="H151" i="3"/>
  <c r="I142" i="3"/>
  <c r="H26" i="8" s="1"/>
  <c r="I140" i="3"/>
  <c r="H25" i="8" s="1"/>
  <c r="H107" i="3"/>
  <c r="G24" i="8" s="1"/>
  <c r="G38" i="8" s="1"/>
  <c r="F32" i="8"/>
  <c r="I69" i="3"/>
  <c r="I48" i="3"/>
  <c r="F26" i="8" s="1"/>
  <c r="H43" i="3"/>
  <c r="E24" i="8" s="1"/>
  <c r="E38" i="8" s="1"/>
  <c r="J39" i="3"/>
  <c r="I37" i="3"/>
  <c r="H37" i="3"/>
  <c r="H30" i="3"/>
  <c r="H29" i="3"/>
  <c r="H28" i="3"/>
  <c r="H27" i="3"/>
  <c r="H26" i="3"/>
  <c r="H25" i="3"/>
  <c r="H24" i="3"/>
  <c r="H23" i="3"/>
  <c r="H22" i="3"/>
  <c r="F13" i="4" s="1"/>
  <c r="H21" i="3"/>
  <c r="H19" i="3"/>
  <c r="C42" i="2"/>
  <c r="F28" i="2"/>
  <c r="F25" i="2"/>
  <c r="F29" i="2" s="1"/>
  <c r="G20" i="2"/>
  <c r="E45" i="1"/>
  <c r="E36" i="1"/>
  <c r="J685" i="5" l="1"/>
  <c r="H178" i="3"/>
  <c r="G13" i="7"/>
  <c r="G13" i="6"/>
  <c r="J174" i="7"/>
  <c r="M38" i="8"/>
  <c r="M41" i="8" s="1"/>
  <c r="J37" i="3"/>
  <c r="J175" i="7"/>
  <c r="D24" i="8"/>
  <c r="D37" i="8" s="1"/>
  <c r="H20" i="2"/>
  <c r="G12" i="6"/>
  <c r="G12" i="7"/>
  <c r="G16" i="6"/>
  <c r="G9" i="6" s="1"/>
  <c r="G16" i="7"/>
  <c r="K35" i="4"/>
  <c r="K374" i="4"/>
  <c r="K360" i="4" s="1"/>
  <c r="I79" i="3" s="1"/>
  <c r="F33" i="8" s="1"/>
  <c r="I180" i="3"/>
  <c r="L164" i="7"/>
  <c r="L22" i="7"/>
  <c r="G27" i="2" s="1"/>
  <c r="K212" i="4"/>
  <c r="I56" i="3" s="1"/>
  <c r="F27" i="8" s="1"/>
  <c r="K228" i="4"/>
  <c r="I67" i="3" s="1"/>
  <c r="F28" i="8" s="1"/>
  <c r="I68" i="3"/>
  <c r="N26" i="5"/>
  <c r="N25" i="5" s="1"/>
  <c r="N24" i="5" s="1"/>
  <c r="N23" i="5" s="1"/>
  <c r="J81" i="6"/>
  <c r="K62" i="4"/>
  <c r="K63" i="4" s="1"/>
  <c r="G15" i="6"/>
  <c r="J82" i="6"/>
  <c r="I179" i="3" l="1"/>
  <c r="L24" i="8"/>
  <c r="L37" i="8" s="1"/>
  <c r="L40" i="8" s="1"/>
  <c r="N22" i="5"/>
  <c r="I108" i="3"/>
  <c r="D40" i="8"/>
  <c r="K28" i="4"/>
  <c r="G28" i="2"/>
  <c r="H27" i="2"/>
  <c r="H28" i="2" s="1"/>
  <c r="K27" i="4" l="1"/>
  <c r="I44" i="3"/>
  <c r="N674" i="5"/>
  <c r="G23" i="2"/>
  <c r="H23" i="2" s="1"/>
  <c r="H24" i="8"/>
  <c r="H37" i="8" s="1"/>
  <c r="H40" i="8" s="1"/>
  <c r="I107" i="3"/>
  <c r="I237" i="3"/>
  <c r="J179" i="3"/>
  <c r="J237" i="3" s="1"/>
  <c r="J107" i="3" l="1"/>
  <c r="F24" i="8"/>
  <c r="F37" i="8" s="1"/>
  <c r="I43" i="3"/>
  <c r="J43" i="3" s="1"/>
  <c r="G22" i="2"/>
  <c r="K400" i="4"/>
  <c r="F40" i="8" l="1"/>
  <c r="H22" i="2"/>
  <c r="I178" i="3"/>
  <c r="L70" i="6"/>
  <c r="N37" i="8"/>
  <c r="J151" i="3"/>
  <c r="J178" i="3"/>
  <c r="J40" i="8"/>
  <c r="N40" i="8"/>
  <c r="I151" i="3"/>
  <c r="G25" i="2"/>
  <c r="G29" i="2"/>
  <c r="L22" i="6"/>
  <c r="G24" i="2"/>
  <c r="H24" i="2"/>
  <c r="H25" i="2"/>
  <c r="H29" i="2"/>
  <c r="L33" i="6"/>
  <c r="L28" i="6"/>
  <c r="I161" i="3"/>
  <c r="J26" i="8"/>
  <c r="J37" i="8"/>
</calcChain>
</file>

<file path=xl/comments1.xml><?xml version="1.0" encoding="utf-8"?>
<comments xmlns="http://schemas.openxmlformats.org/spreadsheetml/2006/main">
  <authors>
    <author>MutyaVonnisa</author>
  </authors>
  <commentList>
    <comment ref="L180" authorId="0" shapeId="0">
      <text>
        <r>
          <rPr>
            <b/>
            <sz val="9"/>
            <rFont val="Times New Roman"/>
          </rPr>
          <t>MutyaVonnisa:</t>
        </r>
        <r>
          <rPr>
            <sz val="9"/>
            <rFont val="Times New Roman"/>
          </rPr>
          <t xml:space="preserve">
E-BA</t>
        </r>
      </text>
    </comment>
    <comment ref="L254" authorId="0" shapeId="0">
      <text>
        <r>
          <rPr>
            <b/>
            <sz val="9"/>
            <rFont val="Times New Roman"/>
          </rPr>
          <t>MutyaVonnisa:</t>
        </r>
        <r>
          <rPr>
            <sz val="9"/>
            <rFont val="Times New Roman"/>
          </rPr>
          <t xml:space="preserve">
Online</t>
        </r>
      </text>
    </comment>
    <comment ref="L315" authorId="0" shapeId="0">
      <text>
        <r>
          <rPr>
            <b/>
            <sz val="9"/>
            <rFont val="Times New Roman"/>
          </rPr>
          <t>MutyaVonnisa:</t>
        </r>
        <r>
          <rPr>
            <sz val="9"/>
            <rFont val="Times New Roman"/>
          </rPr>
          <t xml:space="preserve">
Online BA</t>
        </r>
      </text>
    </comment>
  </commentList>
</comments>
</file>

<file path=xl/sharedStrings.xml><?xml version="1.0" encoding="utf-8"?>
<sst xmlns="http://schemas.openxmlformats.org/spreadsheetml/2006/main" count="5483" uniqueCount="2155">
  <si>
    <t>PERSYARATAN ADMINSITRASI (FORMAT PDF UKURAN FILE MAKSIMAL 2 MB)</t>
  </si>
  <si>
    <t>A. Persyaratan Umum</t>
  </si>
  <si>
    <t>No.</t>
  </si>
  <si>
    <t>Jenis Dokumen</t>
  </si>
  <si>
    <t>URL Dokumen</t>
  </si>
  <si>
    <t>Petunjuk Pengisian</t>
  </si>
  <si>
    <t>SCAN Ijazah Terakhir, Sertifikat Akreditasi Prodi (Khusus S3 lulusan Dalam Negeri), dan Penyetaraan Ijazah (untuk lulusan Luar Negeri)</t>
  </si>
  <si>
    <t>https://uandalas-my.sharepoint.com/:b:/g/personal/mutyavonnisa_sci_unand_ac_id/EbBShketFb5Gv5a164miHOABWmqzSQ4cmzErj6LLUu7j2A?e=UQwlb2</t>
  </si>
  <si>
    <t>Dokumen disusun sesuai urutan dalam bentuk 1 (satu) file dengan format PDF dan  URL Dokumen direct link ke https://drive.google.com/</t>
  </si>
  <si>
    <t>SCAN Surat Keputusan Pemberian Tugas Belajar/Izin Belajar (Bila Mengusulkan Ijazah Baru)</t>
  </si>
  <si>
    <t>-</t>
  </si>
  <si>
    <t>Dokumen dalam bentuk 1 (satu) file dengan format PDF dan URL Dokumen direct link ke https://drive.google.com/</t>
  </si>
  <si>
    <t>SCAN Surat Keputusan Pengaktifan Kembali (Bila Tugas Belajar)</t>
  </si>
  <si>
    <t>PDF Ringkasan (dilengkapi dengan cover, lembar pengesahan, daftar isi) Disertasi/Thesis (sesuai pendidikan terakhir)</t>
  </si>
  <si>
    <t>https://uandalas-my.sharepoint.com/:b:/g/personal/mutyavonnisa_sci_unand_ac_id/EcCdMCbZeixIk_WHhGCYwGYBhfp8ZEd-XQrVsjv9z6xE_A?e=feJbTh</t>
  </si>
  <si>
    <t>SCAN Penetapan Angka Kredit Terakhir</t>
  </si>
  <si>
    <t>https://uandalas-my.sharepoint.com/:b:/g/personal/mutyavonnisa_sci_unand_ac_id/EUtMzGDwcOZNtHHgHIur0UYB8B49RJZvbwjN--v8oUV2ew?e=DbZgxN</t>
  </si>
  <si>
    <t>SCAN SK Jabatan Terakhir</t>
  </si>
  <si>
    <t>SCAN SK Pangkat Terakhir</t>
  </si>
  <si>
    <t xml:space="preserve"> SCAN PPKP (DP3) 2 Tahun Terakhir</t>
  </si>
  <si>
    <t>https://uandalas-my.sharepoint.com/:b:/g/personal/mutyavonnisa_sci_unand_ac_id/EZsiwf8327ZOs-VEPii1N3QBEn3dIAiaRtKF4-Y4VRFtZQ?e=g3MtM2</t>
  </si>
  <si>
    <t>SCAN Persetujuan/Pertimbangan Senat Fakultas</t>
  </si>
  <si>
    <t>SCAN Daftar Hadir Anggota Senat Fakultas</t>
  </si>
  <si>
    <t>SCAN Surat Pernyataan Pengesahan Hasil Validasi Karya Ilmiah dari Dekan</t>
  </si>
  <si>
    <t>SCAN Surat Pernyataan Keabsahan Karya Ilmiah</t>
  </si>
  <si>
    <t>Dokumen dalam bentuk 1 (satu) file dengan format PDF yang telah ditandatangan diatas materai Rp. 6.000,- dan URL Dokumen direct link ke https://drive.google.com/</t>
  </si>
  <si>
    <t>SCAN Sertifikat Pendidik (Serdos)</t>
  </si>
  <si>
    <t>https://uandalas-my.sharepoint.com/:b:/g/personal/mutyavonnisa_sci_unand_ac_id/EUXmbpH0T2VPvxZ7h5CUKVkBiX_-C3JFg1mpdFQKAVZgzQ?e=LuDltq</t>
  </si>
  <si>
    <t>SCAN SK Pengangkatan Pertama dalam Jabatan Asisten Ahli</t>
  </si>
  <si>
    <t>B. Persyaratan Khusus</t>
  </si>
  <si>
    <t>Deskripsi</t>
  </si>
  <si>
    <t>Kuantitas/ Angka Kredit</t>
  </si>
  <si>
    <t>Usulan Kenaikan Jabatan Akademik ke Profesor</t>
  </si>
  <si>
    <t>Deskripsi berisi informasi/penjelasan secara kuantitas atau keterangan tambahan dari masing-masing kegiatan yang diajukan.</t>
  </si>
  <si>
    <t>a.</t>
  </si>
  <si>
    <t>Bukti pernah mendapatkan hibah penelitian kompetitif/penugasan tingkat daerah/nasional/kementerian/internasional/korporasi, atau kompetitif internal Perguruan Tinggi (sebagai ketua); atau</t>
  </si>
  <si>
    <t>Dokumen disusun sesuai urutan tahun kegiatan dalam bentuk 1 (satu) file dengan format PDF dan  URL Dokumen direct link ke https://drive.google.com/</t>
  </si>
  <si>
    <t>b.</t>
  </si>
  <si>
    <t>Bukti pernah membimbing/membantu membimbing program doktor; atau</t>
  </si>
  <si>
    <t>c.</t>
  </si>
  <si>
    <t xml:space="preserve">Bukti pernah menguji sekurang-kurangnya 3 (tiga) mahasiswa program doktor (baik di perguruan tinggi sendiri maupun perguruan tinggi lain); atau  </t>
  </si>
  <si>
    <t>d.</t>
  </si>
  <si>
    <t>Bukti sebagai reviewer sekurang-kurangnya pada 2 (dua) jurnal internasional bereputasi yang berbeda.</t>
  </si>
  <si>
    <t>Usulan Kenaikan Jabatan Akademik ke Lektor Kepala dengan masa kerja kurang 8 (delapan) tahun sejak pengangkatan pertama dalam jabatan Asisten Ahli</t>
  </si>
  <si>
    <r>
      <rPr>
        <sz val="11"/>
        <color theme="1"/>
        <rFont val="Bookman Old Style"/>
        <charset val="134"/>
      </rPr>
      <t xml:space="preserve">Melampirkan bukti  proses  pembimbingan  </t>
    </r>
    <r>
      <rPr>
        <b/>
        <sz val="11"/>
        <color theme="1"/>
        <rFont val="Bookman Old Style"/>
        <charset val="134"/>
      </rPr>
      <t xml:space="preserve">paling  sedikit  setara  40  (empat  puluh)  </t>
    </r>
    <r>
      <rPr>
        <sz val="11"/>
        <color theme="1"/>
        <rFont val="Bookman Old Style"/>
        <charset val="134"/>
      </rPr>
      <t>angka kredit  yang  berasal dari :</t>
    </r>
  </si>
  <si>
    <t>Membimbing Skripsi/Tugas Akhir</t>
  </si>
  <si>
    <t>Dokumen disusun sesuai urutan tanggal kegiatan dalam bentuk 1 (satu) file dengan format PDF dan  URL Dokumen direct link ke https://drive.google.com/</t>
  </si>
  <si>
    <t>Membimbing Tesis/Disertasi</t>
  </si>
  <si>
    <t>Membimbing KKN</t>
  </si>
  <si>
    <t>Membimbing PKL</t>
  </si>
  <si>
    <t>e.</t>
  </si>
  <si>
    <t>Membimbing KKL</t>
  </si>
  <si>
    <t>f.</t>
  </si>
  <si>
    <t>Membimbing Kegiatan Mahasiswa</t>
  </si>
  <si>
    <t>Jumlah</t>
  </si>
  <si>
    <t>Usulan Kenaikan Jabatan Akademik dari Lektor Kepala ke Profesor dengan masa kerja 10 (sepuluh) sampai 20 (dua puluh) tahun</t>
  </si>
  <si>
    <r>
      <rPr>
        <sz val="11"/>
        <color theme="1"/>
        <rFont val="Bookman Old Style"/>
        <charset val="134"/>
      </rPr>
      <t xml:space="preserve">Melampirkan  bukti  proses  pembimbingan  </t>
    </r>
    <r>
      <rPr>
        <b/>
        <sz val="11"/>
        <color theme="1"/>
        <rFont val="Bookman Old Style"/>
        <charset val="134"/>
      </rPr>
      <t xml:space="preserve">paling  sedikit  setara  80 (delapan puluh) </t>
    </r>
    <r>
      <rPr>
        <sz val="11"/>
        <color theme="1"/>
        <rFont val="Bookman Old Style"/>
        <charset val="134"/>
      </rPr>
      <t>angka kredit yang berasal dari:</t>
    </r>
  </si>
  <si>
    <t>PENETAPAN ANGKA KREDIT</t>
  </si>
  <si>
    <t xml:space="preserve">Masa Penilaian : </t>
  </si>
  <si>
    <t>1 Juli 2015 s/d 7 Agustus 2022</t>
  </si>
  <si>
    <t>I.</t>
  </si>
  <si>
    <t>KETERANGAN PERORANGAN</t>
  </si>
  <si>
    <t>Nama</t>
  </si>
  <si>
    <t>Mutya Vonnisa, M.Sc</t>
  </si>
  <si>
    <t>NIP/NIDN/NIDK</t>
  </si>
  <si>
    <t>19850812 201212 2 001 / 0112088502</t>
  </si>
  <si>
    <t>Nomor Seri Kartu Pegawai</t>
  </si>
  <si>
    <t>A 00003032</t>
  </si>
  <si>
    <t>Tempat dan Tanggal Lahir</t>
  </si>
  <si>
    <t>Bukittinggi/ 12 Agustus 1985</t>
  </si>
  <si>
    <t>Jenis Kelamin</t>
  </si>
  <si>
    <t>Perempuan</t>
  </si>
  <si>
    <t>Pendidikan Terakhir</t>
  </si>
  <si>
    <t>Master (S2) Tahun 2010</t>
  </si>
  <si>
    <t>Jabatan Fungsional/TMT</t>
  </si>
  <si>
    <t>Asisten Ahli/1 Juli 2015</t>
  </si>
  <si>
    <t>Pangkat dan Golongan Ruang/TMT</t>
  </si>
  <si>
    <t>Penata Muda Tingkat I/IIIb/01 Desember 2012</t>
  </si>
  <si>
    <t>Masa Kerja Golongan</t>
  </si>
  <si>
    <t>Lama</t>
  </si>
  <si>
    <t>2 tahun 7 bulan</t>
  </si>
  <si>
    <t>Baru</t>
  </si>
  <si>
    <t>7 tahun  1 bulan</t>
  </si>
  <si>
    <t>Unit Kerja</t>
  </si>
  <si>
    <t>Fakultas Matematika dan Ilmu Pengetahuan Alam Universitas Andalas</t>
  </si>
  <si>
    <t xml:space="preserve">II. </t>
  </si>
  <si>
    <t>LAMA</t>
  </si>
  <si>
    <t>BARU</t>
  </si>
  <si>
    <t>JUMLAH</t>
  </si>
  <si>
    <t>UNSUR UTAMA</t>
  </si>
  <si>
    <t>A.</t>
  </si>
  <si>
    <t>Pendidikan</t>
  </si>
  <si>
    <t>Pendidikan Sekolah</t>
  </si>
  <si>
    <t>B.</t>
  </si>
  <si>
    <t>Pelaksanaan pendidikan</t>
  </si>
  <si>
    <t>C.</t>
  </si>
  <si>
    <t>Pelaksanaan penelitian</t>
  </si>
  <si>
    <t>D.</t>
  </si>
  <si>
    <t>Pelaksanaan pengabdian kepada masyarakat</t>
  </si>
  <si>
    <t>Jumlah Unsur Utama</t>
  </si>
  <si>
    <t>UNSUR PENUNJANG</t>
  </si>
  <si>
    <t>Penunjang tugas Dosen</t>
  </si>
  <si>
    <t>Jumlah Unsur Penunjang</t>
  </si>
  <si>
    <t>JUMLAH UNSUR UTAMA DAN UNSUR PENUNJANG</t>
  </si>
  <si>
    <t>III</t>
  </si>
  <si>
    <t>DAPAT/ TIDAK  DAPAT  DIPERTIMBANGKAN UNTUK DIANGKAT/DINAIKAN DALAM 
JABATAN AKADEMIK ...................... / PANGKAT ............................................... DALAM MATA KULIAH .........................., TMT ......................</t>
  </si>
  <si>
    <t>Ditetapkan di : Padang</t>
  </si>
  <si>
    <t xml:space="preserve">pada tanggal : </t>
  </si>
  <si>
    <t>Rektor Universitas Andalas</t>
  </si>
  <si>
    <t>Prof. Dr. Yuliandri, SH. MH.</t>
  </si>
  <si>
    <t>NIP. 196207181988111001</t>
  </si>
  <si>
    <t xml:space="preserve">Kepada </t>
  </si>
  <si>
    <t>:</t>
  </si>
  <si>
    <t xml:space="preserve">NIP. </t>
  </si>
  <si>
    <t>19700612 199702 1002</t>
  </si>
  <si>
    <t xml:space="preserve">Alamat </t>
  </si>
  <si>
    <t>Kampus Universitas Andalas Limau Manis Padang</t>
  </si>
  <si>
    <t>Tembusan disampaikan dengan hormat kepada :</t>
  </si>
  <si>
    <t>1. Pimpinan Unit Kerja Dosen yang bersangkutan</t>
  </si>
  <si>
    <t>2. Kepala Badan Kepegawaian Negara</t>
  </si>
  <si>
    <t>3. Sekretaris Tim Penilai yang bersangkutan</t>
  </si>
  <si>
    <t>4. Pertinggal pada pejabat yang menetapkan angka kredit tersebut</t>
  </si>
  <si>
    <t>SALINAN</t>
  </si>
  <si>
    <t>LAMPIRAN III</t>
  </si>
  <si>
    <t xml:space="preserve">PERATURAN BERSAMA </t>
  </si>
  <si>
    <t>MENTERI PENDIDIKAN DAN KEBUDAYAAN DAN</t>
  </si>
  <si>
    <t>KEPALA BADAN KEPEGAWAIAN NEGARA</t>
  </si>
  <si>
    <t xml:space="preserve">NOMOR : 4/VIII/PB/2014        </t>
  </si>
  <si>
    <t xml:space="preserve">NOMOR : 24 TAHUN 2014 </t>
  </si>
  <si>
    <t>TENTANG</t>
  </si>
  <si>
    <t xml:space="preserve">KETENTUAN PELAKSANAAN PERATURAN MENTERI PENDAYAGUNAAN APARATUR NEGARA DAN REFORMASI BIROKRASI  NOMOR 17 TAHUN 2013  TENTANG JABATAN FUNGSIONAL DOSEN DAN ANGKA KREDITNYA, SEBAGAIMANA TELAH DIUBAH DENGAN PERATURAN MENTERI PENDAYAGUNAAN APARATUR NEGARA DAN REFORMASI BIROKRASI  REPUBLIK INDONESIA NOMOR 46 TAHUN 2013   </t>
  </si>
  <si>
    <t>CONTOH</t>
  </si>
  <si>
    <t>DAFTAR USUL PENETAPAN ANGKA KREDIT</t>
  </si>
  <si>
    <t>JABATAN AKADEMIK DOSEN</t>
  </si>
  <si>
    <t xml:space="preserve">Nomor :       /UN16.03.D/KP/2022       </t>
  </si>
  <si>
    <t>INSTANSI : UNIVERSITAS ANDALAS</t>
  </si>
  <si>
    <t xml:space="preserve">MASA PENILAIAN :   </t>
  </si>
  <si>
    <t>NO</t>
  </si>
  <si>
    <t>1.</t>
  </si>
  <si>
    <t xml:space="preserve"> Nama</t>
  </si>
  <si>
    <t>2.</t>
  </si>
  <si>
    <t xml:space="preserve"> NIP/NIDN/NIDK</t>
  </si>
  <si>
    <t>3.</t>
  </si>
  <si>
    <t xml:space="preserve"> Nomor Seri Kartu Pegawai</t>
  </si>
  <si>
    <t>4.</t>
  </si>
  <si>
    <t xml:space="preserve"> Tempat dan Tanggal Lahir</t>
  </si>
  <si>
    <t>5.</t>
  </si>
  <si>
    <t xml:space="preserve"> Jenis Kelamin</t>
  </si>
  <si>
    <t>6.</t>
  </si>
  <si>
    <t xml:space="preserve"> Pendidikan yang diperhitungkan angka kreditnya</t>
  </si>
  <si>
    <t>7.</t>
  </si>
  <si>
    <t xml:space="preserve"> Jabatan Akademik Dosen/TMT</t>
  </si>
  <si>
    <t>8.</t>
  </si>
  <si>
    <t xml:space="preserve"> Masa kerja golongan lama</t>
  </si>
  <si>
    <t>9.</t>
  </si>
  <si>
    <t xml:space="preserve"> Masa kerja golongan baru</t>
  </si>
  <si>
    <t>10.</t>
  </si>
  <si>
    <t xml:space="preserve"> Unit Kerja </t>
  </si>
  <si>
    <t>UNSUR YANG DINILAI</t>
  </si>
  <si>
    <t>UNSUR, SUB UNSUR DAN BUTIR KEGIATAN</t>
  </si>
  <si>
    <t>ANGKA KREDIT MENURUT</t>
  </si>
  <si>
    <t>INSTANSI PENGUSUL</t>
  </si>
  <si>
    <t>TIM PENILAI</t>
  </si>
  <si>
    <t>I</t>
  </si>
  <si>
    <t>PENDIDIKAN</t>
  </si>
  <si>
    <t>A</t>
  </si>
  <si>
    <t>Pendidikan formal</t>
  </si>
  <si>
    <t>Doktor (S3)</t>
  </si>
  <si>
    <t>Magister (S2)</t>
  </si>
  <si>
    <t>B</t>
  </si>
  <si>
    <t>Pendidikan dan pelatihan Prajabatan</t>
  </si>
  <si>
    <t>Pendidikan dan pelatihan Prajabatan golongan III</t>
  </si>
  <si>
    <t>II</t>
  </si>
  <si>
    <t>PELAKSANAAN PENDIDIKAN</t>
  </si>
  <si>
    <t>Melaksanakan perkulihan/ tutorial dan membimbing, menguji serta menyelenggarakan pendidikan di laboratorium, praktek keguruan bengkel/ studio/kebun percobaan/teknologi pengajaran dan praktek lapangan</t>
  </si>
  <si>
    <t>Melaksanakan perkulihan/tutorial dan membimbing, menguji serta menyelenggarakan pendidikan di Laboratorium, Praktik Keguruan Bengkel/Studio/ Kebun pada Fakultas/Sekolah Tinggi/Akademi/ Politeknik sendiri, pada fakultas lain dalam lingkungan Universitas/Institut sendiri, maupun di luar perguruan tinggi sendiri secara melembaga paling banyak 12 sks per semester</t>
  </si>
  <si>
    <t>Membimbing seminar</t>
  </si>
  <si>
    <t>Membimbing mahasiswa seminar</t>
  </si>
  <si>
    <t>C</t>
  </si>
  <si>
    <t xml:space="preserve">Membing kuliah kerja nyata, pratek kerja nyata, praktek kerja lapangan </t>
  </si>
  <si>
    <t xml:space="preserve">Membimbing mahasiswa kuliah kerja nyata, pratek kerja nyata, praktek kerja lapangan </t>
  </si>
  <si>
    <t>D</t>
  </si>
  <si>
    <t>Membimbing dan ikut membimbing dalam menghasilkan disertasi, thesis, skripsi dan laporan akhir studi</t>
  </si>
  <si>
    <t xml:space="preserve">Pembimbing utama </t>
  </si>
  <si>
    <t>Disertasi</t>
  </si>
  <si>
    <t>Thesis</t>
  </si>
  <si>
    <t>Skripsi</t>
  </si>
  <si>
    <t>Laporan akhir</t>
  </si>
  <si>
    <t>Pembimbing pendamping/pembantu</t>
  </si>
  <si>
    <t>E</t>
  </si>
  <si>
    <t>Bertugas sebagai penguji pada ujian akhir</t>
  </si>
  <si>
    <t>Ketua penguji</t>
  </si>
  <si>
    <t>Anggota penguji</t>
  </si>
  <si>
    <t>F</t>
  </si>
  <si>
    <t>Membina kegiatan mahasiswa</t>
  </si>
  <si>
    <t>Melakukan pembinaan kegiatan mahasiswa di bidang Akademik dan kemahasiswaan</t>
  </si>
  <si>
    <t>G</t>
  </si>
  <si>
    <t>Mengembangkan program kuliah</t>
  </si>
  <si>
    <t>Melakukan kegiatan pengembangan program kuliah</t>
  </si>
  <si>
    <t>H</t>
  </si>
  <si>
    <t>Mengembangkan bahan pengajaran</t>
  </si>
  <si>
    <t>Buku ajar</t>
  </si>
  <si>
    <t xml:space="preserve">Diktat, modul, petunjuk praktikum, model, alat bantu, audio visual, naskah tutorial </t>
  </si>
  <si>
    <t>Menyampaikan orasi ilmiah</t>
  </si>
  <si>
    <t xml:space="preserve">Melakukan kegiatan orasi ilmiah pada perguruan tinggi tiap tahun </t>
  </si>
  <si>
    <t>J</t>
  </si>
  <si>
    <t>Menduduki jabatan pimpinan perguruan tinggi</t>
  </si>
  <si>
    <t>Rektor</t>
  </si>
  <si>
    <t>Pembantu rektor/dekan/direktur program pasca sarjana</t>
  </si>
  <si>
    <t>Ketua sekolah tinggi/pembantu dekan/asisten direktur program pasca sarjana/direktur politeknik</t>
  </si>
  <si>
    <t xml:space="preserve">Pembantu ketua sekolah tinggi/pembantu direktur politeknik </t>
  </si>
  <si>
    <t>Direktur akademi</t>
  </si>
  <si>
    <t>Pembantu direktur akademi/ketua jurusan/bagian pada Universitas/institut/sekolah tinggi</t>
  </si>
  <si>
    <t>Ketua jurusan pada politeknik/akademi/sekretaris jurusan/bagian pada universitas/institut/sekolah tinggi</t>
  </si>
  <si>
    <t>Sekretaris jurusan pada politeknik/akademik dan kepala laboratorium universitas/institut/sekolah tinggi/politeknik/akademi</t>
  </si>
  <si>
    <t>K</t>
  </si>
  <si>
    <t>Membimbing Akademik Dosen yang lebih rendah jabatannya</t>
  </si>
  <si>
    <t>Pembimbing pencangkokan</t>
  </si>
  <si>
    <t>Reguler</t>
  </si>
  <si>
    <t>L</t>
  </si>
  <si>
    <t>Melaksanakan kegiatan Detasering dan pencangkokan Akademik Dosen</t>
  </si>
  <si>
    <t>Detasering</t>
  </si>
  <si>
    <t>Pencangkokan</t>
  </si>
  <si>
    <t>M</t>
  </si>
  <si>
    <t>Melakukan kegiatan pengembangan diri untuk meningkatkan kompetensi</t>
  </si>
  <si>
    <t>Lamanya lebih dari 960 jam</t>
  </si>
  <si>
    <t>Lamanya 641-960 jam</t>
  </si>
  <si>
    <t>Lamanya 481-640 jam</t>
  </si>
  <si>
    <t>Lamanya 161-480 jam</t>
  </si>
  <si>
    <t>Lamanya 81-160 jam</t>
  </si>
  <si>
    <t>Lamanya 31-80 jam</t>
  </si>
  <si>
    <t>Lamanya 10-30 jam</t>
  </si>
  <si>
    <t>PELAKSANAAN PENELITIAN</t>
  </si>
  <si>
    <t>Menghasilkan karya ilmiah sesuai dengan bidang ilmunya:</t>
  </si>
  <si>
    <t>Hasil penelitian atau pemikiran yang dipublikasikan</t>
  </si>
  <si>
    <t>a)</t>
  </si>
  <si>
    <t>Hasil penelitian atau hasil pemikiran yang dipublikasikan dalam bentuk buku</t>
  </si>
  <si>
    <t>1)</t>
  </si>
  <si>
    <t>Buku Referensi</t>
  </si>
  <si>
    <t>2)</t>
  </si>
  <si>
    <t>Monograf</t>
  </si>
  <si>
    <t>b)</t>
  </si>
  <si>
    <t>Hasil penelitian atau hasil pemikiran dalam buku yang dipublikasikan dan berisi berbagai tulisan dari berbagai penulis (book chapter):</t>
  </si>
  <si>
    <t>Internasional</t>
  </si>
  <si>
    <t>Nasional</t>
  </si>
  <si>
    <t>c)</t>
  </si>
  <si>
    <t>Hasil penelitian atau hasil pemikiran yang dipublikasikan:</t>
  </si>
  <si>
    <t>Jurnal internasional bereputasi (terindek pada database internasional bereputasi dan berfaktor dampak)</t>
  </si>
  <si>
    <t>Jurnal internasional terindek pada database internasional bereputasi</t>
  </si>
  <si>
    <t>3)</t>
  </si>
  <si>
    <t>Jurnal internasional terindeks pada database internasional di luar kategori 2)</t>
  </si>
  <si>
    <t>4)</t>
  </si>
  <si>
    <t>Jurnal Nasional Terakreditasi</t>
  </si>
  <si>
    <t>5)</t>
  </si>
  <si>
    <t xml:space="preserve">a. Jurnal Nasional berbahasa 
    Indonesia terindek pada DOAJ
</t>
  </si>
  <si>
    <t xml:space="preserve">b. Jurnal Nasional berbahasa 
    Inggris atau bahasa resmi PBB
    terindek pada DOAJ
</t>
  </si>
  <si>
    <t>6)</t>
  </si>
  <si>
    <t xml:space="preserve">Jurnal Nasional </t>
  </si>
  <si>
    <t>7)</t>
  </si>
  <si>
    <t>Jurnal ilmiah yang ditulis dalam 
Bahasa Resmi PBB namun tidak 
memenuhi syarat-syarat sebagai 
jurnal ilmiah internasional</t>
  </si>
  <si>
    <t>Hasil penelitian atau hasil pemikiran yang didesiminasikan :</t>
  </si>
  <si>
    <t>Dipresentasikan secara oral dan dimuat dalam prosiding yang dipublikasikan (ber ISSN/ISBN):</t>
  </si>
  <si>
    <t>Disajikan dalam bentuk poster dan dimuat dalam prosiding yang dipublikasikan:</t>
  </si>
  <si>
    <t>Disajikan dalam seminar/simposium/ lokakarya, tetapi tidak dimuat dalam prosiding yang dipublikasikan:</t>
  </si>
  <si>
    <t>d)</t>
  </si>
  <si>
    <t>Hasil penelitian/pemikiran yang tidak disajikan dalam seminar/simposium/ lokakarya, tetapi dimuat dalam prosiding:</t>
  </si>
  <si>
    <t>e)</t>
  </si>
  <si>
    <t>Hasil penelitian/pemikiran yang disajikan dalam koran/majalah populer/umum</t>
  </si>
  <si>
    <t>Hasil penelitian atau pemikiran atau kerjasama industri yang tidak dipublikasikan (tersimpan dalam perpustakaan)</t>
  </si>
  <si>
    <t>Menerjemahkan/menyadur buku ilmiah yang diterbitkan (ber ISBN)</t>
  </si>
  <si>
    <t>Diterbitkan dan diedarkan secara nasional.</t>
  </si>
  <si>
    <t>Mengedit/menyunting karya ilmiah dalam bentuk buku yang diterbitkan (ber ISBN)</t>
  </si>
  <si>
    <t>Membuat rancangan dan karya teknologi/ seni yang dipatenkan secara nasional atau internasional</t>
  </si>
  <si>
    <t>Internasional (paling sedikit diakui oleh 4 Negara)</t>
  </si>
  <si>
    <t>Membuat rancangan dan karya teknologi yang tidak dipatenkan; rancangan dan karya seni monumental/seni pertunjukan; karya sastra:</t>
  </si>
  <si>
    <t>Tingkat internasional</t>
  </si>
  <si>
    <t>Tingkat nasional</t>
  </si>
  <si>
    <t>Tingkat lokal</t>
  </si>
  <si>
    <t>IV</t>
  </si>
  <si>
    <t>PELAKSANAAN PENGABDIAN KEPADA MASYARAKAT</t>
  </si>
  <si>
    <t>Menduduki jabatan pimpinan</t>
  </si>
  <si>
    <t>Menduduki jabatan pimpinan pada lembaga pemerintahan/pejabat negara yang harus dibebaskan dari jabatan organiknya</t>
  </si>
  <si>
    <t>Melaksankan pengembangan hasil pendidikan dan penelitian</t>
  </si>
  <si>
    <t>Melaksanakan pengembangan hasil pendidikan dan penelitian yang dapat dimanfaatkan oleh masyarakat</t>
  </si>
  <si>
    <t>Memberi latihan/penyuluhan/penataran/ceramah pada masyarakat</t>
  </si>
  <si>
    <t>Terjadwal/terprogram</t>
  </si>
  <si>
    <t>Dalam satu semester atau lebih</t>
  </si>
  <si>
    <t>b</t>
  </si>
  <si>
    <t>Kurang dari satu semester dan minimal satu bulan</t>
  </si>
  <si>
    <t>Insidental</t>
  </si>
  <si>
    <t>Memberi pelayanan kepada masyarakat atau kegiatan lain yang menunjang pelaksanaan tugas umum pemerintah dan pembangunan</t>
  </si>
  <si>
    <t>Berdasarkan bidang keahlian</t>
  </si>
  <si>
    <t>Berdasarkan penugasan lembaga perguruan tinggi</t>
  </si>
  <si>
    <t>Berdasarkan fungsi/jabatan</t>
  </si>
  <si>
    <t xml:space="preserve">Membuat/menulis karya pengabdian </t>
  </si>
  <si>
    <t>Membuat/menulis karya pengabdian pada masyarakat yang tidak dipublikasikan</t>
  </si>
  <si>
    <t xml:space="preserve">JUMLAH UNSUR UTAMA </t>
  </si>
  <si>
    <t>VI</t>
  </si>
  <si>
    <t>PENUNJANG TUGAS DOSEN</t>
  </si>
  <si>
    <t>Menjadi anggota dalam suatu Panitia/Badan pada perguruan tinggi</t>
  </si>
  <si>
    <t>Sebagai ketua/wakil ketua merangkap anggota</t>
  </si>
  <si>
    <t>Sebagai anggota</t>
  </si>
  <si>
    <t>Menjadi anggota panitia/badan pada lembaga pemerintah</t>
  </si>
  <si>
    <t>Panitia pusat</t>
  </si>
  <si>
    <t>Ketua/Wakil Ketua</t>
  </si>
  <si>
    <t>Anggota</t>
  </si>
  <si>
    <t>Panitia daerah</t>
  </si>
  <si>
    <t>Menjadi anggota organisasi profesi</t>
  </si>
  <si>
    <t>a</t>
  </si>
  <si>
    <t>Pengurus</t>
  </si>
  <si>
    <t>Anggota atas permintaan</t>
  </si>
  <si>
    <t>c</t>
  </si>
  <si>
    <t>Mewakili perguruan tinggi/lembaga pemerintah</t>
  </si>
  <si>
    <t>Mewakili perguruan tinggi/lembaga pemerintah duduk dalam panitia antar lembaga</t>
  </si>
  <si>
    <t>Menjadi anggota delegasi nasional ke pertemuan internasional</t>
  </si>
  <si>
    <t>Sebagai ketua delegasi</t>
  </si>
  <si>
    <t>Sebagai anggota delegasi</t>
  </si>
  <si>
    <t>Berperan serta aktif dalam pertemuan ilmiah</t>
  </si>
  <si>
    <t>Tingkat internasional/nasional/regional sebagai :</t>
  </si>
  <si>
    <t>Ketua</t>
  </si>
  <si>
    <t>Di lingkungan perguruan tinggi sebagai :</t>
  </si>
  <si>
    <t>Mendapat penghargaan/ tanda jasa</t>
  </si>
  <si>
    <t>Penghargaan/tanda jasa Satya Lancana Karya Satya</t>
  </si>
  <si>
    <t>30 (tiga puluh) tahun</t>
  </si>
  <si>
    <t>20 (dua puluh) tahun</t>
  </si>
  <si>
    <t>10 (sepuluh) tahun</t>
  </si>
  <si>
    <t>Memperoleh penghargaan lainnya</t>
  </si>
  <si>
    <t>Tingkat provinsi</t>
  </si>
  <si>
    <t>Menulis buku pelajaran SLTA ke bawah yang diterbitkan dan diedarkan secara nasional</t>
  </si>
  <si>
    <t>Buku SLTA atau setingkat</t>
  </si>
  <si>
    <t>Buku SLTP atau setingkat</t>
  </si>
  <si>
    <t>Buku SD atau setingkat</t>
  </si>
  <si>
    <t>Mempunyai prestasi di bidang olahraga/humaniora</t>
  </si>
  <si>
    <t>Tingkat daerah/lokal</t>
  </si>
  <si>
    <t xml:space="preserve">Keanggotaan dalam tim penilaian </t>
  </si>
  <si>
    <t>Menjadi anggota tim penilaian  jabatan Akademik Dosen</t>
  </si>
  <si>
    <t>JUMLAH UNSUR PENUNJANG</t>
  </si>
  <si>
    <t>LAMPIRAN PENDUKUNG DUPAK :</t>
  </si>
  <si>
    <t>Surat pernyataan telah melaksanakan kegiatan pendidikan</t>
  </si>
  <si>
    <t>Surat pernyataan telah melakukan kegiatan pengajaran</t>
  </si>
  <si>
    <t>Surat pernyataan telah melakukan kegiatan pengabdian kepada masyarakat</t>
  </si>
  <si>
    <t xml:space="preserve">Surat pernyataan melakukan kegiatan penunjang </t>
  </si>
  <si>
    <t>Padang, 07 Agustus 2022</t>
  </si>
  <si>
    <t>Ketua Jurusan Fisika</t>
  </si>
  <si>
    <t>Fakultas Matematika dan Ilmu Pengetahuan Alam</t>
  </si>
  <si>
    <t>Universitas Andalas</t>
  </si>
  <si>
    <t>Catatan Pejabat Pengusul :</t>
  </si>
  <si>
    <t>……</t>
  </si>
  <si>
    <t>dan seterusnya</t>
  </si>
  <si>
    <t>Dekan Fakultas Matematika dan Ilmu Pengetahuan Alam</t>
  </si>
  <si>
    <t>Prof. Dr. Syukri Arief, M.Eng</t>
  </si>
  <si>
    <t>196609181991031005</t>
  </si>
  <si>
    <t>V</t>
  </si>
  <si>
    <t>Catatan Anggota Tim Penilai :</t>
  </si>
  <si>
    <t>…………………….,…………………………</t>
  </si>
  <si>
    <t>( Nama Penilai  I  )</t>
  </si>
  <si>
    <t>NIP.</t>
  </si>
  <si>
    <t>(Nama Penilai  II )</t>
  </si>
  <si>
    <t>Catatan  Ketua Tim Penilai :</t>
  </si>
  <si>
    <t xml:space="preserve">Ketua  Tim Penilai, </t>
  </si>
  <si>
    <t xml:space="preserve"> ( N a m a  )</t>
  </si>
  <si>
    <t>NIP .</t>
  </si>
  <si>
    <t xml:space="preserve">SURAT PERNYATAAN </t>
  </si>
  <si>
    <t>MELAKSANAKAN PENDIDIKAN</t>
  </si>
  <si>
    <t xml:space="preserve">Yang bertanda tangan di bawah ini   </t>
  </si>
  <si>
    <t xml:space="preserve">Nama                               </t>
  </si>
  <si>
    <t>Dr. Afdhal Muttaqin H.S. M.Si</t>
  </si>
  <si>
    <t xml:space="preserve">NIP                                                    </t>
  </si>
  <si>
    <t>197704292005011002</t>
  </si>
  <si>
    <t>Pangkat/Golongan Ruang</t>
  </si>
  <si>
    <t>Penata Tingkat I (Gol. III/d)</t>
  </si>
  <si>
    <t>Jabatan</t>
  </si>
  <si>
    <t xml:space="preserve">Menyatakan bahwa  </t>
  </si>
  <si>
    <t>`</t>
  </si>
  <si>
    <t>NIP</t>
  </si>
  <si>
    <t>Jabatan Fungsional</t>
  </si>
  <si>
    <t>Telah melaksanakan pendidikan sebagai berikut :</t>
  </si>
  <si>
    <t>Uraian Kegiatan</t>
  </si>
  <si>
    <t>Tanggal</t>
  </si>
  <si>
    <t>Satuan Hasil</t>
  </si>
  <si>
    <t>Jumlah
Volume
Kegiatan</t>
  </si>
  <si>
    <t>Angka Kredit</t>
  </si>
  <si>
    <t>Jumlah
Angka
Kredit</t>
  </si>
  <si>
    <t>Keterangan/ Bukti Fisik</t>
  </si>
  <si>
    <t>URL Dokumen/Bukti Fisik</t>
  </si>
  <si>
    <t>Nilai TPJA Unand</t>
  </si>
  <si>
    <t>9</t>
  </si>
  <si>
    <t>Melaksanakan perkulihan / tutorial dan membimbing, menguji serta menyelenggarakan pendidikan di laboratorium, praktek keguruan bengkel/ studio/kebun percobaan/teknologi pengajaran dan praktek lapangan.</t>
  </si>
  <si>
    <t>1. Perkuliahan Semester Ganjil 2015/2016</t>
  </si>
  <si>
    <t>Fisika Gelombang (kelas B, 3 sks, 1 dosen)</t>
  </si>
  <si>
    <t>11 Januari 2016</t>
  </si>
  <si>
    <t>sks</t>
  </si>
  <si>
    <t>SK.Dekan FMIPA No.161/XIII/D/FMIPA/2016</t>
  </si>
  <si>
    <t>https://uandalas-my.sharepoint.com/:b:/g/personal/mutyavonnisa_sci_unand_ac_id/EU7e4vVEvC5Lnk50zJXYkhgBy-Qsju33SN181B8XNVybVg?e=hUZOSx</t>
  </si>
  <si>
    <t>Fisika Gelombang (kelas C, 3 sks, 1 dosen)</t>
  </si>
  <si>
    <t>Praktikum Fisika (Biologi kelas B, 1 sks, 1 dosen)</t>
  </si>
  <si>
    <t>https://uandalas-my.sharepoint.com/:b:/g/personal/mutyavonnisa_sci_unand_ac_id/EaKx25JyAElItLNp7cVyY_UBktgGSaVZvcm0dHH-3ZLQpA?e=I11VG1</t>
  </si>
  <si>
    <t>d</t>
  </si>
  <si>
    <t>Fisika 1 (Teknik Mesin kelas B, 3 sks, 1 dosen)</t>
  </si>
  <si>
    <t>5 Desember 2015</t>
  </si>
  <si>
    <t>SK.Dekan Fakultas Teknik No.253/XIII/i/FT-Unand/2015</t>
  </si>
  <si>
    <t>https://uandalas-my.sharepoint.com/:b:/g/personal/mutyavonnisa_sci_unand_ac_id/EeztVSYu4JlGowWiHJoyR_MB9F_Rh_VJkrpxdHj5thhQZA</t>
  </si>
  <si>
    <t>e</t>
  </si>
  <si>
    <t>Fisika (Biologi kelas B, 3 sks, 1 dosen)</t>
  </si>
  <si>
    <t>Sub total per semester</t>
  </si>
  <si>
    <t>2. Perkuliahan Semester Genap 2015/2016</t>
  </si>
  <si>
    <t>Pemrograman Komputer (kelas A, 4 sks, 2 dosen)</t>
  </si>
  <si>
    <t>26 Agustus 2016</t>
  </si>
  <si>
    <t>SK.Dekan FMIPA No.345/XIII/D/FMIPA/2016</t>
  </si>
  <si>
    <t>https://uandalas-my.sharepoint.com/:b:/g/personal/mutyavonnisa_sci_unand_ac_id/EfXvX2kBCcpIv1w4lIHGplUBybF6W4fkxiu2ACG8qV7E6w?e=iCKcgz</t>
  </si>
  <si>
    <t>Pemrograman Komputer (kelas B, 4 sks, 2 dosen)</t>
  </si>
  <si>
    <t>Vulkanologi(kelas A, 2 sks, 2 dosen)</t>
  </si>
  <si>
    <t>Fisika Dasar II (Teknik Industri kelas B, 4 SKS, 2 dosen)</t>
  </si>
  <si>
    <t>30 Mei 2016</t>
  </si>
  <si>
    <t>SK. Dekan Fakultas Teknik: No. 066/XIII/FT-Unand/2016</t>
  </si>
  <si>
    <t>https://uandalas-my.sharepoint.com/:b:/g/personal/mutyavonnisa_sci_unand_ac_id/EchHbUTj3GNAq-VMhDz_GF0B-lhgNotYiOzt0DVoQswEFw</t>
  </si>
  <si>
    <t>3. Perkuliahan Semester Ganjil 2016/2017</t>
  </si>
  <si>
    <t>Fisika Komputasi (kelas A, 4 sks, 2 dosen)</t>
  </si>
  <si>
    <t>30 Januari 2017</t>
  </si>
  <si>
    <t>SK.Dekan FMIPA No.76/XIII/D/FMIPA/2017</t>
  </si>
  <si>
    <t>https://uandalas-my.sharepoint.com/:b:/g/personal/mutyavonnisa_sci_unand_ac_id/Eej2U6jYRJRPuKdWxzSat2cBSj7-h5D82W0KogOZJdXxJQ?e=0G1hZ0</t>
  </si>
  <si>
    <t>Fisika Dasar I (Kimia kelas C, 3 sks, 1 dosen)</t>
  </si>
  <si>
    <t>https://uandalas-my.sharepoint.com/:b:/g/personal/mutyavonnisa_sci_unand_ac_id/EQoaN8_SMcNIlWLQymh_dskBEkP6grKGOd4Vhi023drdyQ?e=KaNoKU</t>
  </si>
  <si>
    <t>Fisika I (Teknik Mesin kelas B, 3 sks, 1 dosen)</t>
  </si>
  <si>
    <t>28 Desember 2016</t>
  </si>
  <si>
    <t>SK. Dekan Fakultas Teknik: No.219b/XIII/FT-Unand/2016</t>
  </si>
  <si>
    <t>https://uandalas-my.sharepoint.com/:b:/g/personal/mutyavonnisa_sci_unand_ac_id/EZAiIpGDaEtOtD7cXsQeEegBcU1tWTtbd9gtpCJFYsAUSQ?e=mSvMu0</t>
  </si>
  <si>
    <t>4. Perkuliahan Semester Genap 2016/2017</t>
  </si>
  <si>
    <t>Pemrograman Komputer (kelas C, 4 sks, 1 dosen)</t>
  </si>
  <si>
    <t>SK.Dekan FMIPA No.333/XIII/D/FMIPA/2017</t>
  </si>
  <si>
    <t>https://uandalas-my.sharepoint.com/:b:/g/personal/mutyavonnisa_sci_unand_ac_id/EWhap36vv95Eg0m9Ka2yEqkB3yvpDGL2mUYUZ9sL7jTvJA?e=eIKUc9</t>
  </si>
  <si>
    <t>c. Fisika 2 (Teknik Mesin kelas B, 3 sks, 1 dosen)</t>
  </si>
  <si>
    <t>08 Juni 2017</t>
  </si>
  <si>
    <t>SK. Dekan Fakultas Teknik: No. 141/XIII/FT-Unand/2017</t>
  </si>
  <si>
    <t>https://uandalas-my.sharepoint.com/:b:/g/personal/mutyavonnisa_sci_unand_ac_id/Edh0pSnkG0dLn8f4q7kbnkUB2tmBgJP_9045LOxskFK24w?e=RqXIyV</t>
  </si>
  <si>
    <t>5. Perkuliahan Semester Ganjil 2017/2018</t>
  </si>
  <si>
    <t>Fisika Gelombang (kelas A, 3 sks, 1 dosen)</t>
  </si>
  <si>
    <t>5 Februari 2018</t>
  </si>
  <si>
    <t>SK.Dekan FMIPA No.158/XIII/D/FMIPA/2018</t>
  </si>
  <si>
    <t>https://uandalas-my.sharepoint.com/:b:/g/personal/mutyavonnisa_sci_unand_ac_id/Ef-pN4ILnSdFvmxik1Sh70IBNI-fP95HeFgC_hLW1gdtew</t>
  </si>
  <si>
    <t>Fisika 2 (Sistem Komputer kelas B, 3 sks, 1 dosen)</t>
  </si>
  <si>
    <t>4 Desember 2017</t>
  </si>
  <si>
    <t>SK. Dekan FTI: No. 80/UN16.15/D/FTI-2017</t>
  </si>
  <si>
    <t>https://uandalas-my.sharepoint.com/:b:/g/personal/mutyavonnisa_sci_unand_ac_id/EW7d5nBjlc5EoptzWqAQ1iABAcRynPGr_LbXKZPUX3iEHQ?e=acad3a</t>
  </si>
  <si>
    <t>0,25(1)
0,5(1)</t>
  </si>
  <si>
    <t>6. Perkuliahan Semester Genap 2017/2018</t>
  </si>
  <si>
    <t>Pemrograman Komputer (kelas A, 4 sks, 1 dosen)</t>
  </si>
  <si>
    <t>5 Juni 2018</t>
  </si>
  <si>
    <t>SK.Dekan FMIPA No.225/XIII/D/FMIPA-2018</t>
  </si>
  <si>
    <t>https://uandalas-my.sharepoint.com/:b:/g/personal/mutyavonnisa_sci_unand_ac_id/EcUkt88lh7FDi-uTvqoRq3EByWYnp6wCDnqhMnbJG2x62g?e=ODh88B</t>
  </si>
  <si>
    <t>22 Juni 2018</t>
  </si>
  <si>
    <t>SK. Dekan Fakultas Teknik:  No.210/XIII/i/FT-Unand/2018</t>
  </si>
  <si>
    <t>https://uandalas-my.sharepoint.com/:b:/g/personal/mutyavonnisa_sci_unand_ac_id/EU_CLRVyDUtHsrxO94mn_bsB81VmlkiI_8CLO1HICWUoaA?e=FgggYv</t>
  </si>
  <si>
    <t>7. Perkuliahan Semester Pendek 2017/2018</t>
  </si>
  <si>
    <t>27 Agustus 2018</t>
  </si>
  <si>
    <t>SK. Dekan Fakultas Teknik: No.389/XIII/i/FT-Unand/2018</t>
  </si>
  <si>
    <t>https://uandalas-my.sharepoint.com/:b:/g/personal/mutyavonnisa_sci_unand_ac_id/Eb_pe5kn8KZBkIQ7XAvZxWIB6XlbfaVyAu87KgX_LdgZMw?e=AAdqnD</t>
  </si>
  <si>
    <t>8. Perkuliahan Semester Ganjil 2018/2019</t>
  </si>
  <si>
    <t>Fisika Gelombang(kelas B, 3 sks, 2 dosen)</t>
  </si>
  <si>
    <t>18 Desember 2018</t>
  </si>
  <si>
    <t>SK.Dekan FMIPA No.548/XIII/D/FMIPA/2018</t>
  </si>
  <si>
    <t>https://uandalas-my.sharepoint.com/:b:/g/personal/mutyavonnisa_sci_unand_ac_id/EXMmiHbl565MkTNxhEN9iL0BfrkjPJL_QUX7QQLcI1XLHQ?e=yfgdk3</t>
  </si>
  <si>
    <t>Elektromagnet II (kelas C, 3 sks, 2 dosen)</t>
  </si>
  <si>
    <t>Fisika Komputasi ( 4 sks, 1 dosen)</t>
  </si>
  <si>
    <t>Fisika 1 ( Teknik Mesin kelas C, 3 sks, 1 dosen)</t>
  </si>
  <si>
    <t>26 Desember 2018</t>
  </si>
  <si>
    <t>SK.Dekan Fakultas Teknik No.787/XIII/i/FT-Unand/2018</t>
  </si>
  <si>
    <t>https://uandalas-my.sharepoint.com/:b:/g/personal/mutyavonnisa_sci_unand_ac_id/EZQlhbmSP1dPpxBYZQBg6MIBUQTch_bt3WqH5xmIIP8gmA?e=WvbPNr</t>
  </si>
  <si>
    <t>Fisika Atmosfer (kelas A, 2 sks, 2 dosen)</t>
  </si>
  <si>
    <t>f</t>
  </si>
  <si>
    <t>Fisika Gelombang(kelas A, 3 sks, 2 dosen)</t>
  </si>
  <si>
    <t>9. Perkuliahan Semester Genap 2018/2019</t>
  </si>
  <si>
    <t>Pemrograman Komputer (kelas B, 4 sks, 1 dosen)</t>
  </si>
  <si>
    <t>2 Juli 2019</t>
  </si>
  <si>
    <t>SK.Dekan FMIPA No.201/XIII/D/FMIPA-2019</t>
  </si>
  <si>
    <t>https://uandalas-my.sharepoint.com/:b:/g/personal/mutyavonnisa_sci_unand_ac_id/EWYlBISByohFpcgub9yFHfsBcTs9SRQgY8OYazsWeUQOqg?e=BYymsd</t>
  </si>
  <si>
    <t>Elektromagnet I (kelas A, 3 sks, 2 dosen)</t>
  </si>
  <si>
    <t>Elektromagnet I (kelas C, 3 sks, 2 dosen)</t>
  </si>
  <si>
    <t>Fisika 2 (Teknik Mesin kelas A, 3 sks, 2 dosen)</t>
  </si>
  <si>
    <t>10 Juni 2019</t>
  </si>
  <si>
    <t>SK. Dekan Fakultas Teknik: No.96/UN16.09.D/XIII/KPT/2019</t>
  </si>
  <si>
    <t>https://uandalas-my.sharepoint.com/:b:/g/personal/mutyavonnisa_sci_unand_ac_id/EWlNhoLYx0VEh7NJtW8EHi8BpUrB74GAacOuhvPtKUGOxQ?e=ON7fZb</t>
  </si>
  <si>
    <t>Fisika 2 (Teknik Mesin kelas B, 3 sks, 2 dosen)</t>
  </si>
  <si>
    <t>10. Perkuliahan Semester Ganjil 2019/2020</t>
  </si>
  <si>
    <t>Elektromagnet II (kelas A, 3 sks, 2 dosen)</t>
  </si>
  <si>
    <t>20 Desember 2019</t>
  </si>
  <si>
    <t>SK.Dekan FMIPA No.473/XIII/D/FMIPA/2019</t>
  </si>
  <si>
    <t>https://uandalas-my.sharepoint.com/:b:/g/personal/mutyavonnisa_sci_unand_ac_id/EWbbMYeUPM1JpzuyRZIfHZwBuRVJ5JdlIP6GfOrKU8iaCQ?e=MISWmG</t>
  </si>
  <si>
    <t>Elektromagnet II (kelas B, 3 sks, 2 dosen)</t>
  </si>
  <si>
    <t>Fisika Komputasi (kelas B, 4 sks, 1 dosen)</t>
  </si>
  <si>
    <t>Fisika Gelombang ( 3 sks, 1 dosen)</t>
  </si>
  <si>
    <t>Fisika Atmosfer I (kelas A, 2 sks, 2 dosen)</t>
  </si>
  <si>
    <t>11. Perkuliahan Semester Genap 2019/2020</t>
  </si>
  <si>
    <t>22 Juni 2020</t>
  </si>
  <si>
    <t>SK.Dekan FMIPA No.106/UN16.03.D/KPT/2020</t>
  </si>
  <si>
    <t>https://uandalas-my.sharepoint.com/:b:/g/personal/mutyavonnisa_sci_unand_ac_id/EU78jIR0bk5EuMoeTB3uKOUBPQ-d874U6XF1bYvd92SoQw?e=rkKFR9</t>
  </si>
  <si>
    <t>Elektromagnet I (kelas B, 3 sks, 2 dosen)</t>
  </si>
  <si>
    <t>Fisika Gelombang (kelas C, 4 sks, 2 dosen)</t>
  </si>
  <si>
    <t>Fisika Atmosfer II (kelas A, 2 sks, 2 dosen)</t>
  </si>
  <si>
    <t>Fisika Dasar II (Teknik Lingkungan kelas A, 3 sks, 2 dosen)</t>
  </si>
  <si>
    <t>SK. Dekan Fakultas Teknik: No.77/UN16.09.D/XIII/KPT/2020</t>
  </si>
  <si>
    <t>https://uandalas-my.sharepoint.com/:b:/g/personal/mutyavonnisa_sci_unand_ac_id/EcdEuUJvV5xMh89OUfNOv4sBZgvsuGYfJ4j4FKAAlT7m9Q?e=GKZFMP</t>
  </si>
  <si>
    <t>Fisika 2(Teknik Mesin kelas B, 3 sks, 2 dosen)</t>
  </si>
  <si>
    <t>12. Perkuliahan Semester Ganjil 2020/2021</t>
  </si>
  <si>
    <t>30 Desember 2020</t>
  </si>
  <si>
    <t>SK.Dekan FMIPA No.304/UN16.03.D/XIII/KPT/2020</t>
  </si>
  <si>
    <t>https://uandalas-my.sharepoint.com/:b:/g/personal/mutyavonnisa_sci_unand_ac_id/EbBMcjnjgjlJvVPTK_Fif4wBlLCbjb9YoWFbFPxo_Qm5lg?e=Z46dQ2</t>
  </si>
  <si>
    <t>Fisika Komputasi (kelas C, 4 sks, 1 dosen)</t>
  </si>
  <si>
    <t>Fisika Matematika I (kelas B, 4 sks, 2 dosen)</t>
  </si>
  <si>
    <t>Elektromagnet II (kelas A, 3 sks, 1 dosen)</t>
  </si>
  <si>
    <t>0,25(2)
0,5(1)</t>
  </si>
  <si>
    <t>13. Perkuliahan Semester Genap 2020/2021</t>
  </si>
  <si>
    <t>30 Juni 2021</t>
  </si>
  <si>
    <t>SK.Dekan FMIPA No.137/UN16.03.D/KPT/2021</t>
  </si>
  <si>
    <t>https://uandalas-my.sharepoint.com/:b:/g/personal/mutyavonnisa_sci_unand_ac_id/EQIIj32SekdBqG7Lkk2GjYsBHI9g_v1FTrAKcx4nroOaOQ?e=sD28t2</t>
  </si>
  <si>
    <t>Fisika Matematika II (kelas C, 4 sks, 2 dosen)</t>
  </si>
  <si>
    <t>Elektromagnet I (kelas B, 3 sks, 1 dosen)</t>
  </si>
  <si>
    <t>14. Perkuliahan Semester Ganjil 2021/2022</t>
  </si>
  <si>
    <t>Fisika Komputasi (kelas C, 3 sks, 1 dosen)</t>
  </si>
  <si>
    <t>31 Desember 2021</t>
  </si>
  <si>
    <t>SK.Dekan FMIPA No.324/UN16.03.D/XIII/KPT/2021</t>
  </si>
  <si>
    <t>https://uandalas-my.sharepoint.com/:b:/g/personal/mutyavonnisa_sci_unand_ac_id/ERpneex1iY1AhxhY-ddw7xQBLuEyhhzTkF0kiyd78E_9rA?e=eagXXy</t>
  </si>
  <si>
    <t>Fisika Matematika I (kelas A, 4 sks, 1 dosen)</t>
  </si>
  <si>
    <t>Praktikum Algoritma dan Pemrograman (kelas B, 1 sks, 2 dosen)</t>
  </si>
  <si>
    <t>Praktikum Fisika Komputasi (kelas C, 1 sks, 1 dosen)</t>
  </si>
  <si>
    <t>15. Perkuliahan Semester Genap 2021/2022</t>
  </si>
  <si>
    <t>Fisika Matematika I (kelas B, 4 sks, 1 dosen)</t>
  </si>
  <si>
    <t>30 Juni 2022</t>
  </si>
  <si>
    <t>SK.Dekan FMIPA No.158/UN16.03.D/XIII/KPT/2022</t>
  </si>
  <si>
    <t>https://uandalas-my.sharepoint.com/:b:/g/personal/mutyavonnisa_sci_unand_ac_id/EfdlKpNr1ztGmEzu5c7NVtgBz916BIOoCeHBGabnUdR07Q</t>
  </si>
  <si>
    <t>Fisika Komputasi (kelas B, 3 sks, 2 dosen)</t>
  </si>
  <si>
    <t>Praktikum Fisika Komputasi (kelas B, 1 sks, 2 dosen)</t>
  </si>
  <si>
    <t>Membimbing seminar (maksimum 1 kum per semester)</t>
  </si>
  <si>
    <t>1. Seminar Semester Ganjil 2015/2016 (Agustus 2015 s/d Januari 2016)</t>
  </si>
  <si>
    <t>Zudit Efendi (1110441007)</t>
  </si>
  <si>
    <t>21 Agustus 2015</t>
  </si>
  <si>
    <t>Semester</t>
  </si>
  <si>
    <t>Berita Acara Seminar Proposal: No.46/UN16.03.5.4/BA-SP/2015</t>
  </si>
  <si>
    <t>https://uandalas-my.sharepoint.com/:b:/g/personal/mutyavonnisa_sci_unand_ac_id/Eawqvdnv5kdNsmU4V8WgwU8BdX_lf-fO0En9Ksl2RzzAnw?e=YTFX9i</t>
  </si>
  <si>
    <t>Fadhilah Irwan (1110442006)</t>
  </si>
  <si>
    <t>20 Oktober 2015</t>
  </si>
  <si>
    <t>Berita Acara Seminar Proposal: No.57/UN16.03.5.4/BA-SP/2015</t>
  </si>
  <si>
    <t>https://uandalas-my.sharepoint.com/:b:/g/personal/mutyavonnisa_sci_unand_ac_id/EWasEJQcPrZGm7-_ZuuQN1gBwltrEQW1NUL7IwaGVnXV8g?e=YBG5OU</t>
  </si>
  <si>
    <t>Rahmatil Hayati (1110442022)</t>
  </si>
  <si>
    <t>Berita Acara Seminar Proposal: No.61/UN16.03.5.4/BA-SP/2015</t>
  </si>
  <si>
    <t>https://uandalas-my.sharepoint.com/:b:/g/personal/mutyavonnisa_sci_unand_ac_id/Ec_zb8w4DNtCqTZ5h6kHKA4B_wXwALqwppOdrEAwvbPUeQ?e=NSoxyG</t>
  </si>
  <si>
    <t>2. Tugas Akhir I Semester Genap 2015/2016 (Februari 2016 s/d Juli 2016)</t>
  </si>
  <si>
    <t>Ulfa Azmi (1210442035)</t>
  </si>
  <si>
    <t>26 April 2016</t>
  </si>
  <si>
    <t>Berita Acara Ujian TA I: No.19/UN16.03.5.4/BA-TA I/2016</t>
  </si>
  <si>
    <t>https://uandalas-my.sharepoint.com/:b:/g/personal/mutyavonnisa_sci_unand_ac_id/EcpJOdA-e1ZAjwrN_-_5SKEBALqMetns9mvtvisssa-fkw?e=jj0vn5</t>
  </si>
  <si>
    <t>Rahmad Aperus (1210443015)</t>
  </si>
  <si>
    <t>11 Mei 2016</t>
  </si>
  <si>
    <t>Berita Acara Ujian TA I:  No.25/UN16.03.5.4/BA-TA I/2016</t>
  </si>
  <si>
    <t>https://uandalas-my.sharepoint.com/:b:/g/personal/mutyavonnisa_sci_unand_ac_id/EVSAY8ZoD4hFgQMQ_B_-_qoBe2u_Cf_6ei3Wvk1OdFgx7Q?e=EDst0L</t>
  </si>
  <si>
    <t>Nur Faddillah (1210442016)</t>
  </si>
  <si>
    <t>12 Mei 2016</t>
  </si>
  <si>
    <t>Berita Acara Ujian TA I: No.28/UN16.03.5.4/BA-TA I/2016</t>
  </si>
  <si>
    <t>https://uandalas-my.sharepoint.com/:b:/g/personal/mutyavonnisa_sci_unand_ac_id/EUFUWXNbZQBMjjtYgsEmgR8BWJ0LobIR9FXAAQN8_VaP9A?e=6tvggX</t>
  </si>
  <si>
    <t>Indah Rahayu (1210442032)</t>
  </si>
  <si>
    <t>Berita Acara Ujian TA I: No.29/UN16.03.5.4/BA-TA I/2016</t>
  </si>
  <si>
    <t>https://uandalas-my.sharepoint.com/:b:/g/personal/mutyavonnisa_sci_unand_ac_id/EY9BPeW_-odDpOhuk-NMGhoBNQoQ2axBd0vI0-JMm84EzQ?e=SbEsfH</t>
  </si>
  <si>
    <t>3. Tugas Akhir I  Semester Ganjil 2016/2017 (Agustus 2016 s/d Januari 2017)</t>
  </si>
  <si>
    <t>Meri Yoseva (1210442031)</t>
  </si>
  <si>
    <t>Berita Acara Ujian TA I: No.41/UN16.03.5.4/BA-TA I/2016</t>
  </si>
  <si>
    <t>https://uandalas-my.sharepoint.com/:b:/g/personal/mutyavonnisa_sci_unand_ac_id/EcSHHGuMyLBIvsnKjVpAo6gBtOM55c3AcpgG68IB-4V0Kg?e=zyodkI</t>
  </si>
  <si>
    <t>Fadli Nauval (1310442028)</t>
  </si>
  <si>
    <t>Berita Acara Ujian TA I: No.45/UN16.03.5.4/BA-TA I/2016</t>
  </si>
  <si>
    <t>https://uandalas-my.sharepoint.com/:b:/g/personal/mutyavonnisa_sci_unand_ac_id/ESi5nQJenRJOvIBy5PupYYUBLdBqWnekx0RP4Rwesunt8w?e=CxbWFy</t>
  </si>
  <si>
    <t>Ya Putri (1310441042)</t>
  </si>
  <si>
    <t>Berita Acara Ujian TA I: No.01/UN16.03.5.4/BA-TA I/2017</t>
  </si>
  <si>
    <t>https://uandalas-my.sharepoint.com/:b:/g/personal/mutyavonnisa_sci_unand_ac_id/ETjTMJbC7ltFlsAeN8ZXM3ABpq6GxyCzfqfgXoqa6KgIXQ?e=sOKFXq</t>
  </si>
  <si>
    <t>4. Tugas Akhir I  Semester Genap 2016/2017 (Februari 2017 s/d Juli 2017)</t>
  </si>
  <si>
    <t>Lisna Meylani (1210442008)</t>
  </si>
  <si>
    <t>7 Maret 2017</t>
  </si>
  <si>
    <t>Berita Acara Ujian TA I: No.07/UN16.03.5.4/BA-TA I/2017</t>
  </si>
  <si>
    <t>https://uandalas-my.sharepoint.com/:b:/g/personal/mutyavonnisa_sci_unand_ac_id/EccljMXtrMVCoGosefpMIvwB8mDdaUhiG8EVzLbtm8sxog?e=lSN3bT</t>
  </si>
  <si>
    <t>Ovandriyove (1210443004)</t>
  </si>
  <si>
    <t>10 April 2017</t>
  </si>
  <si>
    <t>Berita Acara Ujian TA I: No.13/UN16.03.5.4/BA-TA I/2017</t>
  </si>
  <si>
    <t>https://uandalas-my.sharepoint.com/:b:/g/personal/mutyavonnisa_sci_unand_ac_id/EV9iNpvj_aRFtkKnO2vERjEBJFamooKOKnS3Ih-TkapJvw?e=9yvda3</t>
  </si>
  <si>
    <t>Afra Nawar (12104420120</t>
  </si>
  <si>
    <t>21 April 2017</t>
  </si>
  <si>
    <t>Berita Acara Ujian TA I: No.17/UN16.03.5.4/BA-TA I/2017</t>
  </si>
  <si>
    <t>https://uandalas-my.sharepoint.com/:b:/g/personal/mutyavonnisa_sci_unand_ac_id/Ef9KezS97rpCmEF90d_9XpIBxuyf28u9yBBa1niciywImg?e=9QCo3E</t>
  </si>
  <si>
    <t>Dalli Burhan (1210442004)</t>
  </si>
  <si>
    <t>27 Juli 2017</t>
  </si>
  <si>
    <t>Berita Acara Ujian TA I: No.28/UN16.03.5.4/BA-TA I/2017</t>
  </si>
  <si>
    <t>https://uandalas-my.sharepoint.com/:b:/g/personal/mutyavonnisa_sci_unand_ac_id/EXrZAzTAutJJlXgfu34XABMBtK2v719XdMNFpFoVoGPTyg?e=C8t56V</t>
  </si>
  <si>
    <t>5. Tugas Akhir I  Semester Ganjil 2017/2018 (Agustus 2017 s/d Januari 2018)</t>
  </si>
  <si>
    <t>Elga Sri Wahyuni (1310442010)</t>
  </si>
  <si>
    <t>28 Agustus 2017</t>
  </si>
  <si>
    <t>Berita Acara Ujian TA I: No.36/UN16.03.5.4/BA-TA I/2017</t>
  </si>
  <si>
    <t>https://uandalas-my.sharepoint.com/:b:/g/personal/mutyavonnisa_sci_unand_ac_id/EVo5bziT8G1JobMwTwttEjYBN2FZM0NuABuvUm8JtxwVMQ?e=v94PiC</t>
  </si>
  <si>
    <t>Rudi Hidayat (1310442003)</t>
  </si>
  <si>
    <t>Berita Acara Ujian TA I: No.43/UN16.03.5.4/BA-TA I/2017</t>
  </si>
  <si>
    <t>https://uandalas-my.sharepoint.com/:b:/g/personal/mutyavonnisa_sci_unand_ac_id/EV0EsOAplvFOv_749Uhy3ygB4RsFSmtwR8nQvwlfzR5cjA?e=Mxap5g</t>
  </si>
  <si>
    <t>Mulya Prasetya (1310441057)</t>
  </si>
  <si>
    <t>6 Oktober 2017</t>
  </si>
  <si>
    <t>Berita Acara Ujian TA I: No.45/UN16.03.5.4/BA-TA I/2017</t>
  </si>
  <si>
    <t>https://uandalas-my.sharepoint.com/:b:/g/personal/mutyavonnisa_sci_unand_ac_id/EQ-Q2gHRP71GpBtjkAnL1FMBqz0eTBxfOfXed923D5h20w?e=t7DqZ1</t>
  </si>
  <si>
    <t>Rany Audia Dwianda (1210443014)</t>
  </si>
  <si>
    <t>Berita Acara Ujian TA I: No.53/UN16.03.5.4/BA-TA I/2017</t>
  </si>
  <si>
    <t>https://uandalas-my.sharepoint.com/:b:/g/personal/mutyavonnisa_sci_unand_ac_id/EZSonA0USDxFhGqPnRktrm0BWYgc_Sw2FVylt40EttZsFg?e=12hbbS</t>
  </si>
  <si>
    <t>6. Tugas Akhir I  Semester Genap 2017/2018 (Februari 2018 s/d Juli 2018)</t>
  </si>
  <si>
    <t>Ingka Amelia (1310441021)</t>
  </si>
  <si>
    <t>5 Maret 2018</t>
  </si>
  <si>
    <t>Berita Acara Ujian TA I: No.6/UN16.03.5.4/BA-TA I/2018</t>
  </si>
  <si>
    <t>https://uandalas-my.sharepoint.com/:b:/g/personal/mutyavonnisa_sci_unand_ac_id/ESezszJfeRxEptWR3MwiZhcBZ3hLE2RycpgCcs6QxsbjYA?e=UAg2Oh</t>
  </si>
  <si>
    <t>Rahmat Ilham (1410442047)</t>
  </si>
  <si>
    <t>5 April 2018</t>
  </si>
  <si>
    <t>Berita Acara Ujian TA I: No.15/UN16.03.5.4/BA-TA I/2018</t>
  </si>
  <si>
    <t>https://uandalas-my.sharepoint.com/:b:/g/personal/mutyavonnisa_sci_unand_ac_id/EdnNwQTJ4MpEhZKQP9laKpsBphYOI_TBxGJofwl66HgT7Q?e=edCGQN</t>
  </si>
  <si>
    <t>Intan Suri Maharani (1410442055)</t>
  </si>
  <si>
    <t>12 April 2018</t>
  </si>
  <si>
    <t>Berita Acara Ujian TA I: No.19/UN16.03.5.4/BA-TA I/2018</t>
  </si>
  <si>
    <t>https://uandalas-my.sharepoint.com/:b:/g/personal/mutyavonnisa_sci_unand_ac_id/EdhOpZZ9P5FFm6cUZb5-qcQBJEuudG5zt8mCKFEGFI_73w?e=2lr9Y4</t>
  </si>
  <si>
    <t>Fitri Gustiana (1410441034)</t>
  </si>
  <si>
    <t>19 April 2018</t>
  </si>
  <si>
    <t>Berita Acara Ujian TA I: No.32/UN16.03.5.4/BA-TA I/2018</t>
  </si>
  <si>
    <t>https://uandalas-my.sharepoint.com/:b:/g/personal/mutyavonnisa_sci_unand_ac_id/Ea-bmTho33FPsuGQHnbh0HcBscgYaQ1ZhSdnqoYdRVmCaw?e=hehE27</t>
  </si>
  <si>
    <t>Helmi Yusnaini (14104420080</t>
  </si>
  <si>
    <t>9 Mei 2018</t>
  </si>
  <si>
    <t>Berita Acara Ujian TA I: No.40/UN16.03.5.4/BA-TA I/2018</t>
  </si>
  <si>
    <t>https://uandalas-my.sharepoint.com/:b:/g/personal/mutyavonnisa_sci_unand_ac_id/Ec9XHWx-pc9Fo7EOlkV_Eh4BII8b_ndVygItbpxihCHikg?e=BbET0Z</t>
  </si>
  <si>
    <t>Sauri Aulia Putri (1410441028</t>
  </si>
  <si>
    <t>14 Mei 2018</t>
  </si>
  <si>
    <t>Berita Acara Ujian TA I: No.44/UN16.03.5.4/BA-TA I/2018</t>
  </si>
  <si>
    <t>https://uandalas-my.sharepoint.com/:b:/g/personal/mutyavonnisa_sci_unand_ac_id/Edlpa5Dp0pNIiAZVis75qXABN8Kvz6FKSPRmd6T5hdgmiQ?e=WHgKHe</t>
  </si>
  <si>
    <t>7. Tugas Akhir I  Semester Ganjil 2018/2019 (Agustus 2018 s/d Januari 2019)</t>
  </si>
  <si>
    <t>Jarnal Witarsa (1410441001)</t>
  </si>
  <si>
    <t>9 Agustus 2018</t>
  </si>
  <si>
    <t>Berita Acara Ujian TA I: No.55/UN16.03.5.4/BA-TA I/2018</t>
  </si>
  <si>
    <t>https://uandalas-my.sharepoint.com/:b:/g/personal/mutyavonnisa_sci_unand_ac_id/Ed82kH-iKMxHug756bOWV1IB5-CD7nIpF6UxDuP3OTUpUA?e=GJbykt</t>
  </si>
  <si>
    <t>Hanifah Azzaura Musyayyadah (1410442007)</t>
  </si>
  <si>
    <t>1 Oktober 2018</t>
  </si>
  <si>
    <t>Berita Acara Ujian TA I: No.62/UN16.03.5.4/BA-TA I/2018</t>
  </si>
  <si>
    <t>https://uandalas-my.sharepoint.com/:b:/g/personal/mutyavonnisa_sci_unand_ac_id/EZm7dcYV3GZPumCIuCz5jAoBe_LCiwX5rBx-PL_KH2UtAA?e=srFmJ6</t>
  </si>
  <si>
    <t>Wirnu Hidanto (1410441024)</t>
  </si>
  <si>
    <t>Berita Acara Ujian TA I: No.64/UN16.03.5.4/BA-TA I/2018</t>
  </si>
  <si>
    <t>https://uandalas-my.sharepoint.com/:b:/g/personal/mutyavonnisa_sci_unand_ac_id/EZfMI_8Yf_tKj7XroU4kt9UBsHIHET84AdVRlpnCzeLVRg?e=RZCR9D</t>
  </si>
  <si>
    <t>Nurkholillah (1410441035)</t>
  </si>
  <si>
    <t>29 Oktober 2019</t>
  </si>
  <si>
    <t>Berita Acara Ujian TA I: No.83/UN16.03.5.4/BA-TA I/2018</t>
  </si>
  <si>
    <t>https://uandalas-my.sharepoint.com/:b:/g/personal/mutyavonnisa_sci_unand_ac_id/EUYeQlPxWUJOkxmja7Dyz0wBnmxjx47ndYoqmKs9j3GaqQ?e=5YhNaE</t>
  </si>
  <si>
    <t>Novia Ratna Dewita (1410442037)</t>
  </si>
  <si>
    <t>30 Oktober 2018</t>
  </si>
  <si>
    <t>Berita Acara Ujian TA I: No.84/UN16.03.5.4/BA-TA I/2018</t>
  </si>
  <si>
    <t>https://uandalas-my.sharepoint.com/:b:/g/personal/mutyavonnisa_sci_unand_ac_id/EYEKh-3Sa6VKv5olASiOOdkBit9QKab--PmTh5Xy5uluUA?e=P1qEoF</t>
  </si>
  <si>
    <t>M. Syaugi Aldilla (1410442032)</t>
  </si>
  <si>
    <t>Berita Acara Ujian TA I: No.85/UN16.03.5.4/BA-TA I/2018</t>
  </si>
  <si>
    <t>https://uandalas-my.sharepoint.com/:b:/g/personal/mutyavonnisa_sci_unand_ac_id/Ef4zmNUuC6hOmXC1ynZraE8Bhffy7M-gvtFZKwAR5bZ5xA?e=d8yWdL</t>
  </si>
  <si>
    <t>Bagindo Ichsan Rangkuti (1410442021)</t>
  </si>
  <si>
    <t>Berita Acara Ujian TA I: No.89/UN16.03.5.4/BA-TA I/2018</t>
  </si>
  <si>
    <t>https://uandalas-my.sharepoint.com/:b:/g/personal/mutyavonnisa_sci_unand_ac_id/EVtBHXqraIFHkeB4FhgfbzsBM3oDPJZCpiDSsT0b6zxSCA?e=4CGYWu</t>
  </si>
  <si>
    <t>Eka Fajhari Adwar (1410442016)</t>
  </si>
  <si>
    <t>7 Januari 2019</t>
  </si>
  <si>
    <t>Berita Acara Ujian TA I: No.02/UN16.03.5.4/BA-TA I/2019</t>
  </si>
  <si>
    <t>https://uandalas-my.sharepoint.com/:b:/g/personal/mutyavonnisa_sci_unand_ac_id/EWQ4DBKFpO1MgZjm25JGpmcBjnfOIsYrmU02mhSDQIH00Q?e=O8j8Jd</t>
  </si>
  <si>
    <t>8. Tugas Akhir I  Semester Genap 2018/2019 (Februari 2019 s/d Juli 2019)</t>
  </si>
  <si>
    <t>Dea Kurnia Harysandi (1410442035)</t>
  </si>
  <si>
    <t>12 Februari 2019</t>
  </si>
  <si>
    <t>Berita Acara Ujian TA I: No.05/UN16.03.5.4/BA-TA I/2019</t>
  </si>
  <si>
    <t>https://uandalas-my.sharepoint.com/:b:/g/personal/mutyavonnisa_sci_unand_ac_id/EZDrQg2taVNErZKNFzEaqO0BXC_jEpEmju6OPl-9Qydbqw?e=KBBhgx</t>
  </si>
  <si>
    <t>Ravidho Ramadhan (1510442023)</t>
  </si>
  <si>
    <t>15 Februari 2019</t>
  </si>
  <si>
    <t>Berita Acara Ujian TA I: No.06/UN16.03.5.4/BA-TA I/2019</t>
  </si>
  <si>
    <t>https://uandalas-my.sharepoint.com/:b:/g/personal/mutyavonnisa_sci_unand_ac_id/EfMD4gS7-JJIoxFcqF6RugkBz--BxX4XjsTRQmaedIsGZQ?e=boN5IQ</t>
  </si>
  <si>
    <t>Sri Mai Dewi (1510441041)</t>
  </si>
  <si>
    <t>25 Maret 2019</t>
  </si>
  <si>
    <t>Berita Acara Ujian TA I: No.14/UN16.03.3.4/PK.03.05/2019</t>
  </si>
  <si>
    <t>https://uandalas-my.sharepoint.com/:b:/g/personal/mutyavonnisa_sci_unand_ac_id/EfxjQ1Tq8XdBtvFZc0DFY3MB70FtuV7A62tzPbq_LRMCEw?e=u1PgnT</t>
  </si>
  <si>
    <t>Irza Utami (1510441051)</t>
  </si>
  <si>
    <t>11 April 2019</t>
  </si>
  <si>
    <t>Berita Acara Ujian TA I: No.19/UN16.03.3.4/PK.03.05/2019</t>
  </si>
  <si>
    <t>https://uandalas-my.sharepoint.com/:b:/g/personal/mutyavonnisa_sci_unand_ac_id/EdjL8zndSIlJr2CS8-skiI0BKw4mmLw4_StzHLVI46JeBw?e=h11Yz5</t>
  </si>
  <si>
    <t>Anna Tiyurma (1510441047)</t>
  </si>
  <si>
    <t>3 Mei 2019</t>
  </si>
  <si>
    <t>Berita Acara Ujian TA I: No.21/UN16.03.3.4/PK.03.05/2019</t>
  </si>
  <si>
    <t>https://uandalas-my.sharepoint.com/:b:/g/personal/mutyavonnisa_sci_unand_ac_id/EfIrt_QCJPVNgJaYKz8iT7sBpouRBSx-_DPfFyLMfbDrVQ?e=YMYdb1</t>
  </si>
  <si>
    <t>Annisa Zahratul Hilma (1510442028)</t>
  </si>
  <si>
    <t>25 Juni 2019</t>
  </si>
  <si>
    <t>Berita Acara Ujian TA I: No.34/UN16.03.3.4/PK.03.05/2019</t>
  </si>
  <si>
    <t>https://uandalas-my.sharepoint.com/:b:/g/personal/mutyavonnisa_sci_unand_ac_id/ESgG1n29HmhJogP5kVeyid8BvSgnoKbWQLTn4NDFZQzTDg?e=8HS6pt</t>
  </si>
  <si>
    <t>Mayang Putri Andini (1510442039)</t>
  </si>
  <si>
    <t>11 Juli 2019</t>
  </si>
  <si>
    <t>Berita Acara Ujian TA I: No.42/UN16.03.3.4/PK.03.05/2019</t>
  </si>
  <si>
    <t>https://uandalas-my.sharepoint.com/:b:/g/personal/mutyavonnisa_sci_unand_ac_id/EW2Qbxt7v69LhE2xf50xUucBypzWiYTPXeL0TL3h5e-bTw?e=YY3Orz</t>
  </si>
  <si>
    <t>Almuhsinin (1510442032)</t>
  </si>
  <si>
    <t>22 Juli 2019</t>
  </si>
  <si>
    <t>Berita Acara Ujian TA I: No.48/UN16.03.3.4/PK.03.05/2019</t>
  </si>
  <si>
    <t>https://uandalas-my.sharepoint.com/:b:/g/personal/mutyavonnisa_sci_unand_ac_id/ETan19RJXXRBkK7a-VjlXK4BkupH1oNZcQmwV4boTv52mQ?e=gAAZFa</t>
  </si>
  <si>
    <t>Violina Oktaviani (1410441014)</t>
  </si>
  <si>
    <t>25 Juli 2019</t>
  </si>
  <si>
    <t>https://uandalas-my.sharepoint.com/:b:/g/personal/mutyavonnisa_sci_unand_ac_id/EcD71Tr0WXpLm9ikf_5Ng4cBXsCBHoh36FbvKq484Ymnkg?e=Btklpx</t>
  </si>
  <si>
    <t>9. Tugas Akhir I  Semester Ganjil 2019/2020 (Agustus 2019 s/d Januari 2020)</t>
  </si>
  <si>
    <t>Silvia Wahyuni (1510441023)</t>
  </si>
  <si>
    <t>06 Agustus 2019</t>
  </si>
  <si>
    <t>Berita Acara Ujian TA I: No.62/UN16.03.3.4/PK.03.05/2019</t>
  </si>
  <si>
    <t>https://uandalas-my.sharepoint.com/:b:/g/personal/mutyavonnisa_sci_unand_ac_id/Ed5Ps_n8jnJDsqNv2CRkBWMBmi9UJ_-PTUOFfU6w4RIISg?e=0iFaQZ</t>
  </si>
  <si>
    <t>Bunga Aprilia (1610442004)</t>
  </si>
  <si>
    <t>14 Januari 2020</t>
  </si>
  <si>
    <t>Berita Acara Ujian TA I: No.04/UN16.03.3.4/PK.03.05/2020</t>
  </si>
  <si>
    <t>https://uandalas-my.sharepoint.com/:b:/g/personal/mutyavonnisa_sci_unand_ac_id/EVO8Se9C1S1LjzsYJm6JNqgBExKpcc3pQyhFthC6Pax4xA?e=WQ0zSk</t>
  </si>
  <si>
    <t>10. Tugas Akhir I  Semester Genap 2019/2020 (Februari 2020 s/d Juli 2020)</t>
  </si>
  <si>
    <t>Putri Aulia (1610441020)</t>
  </si>
  <si>
    <t>11 Maret 2020</t>
  </si>
  <si>
    <t>Berita Acara Ujian TA I: No.06/UN16.03.3.4/PK.03.05/2020</t>
  </si>
  <si>
    <t>https://uandalas-my.sharepoint.com/:b:/g/personal/mutyavonnisa_sci_unand_ac_id/EbbNpjTOJi5Bm0xU7glBC8gBG8udGr8a-9OjBUmy1-z4og?e=0wx2pZ</t>
  </si>
  <si>
    <t>Fadilla Monica (1610441025)</t>
  </si>
  <si>
    <t>24 Maret 2020</t>
  </si>
  <si>
    <t>Berita Acara Ujian TA I: No.09/UN16.03.3.4/PK.03.05/2020</t>
  </si>
  <si>
    <t>https://uandalas-my.sharepoint.com/:b:/g/personal/mutyavonnisa_sci_unand_ac_id/ETPpan3KiLZBvuYIqYJZ9h4B2sgycV9sGzQJrHwC4bGN3Q?e=vLuVrf</t>
  </si>
  <si>
    <t>Alvan Dhani (1610441012)</t>
  </si>
  <si>
    <t>24 Juli 2020</t>
  </si>
  <si>
    <t>Berita Acara Ujian TA I: No.35/UN16.03.3.4/PK.03.05/2020</t>
  </si>
  <si>
    <t>https://uandalas-my.sharepoint.com/:b:/g/personal/mutyavonnisa_sci_unand_ac_id/EYfAJhHnUc9ArnPIf4d_2vcBhY0Zn9oRRFuG-Yo_xBBZrg?e=rrHQvN</t>
  </si>
  <si>
    <t>11. Tugas Akhir I  Semester Ganjil 2020/2021 (Agustus 2020 s/d Januari 2021)</t>
  </si>
  <si>
    <t>Rahmazia (1610442043)</t>
  </si>
  <si>
    <t>04 Agustus 2020</t>
  </si>
  <si>
    <t>Berita Acara Ujian TA I: No.38/UN16.03.3.4/PK.03.05/2020</t>
  </si>
  <si>
    <t>https://uandalas-my.sharepoint.com/:b:/g/personal/mutyavonnisa_sci_unand_ac_id/ERLxvTEWK2BIuyuwdELIXkcBGloLqdqVcZGGcRv2oKqG3A?e=W6UgqS</t>
  </si>
  <si>
    <t>Shania Ellens Novita (1710442009)</t>
  </si>
  <si>
    <t>Berita Acara Ujian TA I: No.47/UN16.03.3.4/PK.03.05/2020</t>
  </si>
  <si>
    <t>https://uandalas-my.sharepoint.com/:b:/g/personal/mutyavonnisa_sci_unand_ac_id/EYmO2yd4GidDsHUeOF-efwABY4MGJEKW1Vq996WMimNGkA?e=93esyj</t>
  </si>
  <si>
    <t>Sri Hamdiyessi (1610442033)</t>
  </si>
  <si>
    <t>Berita Acara Ujian TA I: No.51/UN16.03.3.4/PK.03.05/2020</t>
  </si>
  <si>
    <t>https://uandalas-my.sharepoint.com/:b:/g/personal/mutyavonnisa_sci_unand_ac_id/EWsR8VDTExlIjlsRtu0WycgBguS2vecgr6zSb4Xooqn8GA?e=2eLf9P</t>
  </si>
  <si>
    <t>Fhatihatuul Rahmi (1610442019)</t>
  </si>
  <si>
    <t>Berita Acara Ujian TA I: No.59/UN16.03.3.4/PK.03.05/2020</t>
  </si>
  <si>
    <t>https://uandalas-my.sharepoint.com/:b:/g/personal/mutyavonnisa_sci_unand_ac_id/ETuovgQ-yNdFmB57RhbjC04B29qOaPsZufj7Cq1_Sb8Utw?e=Ixpm4S</t>
  </si>
  <si>
    <t>12. Tugas Akhir I  Semester Genap 2020/2021 (Februari 2021 s/d Juli 2021)</t>
  </si>
  <si>
    <t>Faula Rahmi (1510442031)</t>
  </si>
  <si>
    <t>04 Maret 2021</t>
  </si>
  <si>
    <t>Berita Acara Ujian TA I: No.09/UN16.03.3.4/PK.03.05/2021</t>
  </si>
  <si>
    <t>https://uandalas-my.sharepoint.com/:b:/g/personal/mutyavonnisa_sci_unand_ac_id/EbkpyxP9UDlGqGYi3on_zdMBKcq3Uf_EZs8pk9Bf73Y0bA?e=I5BIpZ</t>
  </si>
  <si>
    <t>Deri Wahyuni (1710441007)</t>
  </si>
  <si>
    <t>26 Maret 2021</t>
  </si>
  <si>
    <t>Berita Acara Ujian TA I: No.17/UN16.03.3.4/PK.03.05/2021</t>
  </si>
  <si>
    <t>https://uandalas-my.sharepoint.com/:b:/g/personal/mutyavonnisa_sci_unand_ac_id/EcLST6QM4URFpz4WueEz3wUBsPTF47raGBjmCxAOlhLGdQ?e=MurtZc</t>
  </si>
  <si>
    <t>Akbar Chaniago (1610442042)</t>
  </si>
  <si>
    <t>05 April 2021</t>
  </si>
  <si>
    <t>Berita Acara Ujian TA I: No.19/UN16.03.3.4/PK.03.05/2021</t>
  </si>
  <si>
    <t>https://uandalas-my.sharepoint.com/:b:/g/personal/mutyavonnisa_sci_unand_ac_id/EeNOJqmkT1xMsGHR5eQFcugBcvgIvsjJOJYhEqH78kq0DQ?e=sAZiB0</t>
  </si>
  <si>
    <t>Aviva Fajriati (1710442022)</t>
  </si>
  <si>
    <t>15 April 2021</t>
  </si>
  <si>
    <t>Berita Acara Ujian TA I: No.25/UN16.03.3.4/PK.03.05/2021</t>
  </si>
  <si>
    <t>https://uandalas-my.sharepoint.com/:b:/g/personal/mutyavonnisa_sci_unand_ac_id/EfSQub1VOC9EvxOL6k8tqNUBHJnlQN_S4RpwFGdP7GBrjA?e=RopRRe</t>
  </si>
  <si>
    <t>Yusratul Aziza (1710443013)</t>
  </si>
  <si>
    <t>28 Juni 2021</t>
  </si>
  <si>
    <t>Berita Acara Ujian TA I: No.35/UN16.03.3.4/PK.03.05/2021</t>
  </si>
  <si>
    <t>https://uandalas-my.sharepoint.com/:b:/g/personal/mutyavonnisa_sci_unand_ac_id/EU8P_GZDQFlKvIJQ1Tovtw8B1P-dKwqE6IGPuKrShGbOhA?e=o31DJH</t>
  </si>
  <si>
    <t>13. Tugas Akhir I  Semester Ganjil 2021/2022 (Agustus 2021 s/d Januari 2022)</t>
  </si>
  <si>
    <t>Elizabeth Giovanni Sitompul (1610442023)</t>
  </si>
  <si>
    <t>01 Desember 2021</t>
  </si>
  <si>
    <t>Berita Acara Ujian TA I: No.59/UN16.03.3.4/PK.03.05/2021</t>
  </si>
  <si>
    <t>https://uandalas-my.sharepoint.com/:b:/g/personal/mutyavonnisa_sci_unand_ac_id/Ec6knTyz49dLn0Aj8Uw1P9cBwcJbbLRL2PHemvfkPE_2bw?e=F2AXQ2</t>
  </si>
  <si>
    <t>Bella Deswanti (1710441019)</t>
  </si>
  <si>
    <t>07 Desember 2021</t>
  </si>
  <si>
    <t>Berita Acara Ujian TA I: No.61/UN16.03.3.4/PK.03.05/2021</t>
  </si>
  <si>
    <t>https://uandalas-my.sharepoint.com/:b:/g/personal/mutyavonnisa_sci_unand_ac_id/EYrQsBwalyxDo_Bjod_sa2cBGxferctRSs81ZERsnclXJQ?e=PgXNRN</t>
  </si>
  <si>
    <t>14. Tugas Akhir I  Semester Genap 2021/2022 (Februari 2022 s/d Juli 2022)</t>
  </si>
  <si>
    <t>Aisyah Erajalita (1810442026)</t>
  </si>
  <si>
    <t>07 Februari 2022</t>
  </si>
  <si>
    <t>Berita Acara Ujian TA I: No.03/UN16.03.3.4/PK.03.05/2022</t>
  </si>
  <si>
    <t>https://uandalas-my.sharepoint.com/:b:/g/personal/mutyavonnisa_sci_unand_ac_id/ERHuYscVu7RGnDSlaWcSyfIByQSGNVv0Jywmiuui_Fv7KA?e=dhVA3c</t>
  </si>
  <si>
    <t>Annisa Arfahmina (1810442066)</t>
  </si>
  <si>
    <t>08 Maret 2022</t>
  </si>
  <si>
    <t>Berita Acara Ujian TA I: No.08/UN16.03.3.4/PK.03.05/2022</t>
  </si>
  <si>
    <t>https://uandalas-my.sharepoint.com/:b:/g/personal/mutyavonnisa_sci_unand_ac_id/EfXvP8lwLaJFrc8PCo2Os3EBsGTtamGYjOEnyUhe0yQZBA?e=XGDlBg</t>
  </si>
  <si>
    <t>Nurdin (1810441004)</t>
  </si>
  <si>
    <t>09 Maret 2023</t>
  </si>
  <si>
    <t>Berita Acara Ujian TA I: No.09/UN16.03.3.4/PK.03.05/2022</t>
  </si>
  <si>
    <t>https://uandalas-my.sharepoint.com/:b:/g/personal/mutyavonnisa_sci_unand_ac_id/ETbuHAy9EyxNnC1tCUXsqzkBFjs2l3quAs2Y7Sp9Mah8rQ?e=Hjdqtl</t>
  </si>
  <si>
    <t>Eli Defira (1810442063)</t>
  </si>
  <si>
    <t>06 April 2022</t>
  </si>
  <si>
    <t>https://uandalas-my.sharepoint.com/:b:/g/personal/mutyavonnisa_sci_unand_ac_id/Ec2IW4vMB8FGt_bWCu5xrIsBfA3evlbjCusHW1bDM3vh3g?e=ProSiP</t>
  </si>
  <si>
    <t>Mhd. Kahfi (1810442027)</t>
  </si>
  <si>
    <t>26 April 2022</t>
  </si>
  <si>
    <t>Berita Acara Ujian TA I: No.28/UN16.03.3.4/PK.03.05 /2022</t>
  </si>
  <si>
    <t>https://uandalas-my.sharepoint.com/:b:/g/personal/mutyavonnisa_sci_unand_ac_id/ERcqysFmEUxKpZAh-lzUA2ABieGrDPslrBikj1GfLob4Pg?e=mepN4M</t>
  </si>
  <si>
    <t>Azizah Ghina Arifah (1810442036)</t>
  </si>
  <si>
    <t>20 Mei 2022</t>
  </si>
  <si>
    <t>Berita Acara Ujian TA I: No.37/UN16.03.3.4/PK.03.05 /2022</t>
  </si>
  <si>
    <t>https://uandalas-my.sharepoint.com/:b:/g/personal/mutyavonnisa_sci_unand_ac_id/EYubKzsy3u1NqDKUs1G1UqYBW4_YDuac1VfQZyTTHXDEmw?e=eg5hR9</t>
  </si>
  <si>
    <t>Katria Nanda Petma (1810441026)</t>
  </si>
  <si>
    <t>24 Mei 2022</t>
  </si>
  <si>
    <t>Berita Acara Ujian TA I: No.40/UN16.03.3.4/PK.03.05 /2022</t>
  </si>
  <si>
    <t>https://uandalas-my.sharepoint.com/:b:/g/personal/mutyavonnisa_sci_unand_ac_id/EV7fhSHfZZdHnIFwSqP1rBcBrONglMFVAw8i3pDNMdNLrQ?e=hyg9Hz</t>
  </si>
  <si>
    <t>Syafira Aulina Feriani (1810442016)</t>
  </si>
  <si>
    <t>10 Juni 2022</t>
  </si>
  <si>
    <t>Berita Acara Ujian TA I: No.44/UN16.03.3.4/PK.03.05 /2022</t>
  </si>
  <si>
    <t>https://uandalas-my.sharepoint.com/:b:/g/personal/mutyavonnisa_sci_unand_ac_id/ETINjgq_YC1PiICxsY43BxUBiBHG7WM5AApJUod3SVo9vA?e=j1ZrLd</t>
  </si>
  <si>
    <t>Muhammad Khaikal Marbun (1810441031)</t>
  </si>
  <si>
    <t>06 Juli 2022</t>
  </si>
  <si>
    <t>Berita Acara Ujian TA I: No.56/UN16.03.3.4/PK.03.05 /2022</t>
  </si>
  <si>
    <t>https://uandalas-my.sharepoint.com/:b:/g/personal/mutyavonnisa_sci_unand_ac_id/EaaxuvB6mH1OjUma13wABWsB2kWDbLsQG0F9ToquzKZe1g</t>
  </si>
  <si>
    <t>Viesca Fredilla Hanif (1810443001)</t>
  </si>
  <si>
    <t>27 Juli 2022</t>
  </si>
  <si>
    <t>Berita Acara Ujian TA I: No.61/UN16.03.3.4/PK.03.05 /2022</t>
  </si>
  <si>
    <t>https://uandalas-my.sharepoint.com/:b:/g/personal/mutyavonnisa_sci_unand_ac_id/ET84SeopwlpPqPfIwnE1rDoB6uxXhIzt6M7C1ui9ivSbxg?e=yw9x2X</t>
  </si>
  <si>
    <t>15. Tugas Akhir I  Semester Ganjil 2021/2022 (Agustus 2022 s/d Januari 2023)</t>
  </si>
  <si>
    <t>Rita Ummi Sahida Tanjung ( 1810442001)</t>
  </si>
  <si>
    <t>2 Agustus 2022</t>
  </si>
  <si>
    <t>Berita Acara Ujian TA I: No.63/UN16.03.3.4/PK.03.05 /2022</t>
  </si>
  <si>
    <t>https://uandalas-my.sharepoint.com/:b:/g/personal/mutyavonnisa_sci_unand_ac_id/EX2WQrTEVplAg4_J1AMsp3sBNsQJk4Df1FGj7UPaFXBbxQ?e=bvKJCl</t>
  </si>
  <si>
    <t xml:space="preserve">Membimbing kuliah kerja nyata, pratek kerja nyata, praktek kerja lapangan </t>
  </si>
  <si>
    <t>1. Membimbing mahasiswa kuliah kerja nyata, pratek kerja nyata, praktek kerja lapangan (Semester Ganjil 2018/2019)</t>
  </si>
  <si>
    <t>Velli Shinta (1510441007)</t>
  </si>
  <si>
    <t>03 Januari 2019</t>
  </si>
  <si>
    <t>SK.Dekan FMIPA No.237/UN16.03.D/KPT/2019</t>
  </si>
  <si>
    <t>https://uandalas-my.sharepoint.com/:b:/g/personal/mutyavonnisa_sci_unand_ac_id/EUHl_X6at9NCowGcpEe4w6oBzOgFAwvVCViVCkFE0SBkbQ?e=iThDRa</t>
  </si>
  <si>
    <t>Membimbing dan ikut membimbing dalam menghasilkan disertasi, thesis, skripsi dan laporan akhir studi (maksimum 32 kum per semester)</t>
  </si>
  <si>
    <t>Pembimbing Utama (Disertasi)</t>
  </si>
  <si>
    <t>Pembimbing Utama (Tesis)</t>
  </si>
  <si>
    <t>Pembimbing Utama (Skripsi)</t>
  </si>
  <si>
    <t>10 Januari 2017</t>
  </si>
  <si>
    <t>Mahasiswa</t>
  </si>
  <si>
    <t>Lembar pengesahan Skripsi dan Halaman Persetujuan</t>
  </si>
  <si>
    <t>https://uandalas-my.sharepoint.com/:b:/g/personal/mutyavonnisa_sci_unand_ac_id/ER1H8nWI5gFHqGNx8wzjIrMBVQ-P9wbuKpTEyghc6aPk9A?e=CJmLqR</t>
  </si>
  <si>
    <t>09 Januari 2019</t>
  </si>
  <si>
    <t>https://uandalas-my.sharepoint.com/:b:/g/personal/mutyavonnisa_sci_unand_ac_id/EbJhyTQLa9xLmpqE3XkgeeIBI5_MyzymD00ZbjKBsjCWdQ?e=b9hMXD</t>
  </si>
  <si>
    <t>Husnul Ckhotimah (1510441049)</t>
  </si>
  <si>
    <t>15 Oktober 2019</t>
  </si>
  <si>
    <t>https://uandalas-my.sharepoint.com/:b:/g/personal/mutyavonnisa_sci_unand_ac_id/EYjDk9na9iRAogy_q0OQmGUBa43JwU4YBMK7jqudjeHLbg?e=izf1rT</t>
  </si>
  <si>
    <t>1 Februari 2021</t>
  </si>
  <si>
    <t>Ramadani Safitri</t>
  </si>
  <si>
    <t>7 Agustus 2021</t>
  </si>
  <si>
    <t>https://uandalas-my.sharepoint.com/:b:/g/personal/mutyavonnisa_sci_unand_ac_id/Ed8x64Qyc3pLtfSZh2TSJ-gBbcQGLZMEi5vd2xVlbnHNGw?e=wUnhzQ</t>
  </si>
  <si>
    <t>Sub total pembimbing utama Skripsi</t>
  </si>
  <si>
    <t>Pembimbing Pendamping/Pembantu (Disertasi)</t>
  </si>
  <si>
    <t>Pembimbing Pendamping/Pembantu (Tesis)</t>
  </si>
  <si>
    <t>Wira Indrayani</t>
  </si>
  <si>
    <t>27 Januari 2015</t>
  </si>
  <si>
    <t>https://uandalas-my.sharepoint.com/:b:/g/personal/mutyavonnisa_sci_unand_ac_id/EUKmUrwDEKFLgCFR72NvKhcBp7TP0A9osscAfZNT1c_sOg?e=OQaNUQ</t>
  </si>
  <si>
    <t>Aulya Rahayu</t>
  </si>
  <si>
    <t>https://uandalas-my.sharepoint.com/:b:/g/personal/mutyavonnisa_sci_unand_ac_id/EYGDirqfU2lAj-JiN8srQ5UBlIicuzOPdwtyyllQIrWHOA?e=vvFONo</t>
  </si>
  <si>
    <t>Sub total pembimbing Pendamping</t>
  </si>
  <si>
    <t>Pembimbing Pendamping/Pembantu (Skripsi)</t>
  </si>
  <si>
    <t>Ketua Penguji Skripsi</t>
  </si>
  <si>
    <t>1. Tugas Akhir II  Semester Genap 2015/2016 (Februari 2016 s/d Juli 2016)</t>
  </si>
  <si>
    <t>Nur Fadillah (1210442016)</t>
  </si>
  <si>
    <t>14 Juli 2016</t>
  </si>
  <si>
    <t>Berita Acara Ujian TA II: No.35/UN16.03.5.4/BA-TA II/2016</t>
  </si>
  <si>
    <t>https://uandalas-my.sharepoint.com/:b:/g/personal/mutyavonnisa_sci_unand_ac_id/EbXE39dexn1HgGiovFkahScB92Lth4FPle6XPjFnzylJ7A?e=3pXsRU</t>
  </si>
  <si>
    <t>15 Juli 2016</t>
  </si>
  <si>
    <t>Berita Acara Ujian TA II: No.44/UN16.03.5.4/BA-TA II/2016</t>
  </si>
  <si>
    <t>https://uandalas-my.sharepoint.com/:b:/g/personal/mutyavonnisa_sci_unand_ac_id/EU02JHgrCvROqwy1xnDhMtYBHaRQA3ECEWHC_RxYSY917Q?e=hUcKrl</t>
  </si>
  <si>
    <t>2. Tugas Akhir II  Semester Genap 2016/2017 (Februari 2017 s/d Juli 2017)</t>
  </si>
  <si>
    <t>5 April 2017</t>
  </si>
  <si>
    <t>Berita Acara Ujian TA II: No.16/UN16.03.5.4/BA-TA II/2017</t>
  </si>
  <si>
    <t>https://uandalas-my.sharepoint.com/:b:/g/personal/mutyavonnisa_sci_unand_ac_id/EereVDf0i2hAuCLimlHbeo4BMhgJWXy1FC05ptLBHq-vuw?e=BTfVQo</t>
  </si>
  <si>
    <t>13 Juli 2017</t>
  </si>
  <si>
    <t>Berita Acara Ujian TA II: No.29/UN16.03.5.4/BA-TA II/2017</t>
  </si>
  <si>
    <t>https://uandalas-my.sharepoint.com/:b:/g/personal/mutyavonnisa_sci_unand_ac_id/ESK2wkBTTh9AsX8oSGuBy_gBROuI9c7j5v11BWAq9CFveQ?e=X7tVan</t>
  </si>
  <si>
    <t>3. Tugas Akhir II  Semester Ganjil 2017/2018 (Agustus 2017 s/d Januari 2018)</t>
  </si>
  <si>
    <t>Berita Acara Ujian TA II: No.34/UN16.03.5.4/BA-TA II/2017</t>
  </si>
  <si>
    <t>https://uandalas-my.sharepoint.com/:b:/g/personal/mutyavonnisa_sci_unand_ac_id/ETbtl_-fMbNNly5Ti6qsGRQBUjwla7SHqFWMbmsmUfNUiw?e=UsbYBf</t>
  </si>
  <si>
    <t>Muhammad Rizki (1310442041)</t>
  </si>
  <si>
    <t>4 Januari 2018</t>
  </si>
  <si>
    <t>Berita Acara Ujian TA II: No.10/UN16.03.5.4/BA-TA II/2018</t>
  </si>
  <si>
    <t>https://uandalas-my.sharepoint.com/:b:/g/personal/mutyavonnisa_sci_unand_ac_id/ERKrb6plUd1NilcfXrm6PHoB5Dmc5qRm90MVphw23o0V3g?e=visXEx</t>
  </si>
  <si>
    <t>4. Tugas Akhir II  Semester Genap 2017/2018 (Februari 2018 s/d Juli 2018)</t>
  </si>
  <si>
    <t>9 Juli 2018</t>
  </si>
  <si>
    <t>Berita Acara Ujian TA II: No.55/UN16.03.5.4/BA-TA II/2018</t>
  </si>
  <si>
    <t>https://uandalas-my.sharepoint.com/:b:/g/personal/mutyavonnisa_sci_unand_ac_id/EekMvBG6Ag1LrOLcUZ8QpIcBCcjTqJa8L9ek4_UZoxGETQ?e=vJmj5d</t>
  </si>
  <si>
    <t>5. Tugas Akhir II  Semester Ganjil 2018/2019 (Agustus 2018 s/d Januari 2019)</t>
  </si>
  <si>
    <t>13 Agustus 2018</t>
  </si>
  <si>
    <t>Berita Acara Ujian TA II: No.59/UN16.03.5.4/BA-TA II/2018</t>
  </si>
  <si>
    <t>https://uandalas-my.sharepoint.com/:b:/g/personal/mutyavonnisa_sci_unand_ac_id/ER8I3yUC8zFIiqoDcYflKu8BBc1qwTzPQ_SgC0YErDtcvw?e=zRvdv4</t>
  </si>
  <si>
    <t>4 Oktober 2018</t>
  </si>
  <si>
    <t>Berita Acara Ujian TA II: No.87/UN16.03.5.4/BA-TA II/2018</t>
  </si>
  <si>
    <t>https://uandalas-my.sharepoint.com/:b:/g/personal/mutyavonnisa_sci_unand_ac_id/EeLL4s65TCBEpDnttjsvXxQB53JHlgCjTGCAgLhcHT2b7w?e=w3B1NG</t>
  </si>
  <si>
    <t>Rahmah Khairati Maiza (1410441011)</t>
  </si>
  <si>
    <t>5 Oktober 2018</t>
  </si>
  <si>
    <t>Berita Acara Ujian TA II: No.96/UN16.03.5.4/BA-TA II/2018</t>
  </si>
  <si>
    <t>https://uandalas-my.sharepoint.com/:b:/g/personal/mutyavonnisa_sci_unand_ac_id/Ebjkpp0U6H9MjbZ1OnbwsSMBLUjugzh5m5bbbcq10UWH-g?e=tBeLST</t>
  </si>
  <si>
    <t>Berita Acara Ujian TA II: No.03/UN16.03.5.4/BA-TA II/2019</t>
  </si>
  <si>
    <t>https://uandalas-my.sharepoint.com/:b:/g/personal/mutyavonnisa_sci_unand_ac_id/EfY3hbNVsnhMp5eg6olpD2oBzpBRPNcXfdvLkO_nJsHXnw?e=Pb7Rgz</t>
  </si>
  <si>
    <t>6. Tugas Akhir II  Semester Genap 2018/2019 (Februari 2019 s/d Juli 2019)</t>
  </si>
  <si>
    <t>30 April 2019</t>
  </si>
  <si>
    <t>Berita Acara Ujian TA II: No.28/UN16.03.3.4/PK.03.05/2019</t>
  </si>
  <si>
    <t>https://uandalas-my.sharepoint.com/:b:/g/personal/mutyavonnisa_sci_unand_ac_id/EUNXnceQsdtGmQY8YgqY1PkBJb0f4VawfyhrKvCRN80jiA?e=h5PAWm</t>
  </si>
  <si>
    <t>7. Tugas Akhir II  Semester Ganjil 2019/2020 (Agustus 2019 s/d Januari 2020)</t>
  </si>
  <si>
    <t>10 Oktober 2019</t>
  </si>
  <si>
    <t>Berita Acara Ujian TA II: No.75/UN16.03.3.4/PK.03.05/2019</t>
  </si>
  <si>
    <t>https://uandalas-my.sharepoint.com/:b:/g/personal/mutyavonnisa_sci_unand_ac_id/EZH_XwtY2DpMtvR_hsGyknIB6Lx3BWBH6qrgjANf5nrEjA?e=Ru7A6T</t>
  </si>
  <si>
    <t>19 November 2019</t>
  </si>
  <si>
    <t>Berita Acara Ujian TA II: No.89/UN16.03.3.4/PK.03.05/2019</t>
  </si>
  <si>
    <t>https://uandalas-my.sharepoint.com/:b:/g/personal/mutyavonnisa_sci_unand_ac_id/EUxvH9gs0rJDg5gAL-htSB0Bzo13RLkFA_aGu2sOiiDHSQ?e=cqSIL8</t>
  </si>
  <si>
    <t>Rahmat Rinanda (1410442025)</t>
  </si>
  <si>
    <t>27 November 2019</t>
  </si>
  <si>
    <t>Berita Acara Ujian TA II: No.92/UN16.03.3.4/PK.03.05/2019</t>
  </si>
  <si>
    <t>https://uandalas-my.sharepoint.com/:b:/g/personal/mutyavonnisa_sci_unand_ac_id/EZCi6VzywnBNuh-daOUzaqABur2I70pJaoCqy3upwuirrg?e=SQneU1</t>
  </si>
  <si>
    <t>8 Januari 2020</t>
  </si>
  <si>
    <t>Berita Acara Ujian TA II: No.05/UN16.03.3.4/PK.03.05/2020</t>
  </si>
  <si>
    <t>https://uandalas-my.sharepoint.com/:b:/g/personal/mutyavonnisa_sci_unand_ac_id/Ef1zkE8mhtxKicRo0XOHMR8BkjxgDTqs9xMyr-cwAVBgDw?e=B7stRy</t>
  </si>
  <si>
    <t>8. Tugas Akhir II  Semester Ganjil 2020/2021 (Agustus 2020 s/d Januari 2021)</t>
  </si>
  <si>
    <t>18 Januari 2021</t>
  </si>
  <si>
    <t>Berita Acara Ujian TA II: No.08/UN16.03.3.4/PK.03.05 /2021</t>
  </si>
  <si>
    <t>https://uandalas-my.sharepoint.com/:b:/g/personal/mutyavonnisa_sci_unand_ac_id/EcfXc0cPcHxOhrVQB-obENkBJDFzIBppsDRGAGLnMHvqfw?e=S9WDZE</t>
  </si>
  <si>
    <t>9. Tugas Akhir II  Semester Genap 2020/2021 (Februari 2021 s/d Juli 2021)</t>
  </si>
  <si>
    <t>03 Februari 2021</t>
  </si>
  <si>
    <t>Berita Acara Ujian TA II: No.18/UN16.03.3.4/PK.03.05 /2021</t>
  </si>
  <si>
    <t>https://uandalas-my.sharepoint.com/:b:/g/personal/mutyavonnisa_sci_unand_ac_id/EQ2R3tzT0KRFuM0uyf-3PpkBKbcSGd62T_cjgjgQkZ8QCg?e=K5zCdd</t>
  </si>
  <si>
    <t>10. Tugas Akhir II  Semester Ganjil 2021/2022 (Agustus 2021 s/d Januari 2022)</t>
  </si>
  <si>
    <t>31 Agustus 2021</t>
  </si>
  <si>
    <t>Berita Acara Ujian TA II: No.56/UN16.03.3.4/PK.03.05 /2021</t>
  </si>
  <si>
    <t>https://uandalas-my.sharepoint.com/:b:/g/personal/mutyavonnisa_sci_unand_ac_id/Ed_FesI3wNlFhwYRiVgnxDgBfDpAlBiK6yt_UJlkGtW_-g?e=P8vkce</t>
  </si>
  <si>
    <t>11. Tugas Akhir II  Semester Genap 2021/2022 (Februari 2021 s/d Juli 2022)</t>
  </si>
  <si>
    <t>08 Februari 2022</t>
  </si>
  <si>
    <t>Berita Acara Ujian TA II: No.19/UN16.03.3.4/PK.03.05 /2022</t>
  </si>
  <si>
    <t>https://uandalas-my.sharepoint.com/:b:/g/personal/mutyavonnisa_sci_unand_ac_id/EdXtYBJ3ycFPhdKcoDy6KjwBX9m6tDtzrzxJumL_jIcD5g?e=UsHSvH</t>
  </si>
  <si>
    <t>21 Juli 2022</t>
  </si>
  <si>
    <t>Berita Acara Ujian TA II: No.39/UN16.03.3.4/PK.03.05 /2022</t>
  </si>
  <si>
    <t>https://uandalas-my.sharepoint.com/:b:/g/personal/mutyavonnisa_sci_unand_ac_id/EVx9U2KatP5EpA2XJ4g5PiABQqdrwpa9CcArtd_jpr6dPA?e=t0GHbp</t>
  </si>
  <si>
    <t>26 Juli 2022</t>
  </si>
  <si>
    <t>Berita Acara Ujian TA II: No.41/UN16.03.3.4/PK.03.05 /2022</t>
  </si>
  <si>
    <t>https://uandalas-my.sharepoint.com/:b:/g/personal/mutyavonnisa_sci_unand_ac_id/EarDKoxfTlNLpJyqSsavTpQBzDcPcCzVzq502oryyx46pQ?e=mUJ22o</t>
  </si>
  <si>
    <t>Sub total Ketua Penguji</t>
  </si>
  <si>
    <t>Anggota Penguji Skripsi</t>
  </si>
  <si>
    <t>1. TA II  Semester Genap 2014/2015 (Februari 2015 s/d Juli 2015)</t>
  </si>
  <si>
    <t>Rio Chandra (11104420370)</t>
  </si>
  <si>
    <t>27 Juli 2015</t>
  </si>
  <si>
    <t>Berita Acara Ujian TA II: No.27/UN16.03.5.4/BA-TA II/2015</t>
  </si>
  <si>
    <t>https://uandalas-my.sharepoint.com/:b:/g/personal/mutyavonnisa_sci_unand_ac_id/Eb0ARBSxFAlNldo7OC0fAeABWcFPhLXVM9XoWCimfa-DCQ?e=C1IQrd</t>
  </si>
  <si>
    <t>Fandi Aulia Ilham (1110443009)</t>
  </si>
  <si>
    <t>28 Juli 2015</t>
  </si>
  <si>
    <t>Berita Acara Ujian TA II: No.30/UN16.03.5.4/BA-TA II/2015</t>
  </si>
  <si>
    <t>https://uandalas-my.sharepoint.com/:b:/g/personal/mutyavonnisa_sci_unand_ac_id/EYdMGTzLfZtKtmdiowXC35AB9g4Dc8Hn-HU3LNcVkHX4wA?e=uMOcx6</t>
  </si>
  <si>
    <t>2. TA II Semester Ganjil 2015/2016 (Agustus 2015 s/d Januari 2016)</t>
  </si>
  <si>
    <t>Eka Rama Putri (1110442024)</t>
  </si>
  <si>
    <t>13 Oktober 2015</t>
  </si>
  <si>
    <t>Berita Acara Ujian TA II: No.42/UN16.03.5.4/BA-TA II/2015</t>
  </si>
  <si>
    <t>https://uandalas-my.sharepoint.com/:b:/g/personal/mutyavonnisa_sci_unand_ac_id/EV2g8JzrAJ5IiH8MAw3wNyoBV273BG7Tq8FgdoMa8DviOg?e=ckYu5O</t>
  </si>
  <si>
    <t>Friska Puji Lestari (1110442010)</t>
  </si>
  <si>
    <t>15 Oktober 2015</t>
  </si>
  <si>
    <t>Berita Acara Ujian TA II: No.47/UN16.03.5.4/BA-TA II/2015</t>
  </si>
  <si>
    <t>https://uandalas-my.sharepoint.com/:b:/g/personal/mutyavonnisa_sci_unand_ac_id/Ed_9TbqTvvdEmx7IxDXrGPMBDHygSVFCRt4gPzaKg4SMpg?e=Wjn2d4</t>
  </si>
  <si>
    <t>7 Januari 2016</t>
  </si>
  <si>
    <t>Berita Acara Ujian TA II: No.13/UN16.03.5.4/BA-TA II/2016</t>
  </si>
  <si>
    <t>https://uandalas-my.sharepoint.com/:b:/g/personal/mutyavonnisa_sci_unand_ac_id/EVVg6qDJGkNOmXrcOKWqpu4B9TrhkWUylQIGJopofvJvCA?e=nFBl7n</t>
  </si>
  <si>
    <t>Rahayu Fitri (1110441005)</t>
  </si>
  <si>
    <t>8 Januari 2016</t>
  </si>
  <si>
    <t>Berita Acara Ujian TA II: No.18/UN16.03.5.4/BA-TA II/2016</t>
  </si>
  <si>
    <t>https://uandalas-my.sharepoint.com/:b:/g/personal/mutyavonnisa_sci_unand_ac_id/EcR7Mz9cR7xNp_inIn6DfOgB5mzVD58d1SxLzhXeCvoX6A?e=b0kL59</t>
  </si>
  <si>
    <t>Berita Acara Ujian TA II: No.20/UN16.03.5.4/BA-TA II/2016</t>
  </si>
  <si>
    <t>https://uandalas-my.sharepoint.com/:b:/g/personal/mutyavonnisa_sci_unand_ac_id/EWh_FFDDxlRHgQ_22t5IqEABbGBK4bCiQSsKn3_oADX0uQ?e=J9qD6z</t>
  </si>
  <si>
    <t>3. TA II Semester Genap 2015/2016 (Februari 2016 s/d Juli 2016)</t>
  </si>
  <si>
    <t>Berita Acara Ujian TA II: No.37/UN16.03.5.4/BA-TA II/2016</t>
  </si>
  <si>
    <t>https://uandalas-my.sharepoint.com/:b:/g/personal/mutyavonnisa_sci_unand_ac_id/EaLW1FQSRN9GmTgdApiqgkgBQBs4UQGzHT9CnwzMuvvhjg?e=JAZx64</t>
  </si>
  <si>
    <t>Aflahannisa (1210443008)</t>
  </si>
  <si>
    <t>Berita Acara Ujian TA II: No.39/UN16.03.5.4/BA-TA II/2016</t>
  </si>
  <si>
    <t>https://uandalas-my.sharepoint.com/:b:/g/personal/mutyavonnisa_sci_unand_ac_id/EQ_qIfD0Pn9MmwbADsYbJ4wBp7dVTwH_s7U4ufUsB0VOwQ?e=6pBx39</t>
  </si>
  <si>
    <t>Berita Acara Ujian TA II: No.41/UN16.03.5.4/BA-TA II/2016</t>
  </si>
  <si>
    <t>https://uandalas-my.sharepoint.com/:b:/g/personal/mutyavonnisa_sci_unand_ac_id/Ecxnd-arwmJPsYnXZhiaE04BGLlSICOe86jNNRBI0fYODA?e=Cqwmhb</t>
  </si>
  <si>
    <t>4. TA II Semester Ganjil 2016/2017 (Agustus 2016 s/d Januari 2017)</t>
  </si>
  <si>
    <t>16 Agustus 2016</t>
  </si>
  <si>
    <t>Berita Acara Ujian TA II: No.46/UN16.03.5.4/BA-TA II/2016</t>
  </si>
  <si>
    <t>https://uandalas-my.sharepoint.com/:b:/g/personal/mutyavonnisa_sci_unand_ac_id/Eec_KlqLzY9FjQj_LVoPh3YBt9KsOI_O5CxeG-j19DXrKA?e=yhnNVh</t>
  </si>
  <si>
    <t>Berita Acara Ujian TA II: No.02/UN16.03.5.4/BA-TA II/2017</t>
  </si>
  <si>
    <t>https://uandalas-my.sharepoint.com/:b:/g/personal/mutyavonnisa_sci_unand_ac_id/EVPqeYLZJClOtOlN_xKRmPcBBgt5X0i_4yRT6sRpU1-05Q?e=jUeDzd</t>
  </si>
  <si>
    <t>5. TA II Semester Genap 2016/2017 (Februari 2017 s/d Juli 2017)</t>
  </si>
  <si>
    <t>Nadia Yudia Putri (1310441018)</t>
  </si>
  <si>
    <t>15 Juni 2017</t>
  </si>
  <si>
    <t>Berita Acara Ujian TA II: No.22/UN16.03.5.4/BA-TA II/2017</t>
  </si>
  <si>
    <t>https://uandalas-my.sharepoint.com/:b:/g/personal/mutyavonnisa_sci_unand_ac_id/EYQnJ5QZtIlPn5a0nZYkZOMB97YvAxY2fiYfoZz55fM01A</t>
  </si>
  <si>
    <t>6. TA II Semester Ganjil 2017/2018 (Agustus 2017 s/d Januari 2018)</t>
  </si>
  <si>
    <t>4 Oktober 2017</t>
  </si>
  <si>
    <t>Berita Acara Ujian TA II: No.38/UN16.03.5.4/BA-TA II/2017</t>
  </si>
  <si>
    <t>https://uandalas-my.sharepoint.com/:b:/g/personal/mutyavonnisa_sci_unand_ac_id/ERSLXYYuSrFAn3GYWBrzvQ0BgHAK9_DQVv2MX9h3FrM_uw?e=PULhgG</t>
  </si>
  <si>
    <t>5 Oktober 2017</t>
  </si>
  <si>
    <t>Berita Acara Ujian TA II: No.39/UN16.03.5.4/BA-TA II/2017</t>
  </si>
  <si>
    <t>https://uandalas-my.sharepoint.com/:b:/g/personal/mutyavonnisa_sci_unand_ac_id/EWL13-Nh7NxBtE9MHJm5cSEBvph89KAdHtOAbpOoobZAvw?e=Klmc7k</t>
  </si>
  <si>
    <t>20 Oktober 2017</t>
  </si>
  <si>
    <t>Berita Acara Ujian TA II: No.45/UN16.03.5.4/BA-TA II/2017</t>
  </si>
  <si>
    <t>https://uandalas-my.sharepoint.com/:b:/g/personal/mutyavonnisa_sci_unand_ac_id/EWXUGxZqfVVArIdTJMfId-UB5MShKFX-swUShi1x-w9uEA?e=em6qQB</t>
  </si>
  <si>
    <t>8 Januari 2018</t>
  </si>
  <si>
    <t>Berita Acara Ujian TA II: No.20/UN16.03.5.4/BA-TA II/2018</t>
  </si>
  <si>
    <t>https://uandalas-my.sharepoint.com/:b:/g/personal/mutyavonnisa_sci_unand_ac_id/Edd3uVca5xtLi6JcmvX8ymkB4cwaskcrK80Xh3iFn222bQ?e=csvA2s</t>
  </si>
  <si>
    <t>7. TA II Semester Genap 2017/2018 (Februari 2018 s/d Juli 2018)</t>
  </si>
  <si>
    <t>Rahma Fidia (1310441040)</t>
  </si>
  <si>
    <t>10 April 2018</t>
  </si>
  <si>
    <t>Berita Acara Ujian TA II: No.26/UN16.03.5.4/BA-TA II/2018</t>
  </si>
  <si>
    <t>https://uandalas-my.sharepoint.com/:b:/g/personal/mutyavonnisa_sci_unand_ac_id/EZJNyTuI4JJPox_0bjRXj6IBpVoBkUAZeGaRp0aPAmSMjQ?e=HGxsmO</t>
  </si>
  <si>
    <t>Rany Audia Dianda (1210443014)</t>
  </si>
  <si>
    <t>23 April 2018</t>
  </si>
  <si>
    <t>Berita Acara Ujian TA II: No.36/UN16.03.5.4/BA-TA II/2018</t>
  </si>
  <si>
    <t>https://uandalas-my.sharepoint.com/:b:/g/personal/mutyavonnisa_sci_unand_ac_id/EYYloyVb7ThOvA6dyfrOuPkB7BstJhm2DMslAHE_n-Re2w?e=RfOYus</t>
  </si>
  <si>
    <t>4 Juli 2018</t>
  </si>
  <si>
    <t>Berita Acara Ujian TA II: No.45/UN16.03.5.4/BA-TA II/2018</t>
  </si>
  <si>
    <t>https://uandalas-my.sharepoint.com/:b:/g/personal/mutyavonnisa_sci_unand_ac_id/EQSkp0vcmCFDhLxoU23QK6UBl3SGxbcWl3W3-aMsxSAkNA?e=Lyrn7P</t>
  </si>
  <si>
    <t>Berita Acara Ujian TA II: No.47/UN16.03.5.4/BA-TA II/2018</t>
  </si>
  <si>
    <t>https://uandalas-my.sharepoint.com/:b:/g/personal/mutyavonnisa_sci_unand_ac_id/EQ7ohTqdhndAojGivaLpwlgBvXeHtxlv27jGDT1BrtJuxw?e=jTAKBi</t>
  </si>
  <si>
    <t>8. TA II Semester Ganjil 2018/2019 (Agustus 2018 s/d Januari 2019)</t>
  </si>
  <si>
    <t>2 Oktober 2018</t>
  </si>
  <si>
    <t>Berita Acara Ujian TA II: No.73/UN16.03.5.4/BA-TA II/2018</t>
  </si>
  <si>
    <t>https://uandalas-my.sharepoint.com/:b:/g/personal/mutyavonnisa_sci_unand_ac_id/Ea8FqaH9r-tFgKYs-xF3S5cBwZb59dvn-l2PSDvZ5YwK_g?e=s4Hwh4</t>
  </si>
  <si>
    <t>Sauri Aulia Putri (1410441028)</t>
  </si>
  <si>
    <t>3 Oktober 2018</t>
  </si>
  <si>
    <t>Berita Acara Ujian TA II: No.78/UN16.03.5.4/BA-TA II/2018</t>
  </si>
  <si>
    <t>https://uandalas-my.sharepoint.com/:b:/g/personal/mutyavonnisa_sci_unand_ac_id/Ed4SHJF0l7BEpCuPQfJWTGsBdbe7CVvbCguW5LR2DUerfw?e=HuS6w9</t>
  </si>
  <si>
    <t>Helmi Yusnaini (1410442008)</t>
  </si>
  <si>
    <t>Berita Acara Ujian TA II: No.92/UN16.03.5.4/BA-TA II/2018</t>
  </si>
  <si>
    <t>https://uandalas-my.sharepoint.com/:b:/g/personal/mutyavonnisa_sci_unand_ac_id/EQBNonGL3EFAtx7rZDFDo60Bv0zP4FfugD4-THY59z1-Kw?e=uqywwp</t>
  </si>
  <si>
    <t>Hanifah Azzaura Musyayadah (1410442007)</t>
  </si>
  <si>
    <t>9 Januari 2019</t>
  </si>
  <si>
    <t>Berita Acara Ujian TA II: No.11/UN16.03.5.4/BA-TA II/2019</t>
  </si>
  <si>
    <t>https://uandalas-my.sharepoint.com/:b:/g/personal/mutyavonnisa_sci_unand_ac_id/EdFDpVQbKNBNtZkonihIIw8BC5j9hVSe8OP78R_46V_AlA?e=l2KOtA</t>
  </si>
  <si>
    <t>29 Januari 2019</t>
  </si>
  <si>
    <t>Berita Acara Ujian TA II: No.17/UN16.03.5.4/BA-TA II/2019</t>
  </si>
  <si>
    <t>https://uandalas-my.sharepoint.com/:b:/g/personal/mutyavonnisa_sci_unand_ac_id/Ec309w_u1JlOkILICTvDJVUBGOpWl8ShULw24PgmNWNFUw?e=4b2Saa</t>
  </si>
  <si>
    <t>9. TA II Semester Genap 2018/2019 (Februari 2019 s/d Juli 2019)</t>
  </si>
  <si>
    <t>7 Mei 2019</t>
  </si>
  <si>
    <t>Berita Acara Ujian TA II: No.B/29/UN16.03.3.4/PK.03.05/2019</t>
  </si>
  <si>
    <t>https://uandalas-my.sharepoint.com/:b:/g/personal/mutyavonnisa_sci_unand_ac_id/EZhXDNiHDb9CvxuRD2JOwaUBlaMJ5lqHXuMUTZ-OHL7-pw?e=09mPDk</t>
  </si>
  <si>
    <t>13 Mei 2019</t>
  </si>
  <si>
    <t>Berita Acara Ujian TA II: No.B/33/UN16.03.3.4/PK.03.05/2019</t>
  </si>
  <si>
    <t>https://uandalas-my.sharepoint.com/:b:/g/personal/mutyavonnisa_sci_unand_ac_id/EVDusorF31ZLpEayhzTK3ZsBwfUDOZdg8xE3f8Pc1t807w?e=CvRqGp</t>
  </si>
  <si>
    <t>15 Mei 2019</t>
  </si>
  <si>
    <t>Berita Acara Ujian TA II: No.B/38/UN16.03.3.4/PK.03.05/2019</t>
  </si>
  <si>
    <t>https://uandalas-my.sharepoint.com/:b:/g/personal/mutyavonnisa_sci_unand_ac_id/EQqvLS9VmDxOt6qrPswGaVYB3ObM7Kad2oJK6eUnVHSj1Q?e=9WDbCb</t>
  </si>
  <si>
    <t>Berita Acara Ujian TA II: No.B/44/UN16.03.3.4/PK.03.05/2019</t>
  </si>
  <si>
    <t>https://uandalas-my.sharepoint.com/:b:/g/personal/mutyavonnisa_sci_unand_ac_id/EU4rD6OZeV9EmlxWonqzQ9QBZIywjMTBxvQHB8mHQHc_Xw?e=CBddCK</t>
  </si>
  <si>
    <t>16 Juli 2019</t>
  </si>
  <si>
    <t>Berita Acara Ujian TA II: No.52/UN16.03.3.4/PK.03.05/2019</t>
  </si>
  <si>
    <t>https://uandalas-my.sharepoint.com/:b:/g/personal/mutyavonnisa_sci_unand_ac_id/EbrquswpzeNOouhVsw6T2bQBX4shwxOW88xq5gX8zMEnUA?e=gbjtSK</t>
  </si>
  <si>
    <t>10. TA II Semester Ganjil 2019/2020 (Agustus 2019 s/d Januari 2020)</t>
  </si>
  <si>
    <t>11 Oktober 2019</t>
  </si>
  <si>
    <t>Berita Acara Ujian TA II: No.77/UN16.03.3.4/PK.03.05/2019</t>
  </si>
  <si>
    <t>https://uandalas-my.sharepoint.com/:b:/g/personal/mutyavonnisa_sci_unand_ac_id/EVZJj6Lt0nRAmd92OU6ae_UB2UZnsYOI7ggmGXqJTP61Xw?e=jed7hF</t>
  </si>
  <si>
    <t>Berita Acara Ujian TA II: No.78/UN16.03.3.4/PK.03.05/2019</t>
  </si>
  <si>
    <t>https://uandalas-my.sharepoint.com/:b:/g/personal/mutyavonnisa_sci_unand_ac_id/EagufIE0NSRIikdQDcUEqsABTbwh1P8qsM0t6YqC6OYgiw?e=fcrCpn</t>
  </si>
  <si>
    <t>14 Oktober 2019</t>
  </si>
  <si>
    <t>Berita Acara Ujian TA II: No.81/UN16.03.3.4/PK.03.05/2019</t>
  </si>
  <si>
    <t>https://uandalas-my.sharepoint.com/:b:/g/personal/mutyavonnisa_sci_unand_ac_id/EdyNzWftBb1MvPjbFq4dUVoBgewU42-5x598ErNzeUlY3g?e=iKqgJA</t>
  </si>
  <si>
    <t>Berita Acara Ujian TA II: No.83/UN16.03.3.4/PK.03.05/2019</t>
  </si>
  <si>
    <t>https://uandalas-my.sharepoint.com/:b:/g/personal/mutyavonnisa_sci_unand_ac_id/ESXYG6TLQftCllyL8QOZ4zEBsxVfZMl5qIq9K6f9AZXoTQ?e=kUInSf</t>
  </si>
  <si>
    <t>Berita Acara Ujian TA II: No.85/UN16.03.3.4/PK.03.05/2019</t>
  </si>
  <si>
    <t>https://uandalas-my.sharepoint.com/:b:/g/personal/mutyavonnisa_sci_unand_ac_id/EahFwBA7ppxNuYHN-shcQCABf9e6x_yRj1ENw7uMpQi9Aw?e=KzyOBx</t>
  </si>
  <si>
    <t>Berita Acara Ujian TA II: No.98/UN16.03.3.4/PK.03.05/2019</t>
  </si>
  <si>
    <t>https://uandalas-my.sharepoint.com/:b:/g/personal/mutyavonnisa_sci_unand_ac_id/ERoT0Ei4JElDji9tpRd6qgwBDkXOfzTdnxp_5qHX1rl7Xw?e=xp9Zx1</t>
  </si>
  <si>
    <t>9 Januari 2020</t>
  </si>
  <si>
    <t>Berita Acara Ujian TA II: No.10/UN16.03.3.4/PK.03.05/2019</t>
  </si>
  <si>
    <t>https://uandalas-my.sharepoint.com/:b:/g/personal/mutyavonnisa_sci_unand_ac_id/EWb7RHPQ3iJAm1-yL5WowpQBmwWVIBp6JKxorrTh7e7tfw?e=EmsglH</t>
  </si>
  <si>
    <t>Nixco Riani Putri (1410441045)</t>
  </si>
  <si>
    <t>20 Januari 2020</t>
  </si>
  <si>
    <t>Berita Acara Ujian TA II: No.16/UN16.03.3.4/PK.03.05/2020</t>
  </si>
  <si>
    <t>https://uandalas-my.sharepoint.com/:b:/g/personal/mutyavonnisa_sci_unand_ac_id/EfG8pCtk10VLkN26I8UhbR8BOGdoW2R_oLf7sVBF0FDQRQ?e=Nm8HOt</t>
  </si>
  <si>
    <t>11. TA II Semester Genap 2019/2020 (Februari 2020 s/d Juli 2020)</t>
  </si>
  <si>
    <t>26 Juni 2020</t>
  </si>
  <si>
    <t>Berita Acara Ujian TA II: No.31/UN16.03.3.4/PK.03.05/2020</t>
  </si>
  <si>
    <t>https://uandalas-my.sharepoint.com/:b:/g/personal/mutyavonnisa_sci_unand_ac_id/ETFRkrN4pDlPns71Q9nOgDIB08Pq5GmMplZIgl8_J3b3lQ?e=TLUkg2</t>
  </si>
  <si>
    <t>23 Juli 2020</t>
  </si>
  <si>
    <t>Berita Acara Ujian TA II: No.34/UN16.03.3.4/PK.03.05/2020</t>
  </si>
  <si>
    <t>https://uandalas-my.sharepoint.com/:b:/g/personal/mutyavonnisa_sci_unand_ac_id/EXR4b9tDt-tPtiIOTml3qGABJyeps9J20wekokYt9sz3hw?e=9jLXup</t>
  </si>
  <si>
    <t>12. TA II Semester Ganjil 2020/2021 (Agustus 2020 s/d Januari 2021)</t>
  </si>
  <si>
    <t>06 Agustus 2020</t>
  </si>
  <si>
    <t>Berita Acara Ujian TA II: No.41/UN16.03.3.4/PK.03.05/2020</t>
  </si>
  <si>
    <t>https://uandalas-my.sharepoint.com/:b:/g/personal/mutyavonnisa_sci_unand_ac_id/EXpDph52UuFMrst21LBKOpwBbSJhvXswEBYt1hK1-nj7Vg?e=aycyv5</t>
  </si>
  <si>
    <t>13. TA II Semester Genap 2020/2021 (Februari 2021 s/d Juli 2021)</t>
  </si>
  <si>
    <t>01 Februari 2021</t>
  </si>
  <si>
    <t>Berita Acara Ujian TA II: No.17/UN16.03.3.4/PK.03.05/2021</t>
  </si>
  <si>
    <t>https://uandalas-my.sharepoint.com/:b:/g/personal/mutyavonnisa_sci_unand_ac_id/EQctIk8-46dGuZiiCWnUL3sB5vtxWHKb1JGzZ_r0PJF-3Q?e=Stgpj5</t>
  </si>
  <si>
    <t>Fhatihatul Rahmi (1610442019)</t>
  </si>
  <si>
    <t>10 Mei 2021</t>
  </si>
  <si>
    <t>Berita Acara Ujian TA II: No.24/UN16.03.3.4/PK.03.05/2021</t>
  </si>
  <si>
    <t>https://uandalas-my.sharepoint.com/:b:/g/personal/mutyavonnisa_sci_unand_ac_id/ERUA47Y938xMmREakGUOOJUBgCvrD-QITP4id-PeMaI6uw?e=F0t7rE</t>
  </si>
  <si>
    <t>14. TA II Semester Ganjil 2021/2022 (Agustus 2021 s/d Januari 2022)</t>
  </si>
  <si>
    <t>Ramadani Safitri (1710442019)</t>
  </si>
  <si>
    <t>07 Agustus 2021</t>
  </si>
  <si>
    <t>Berita Acara Ujian TA II: No.42/UN16.03.3.4/PK.03.05/2021</t>
  </si>
  <si>
    <t>https://uandalas-my.sharepoint.com/:b:/g/personal/mutyavonnisa_sci_unand_ac_id/EXeg4L0MqVlBlUcEirpwleABHUSkyq3UBz8-SAdadtZoww?e=nTaylt</t>
  </si>
  <si>
    <t>Indri Septiani (1610442044)</t>
  </si>
  <si>
    <t>23 Agustus 2021</t>
  </si>
  <si>
    <t>Berita Acara Ujian TA II: No.49/UN16.03.3.4/PK.03.05/2021</t>
  </si>
  <si>
    <t>https://uandalas-my.sharepoint.com/:b:/g/personal/mutyavonnisa_sci_unand_ac_id/ESIKYogplrlBtlmP-MQ85JAB4Ud0XS6DRRf9N4Bo7YKhXg?e=hKlyZ0</t>
  </si>
  <si>
    <t>Deri Sriwahyuni (1710441007)</t>
  </si>
  <si>
    <t>26 Agustus 2021</t>
  </si>
  <si>
    <t>Berita Acara Ujian TA II: No.50/UN16.03.3.4/PK.03.05/2021</t>
  </si>
  <si>
    <t>https://uandalas-my.sharepoint.com/:b:/g/personal/mutyavonnisa_sci_unand_ac_id/ET8fauW7odlIh-f9XvJrDjwBKuJWoFj7Ft2uUJ5tEHXo3Q?e=6I81CH</t>
  </si>
  <si>
    <t>04 November 2021</t>
  </si>
  <si>
    <t>Berita Acara Ujian TA II: No.71/UN16.03.3.4/PK.03.05/2021</t>
  </si>
  <si>
    <t>https://uandalas-my.sharepoint.com/:b:/g/personal/mutyavonnisa_sci_unand_ac_id/EYYx0Yxiw09OuldQlg0Hj_MB29I3K_AiOIk6UW1STRTNuw?e=AuHNc5</t>
  </si>
  <si>
    <t>Rasyid Ridho (1710442026)</t>
  </si>
  <si>
    <t>08 November 2021</t>
  </si>
  <si>
    <t>Berita Acara Ujian TA II: No.72/UN16.03.3.4/PK.03.05/2021</t>
  </si>
  <si>
    <t>https://uandalas-my.sharepoint.com/:b:/g/personal/mutyavonnisa_sci_unand_ac_id/EeDZNve4lqxDvRKRqPk5Fd0BpTksqK3VpENDzI0EGWh6eQ?e=tV5tNU</t>
  </si>
  <si>
    <t>27 Desember 2021</t>
  </si>
  <si>
    <t>Berita Acara Ujian TA II: No.80/UN16.03.3.4/PK.03.05/2021</t>
  </si>
  <si>
    <t>https://uandalas-my.sharepoint.com/:b:/g/personal/mutyavonnisa_sci_unand_ac_id/EXwwHku2zp5BnwuSAietldEBqRKS1_SHW-s0lepXLxY8ag?e=FEo61K</t>
  </si>
  <si>
    <t>11 Januari 2022</t>
  </si>
  <si>
    <t>Berita Acara Ujian TA II: No.02/UN16.03.3.4/PK.03.05/2022</t>
  </si>
  <si>
    <t>https://uandalas-my.sharepoint.com/:b:/g/personal/mutyavonnisa_sci_unand_ac_id/EZXZZ8xjc2lIj4sSQdufec4BxQ20X_OiBhXB5qpw3pxgeA?e=9fM1c0</t>
  </si>
  <si>
    <t>15. TA II Semester Genap 2021/2022 (Februari 2022 s/d Juli 2022)</t>
  </si>
  <si>
    <t>27 Juni 2022</t>
  </si>
  <si>
    <t>Berita Acara Ujian TA II: No.33/UN16.03.3.4/PK.03.05 /2022</t>
  </si>
  <si>
    <t>https://uandalas-my.sharepoint.com/:b:/g/personal/mutyavonnisa_sci_unand_ac_id/EYaSMVsmm41Ind6EhJ9lvd0BhZfDNAWnu5ypuMDE9qcDGg?e=R0IF2o</t>
  </si>
  <si>
    <t>Deora Murza Oktora (1810441012)</t>
  </si>
  <si>
    <t>Berita Acara Ujian TA II: No.34/UN16.03.3.4/PK.03.05 /2022</t>
  </si>
  <si>
    <t>https://uandalas-my.sharepoint.com/:b:/g/personal/mutyavonnisa_sci_unand_ac_id/EUy6ZyecC_dOg85UVE7VdqIBhHqzxuBJgSoqGh3dS68rlg?e=szBNWr</t>
  </si>
  <si>
    <t>16. TA II Semester Ganjil 2022/2023 (Agustus 2022 s/d Januari 2023)</t>
  </si>
  <si>
    <t>4 Agustus 2022</t>
  </si>
  <si>
    <t>Berita Acara Ujian TA II: No.46/UN16.03.3.4/PK.03.05 /2022</t>
  </si>
  <si>
    <t>https://uandalas-my.sharepoint.com/:b:/g/personal/mutyavonnisa_sci_unand_ac_id/EY3t2PphUrhNvqX8PBZZieIBFNaugBZvbbg1AsrCUEiElg?e=hnbby9</t>
  </si>
  <si>
    <t>Sub total Anggota Penguji</t>
  </si>
  <si>
    <t>Penasehat Akademik</t>
  </si>
  <si>
    <t>Pembimbing Akademik Mahasiswa, Semester Ganjil 2015/2016</t>
  </si>
  <si>
    <t>1 September 2015</t>
  </si>
  <si>
    <t>Kegiatan</t>
  </si>
  <si>
    <t>SK. Dekan FMIPA No.463/XIII/D/FMIPA/2015</t>
  </si>
  <si>
    <t>https://uandalas-my.sharepoint.com/:b:/g/personal/mutyavonnisa_sci_unand_ac_id/EVesl2XamkVMhqhEMRy9srEBo9JxmQdfP76Hjxb3XlK1Jw?e=s03fnw</t>
  </si>
  <si>
    <t>Pembimbing Akademik Mahasiswa, Semester Genap 2015/2016</t>
  </si>
  <si>
    <t>4 Januari 2016</t>
  </si>
  <si>
    <t>SK. Dekan FMIPA No.179/XIII/D/FMIPA-2016</t>
  </si>
  <si>
    <t>https://uandalas-my.sharepoint.com/:b:/g/personal/mutyavonnisa_sci_unand_ac_id/EfYi2wsN_H1BjHACZ2OJLhIB9r1aauWFCr94XRXmvHbyyA?e=aD8fWu</t>
  </si>
  <si>
    <t>Pembimbing Akademik Mahasiswa, Semester Ganjil 2016/2017</t>
  </si>
  <si>
    <t>Pembimbing Akademik Mahasiswa, Semester Genap 2016/2017</t>
  </si>
  <si>
    <t>3 Januari 2017</t>
  </si>
  <si>
    <t>SK. Dekan FMIPA No.146/XIII/D/FMIPA-2017</t>
  </si>
  <si>
    <t>https://uandalas-my.sharepoint.com/:b:/g/personal/mutyavonnisa_sci_unand_ac_id/EZ2KkIoVGi9Kop8iqCGfFYwB6CRxli_Np3tq5157FR5eaw?e=ZJXP3d</t>
  </si>
  <si>
    <t>,</t>
  </si>
  <si>
    <t>Pembimbing Akademik Mahasiswa, Semester Ganjil 2017/2018</t>
  </si>
  <si>
    <t>Pembimbing Akademik Mahasiswa, Semester Genap 2017/2018</t>
  </si>
  <si>
    <t>3 Januari 2018</t>
  </si>
  <si>
    <t>SK. Dekan FMIPA No.234/XIII/D/FMIPA-2018</t>
  </si>
  <si>
    <t>https://uandalas-my.sharepoint.com/:b:/g/personal/mutyavonnisa_sci_unand_ac_id/Eb83jUxiqHhGj0pifW4bpWUBuVg1zcpKuaa1uHtVM6PimA?e=vVF7wg</t>
  </si>
  <si>
    <t>Pembimbing Akademik Mahasiswa, Semester Ganjil 2018/2019</t>
  </si>
  <si>
    <t>1 Agustus 2018</t>
  </si>
  <si>
    <t>SK. Dekan FMIPA No.560/XIII/D/FMIPA-2018</t>
  </si>
  <si>
    <t>https://uandalas-my.sharepoint.com/:b:/g/personal/mutyavonnisa_sci_unand_ac_id/EZIPMi4FOIZPsVXhSVMAyN4BaJNsNsKzrGefzS0PVHohiA?e=uugkA6</t>
  </si>
  <si>
    <t>Pembimbing Akademik Mahasiswa, Semester Genap 2018/2019</t>
  </si>
  <si>
    <t>3 Januari 2019</t>
  </si>
  <si>
    <t>SK. Dekan FMIPA No.188/UN16.03.D/KPT/2019</t>
  </si>
  <si>
    <t>https://uandalas-my.sharepoint.com/:b:/g/personal/mutyavonnisa_sci_unand_ac_id/EQBFGyrGHEpJtDqz7HB50oAB8JcgcvWRWah_Ahq_OK66Vw?e=bUs6gL</t>
  </si>
  <si>
    <t>Pembimbing Akademik Mahasiswa, Semester Ganjil 2019/2020</t>
  </si>
  <si>
    <t>1 Agustus 2019</t>
  </si>
  <si>
    <t>SK. Dekan FMIPA No.429/XIII/D/FMIPA/2019</t>
  </si>
  <si>
    <t>https://uandalas-my.sharepoint.com/:b:/g/personal/mutyavonnisa_sci_unand_ac_id/EeuidGj79flGhTZrBjhXx4QBdEdfQgMfXQDqcllcm2ullQ?e=uTu5wc</t>
  </si>
  <si>
    <t>Pembimbing Akademik Mahasiswa, Semester Genap 2019/2020</t>
  </si>
  <si>
    <t>16 Januari 2020</t>
  </si>
  <si>
    <t>SK. Dekan FMIPA No.65/UN16.03.D/XIII/KPT/2020</t>
  </si>
  <si>
    <t>https://uandalas-my.sharepoint.com/:b:/g/personal/mutyavonnisa_sci_unand_ac_id/EVpRIo3lKoVDjrdgtAkdkeEBgKuAMj2OdJuW3pIxGcY15w?e=GUmhlF</t>
  </si>
  <si>
    <t>Pembimbing Akademik Mahasiswa, Semester Ganjil 2020/2021</t>
  </si>
  <si>
    <t>18 Agustus 2020</t>
  </si>
  <si>
    <t>SK. Dekan FMIPA No.276/UN16.03.D/XIII/KPT/2020</t>
  </si>
  <si>
    <t>https://uandalas-my.sharepoint.com/:b:/g/personal/mutyavonnisa_sci_unand_ac_id/ESYikfLSnQ1LoB4Xxe0z_e0BTp3B1lofKPV1y94FJ8ISig?e=ZhsWut</t>
  </si>
  <si>
    <t>Pembimbing Akademik Mahasiswa, Semester Genap 2020/2021</t>
  </si>
  <si>
    <t>26 Februari 2021</t>
  </si>
  <si>
    <t>SK. Dekan FMIPA No.62/UN16.03.D/XIII/KPT/2021</t>
  </si>
  <si>
    <t>https://uandalas-my.sharepoint.com/:b:/g/personal/mutyavonnisa_sci_unand_ac_id/ETmr3taQhJVPjvj2DCT6gnoBGPGYmLlkPjBn8qRaFNW4jg?e=kDJAQm</t>
  </si>
  <si>
    <t>Pembimbing Akademik Mahasiswa, Semester Ganjil 2021/2022</t>
  </si>
  <si>
    <t>6 September 2021</t>
  </si>
  <si>
    <t>SK. Dekan FMIPA No.219/UN16.03.D/XIII/KPT/2021</t>
  </si>
  <si>
    <t>https://uandalas-my.sharepoint.com/:b:/g/personal/mutyavonnisa_sci_unand_ac_id/EfbZxqQjwbhJrm_2mMKrwI8BZCrO69ZniCgTCDazC4Ho9w?e=4Q4dqy</t>
  </si>
  <si>
    <t>Pembimbing Akademik Mahasiswa, Semester Genap 2021/2022</t>
  </si>
  <si>
    <t>1 Februari 2022</t>
  </si>
  <si>
    <t>SK. Dekan FMIPA No.87/UN16.03.D/XIII/KPT/2022</t>
  </si>
  <si>
    <t>https://uandalas-my.sharepoint.com/:b:/g/personal/mutyavonnisa_sci_unand_ac_id/EfMJqGsJgIRJnjIgA-dBwmEB6anq3Otlk_3Jhmth9vAqyQ?e=zA27HR</t>
  </si>
  <si>
    <t>Sub total Pembimbing Akademik</t>
  </si>
  <si>
    <t>Ketua jurusan pada politeknik/akademi/ sekretaris jurusan/bagian pada universitas/ institut/sekolah tinggi</t>
  </si>
  <si>
    <t>Ketua Program Studi Sarjana Jurusan Fisika</t>
  </si>
  <si>
    <t>Kaprodi S1 Fisika Semester Ganjil 2017/2018</t>
  </si>
  <si>
    <t>2 Oktober 2017</t>
  </si>
  <si>
    <t>Tiap Semester</t>
  </si>
  <si>
    <t>SK.Rektor UNAND: No.4419/XIII/R/KPT/2017</t>
  </si>
  <si>
    <t>https://uandalas-my.sharepoint.com/:b:/g/personal/mutyavonnisa_sci_unand_ac_id/EaR82KKOe5VIl9s5_DZblpwBqWAo_1nJDELI3_0P4zLOIA</t>
  </si>
  <si>
    <t>Kaprodi S1 Fisika Semester Genap 2017/2018</t>
  </si>
  <si>
    <t>Kaprodi S1 Fisika Semester Ganjil 2018/2019</t>
  </si>
  <si>
    <t>Kaprodi S1 Fisika Semester Genap 2018/2019</t>
  </si>
  <si>
    <t>Kaprodi S1 Fisika Semester Ganjil 2019/2020</t>
  </si>
  <si>
    <t>Sub total Kaprodi S1</t>
  </si>
  <si>
    <t>Sekretaris Jurusan Fisika</t>
  </si>
  <si>
    <t>Sekretaris Jurusan Fisika Semester Genap 2019/2020</t>
  </si>
  <si>
    <t>5 Maret 2020</t>
  </si>
  <si>
    <t>SK.Rektor UNAND: No.297/UN16.R/XIII/KPT/2020</t>
  </si>
  <si>
    <t>https://uandalas-my.sharepoint.com/:b:/g/personal/mutyavonnisa_sci_unand_ac_id/EdkWIJVFDE9IkCJIiZdBywsB1G-2Fcc-ujeYh1FVoC9DGw?e=nyxBe4</t>
  </si>
  <si>
    <t>Sekretaris Jurusan Fisika Semester Ganjil 2020/2021</t>
  </si>
  <si>
    <t>Sekretaris Jurusan Fisika Semester Genap 2020/2021</t>
  </si>
  <si>
    <t>Sekretaris Jurusan Fisika Semester Ganjil 2021/2022</t>
  </si>
  <si>
    <t>Sub total Sekretaris Jurusan</t>
  </si>
  <si>
    <t>1. Future Academy Skill  Transformation - Big Data Future oleh Indosat Ooredoo Hutchison (100 jam)</t>
  </si>
  <si>
    <t>Maret - Juli</t>
  </si>
  <si>
    <t>Setiap Sertifikat</t>
  </si>
  <si>
    <t>Sertifikat</t>
  </si>
  <si>
    <t>https://uandalas-my.sharepoint.com/:b:/g/personal/mutyavonnisa_sci_unand_ac_id/EeAqY5HopL5OtMokmOdEx-sBnQbv326esAbpKbuFfaG20Q?e=NrX2fD</t>
  </si>
  <si>
    <t xml:space="preserve">1. IELTS Preparation Training for Andalas University Lecturers </t>
  </si>
  <si>
    <t>22 May - 8 September 2017</t>
  </si>
  <si>
    <t>Sertifikat dan Surat Tugas</t>
  </si>
  <si>
    <t>https://uandalas-my.sharepoint.com/:b:/g/personal/mutyavonnisa_sci_unand_ac_id/EQ9lSW840RpMqOIYalW3mMEBz3P8oJaCMoel543uZHMgTg?e=hJWDhI</t>
  </si>
  <si>
    <t>2. International School on Equatorial Atmosphere 398th Symposium on Sustainable Humanosphere oleh LAPAN dan RISH - Kyoto University (40 jam)</t>
  </si>
  <si>
    <t>18-22 Maret 2019</t>
  </si>
  <si>
    <t>https://uandalas-my.sharepoint.com/:b:/g/personal/mutyavonnisa_sci_unand_ac_id/EUyj_6noxV5HjCjOaiV9b1QBPN8j-xOWX4Bc4AwvHQZOtQ?e=BnxrPJ</t>
  </si>
  <si>
    <t>3. Pelatihan Python Programming oleh Cisco Networking Academy (70 jam)</t>
  </si>
  <si>
    <t>Januari - Agustus 2019</t>
  </si>
  <si>
    <t>Sertifikat/Nilai Akhir</t>
  </si>
  <si>
    <t>https://uandalas-my.sharepoint.com/:b:/g/personal/mutyavonnisa_sci_unand_ac_id/ERCl3MLhC5JKvu2exzohsAQB8kMBIe4cR17C5IRUtzlVhQ</t>
  </si>
  <si>
    <t>JUMLAH TOTAL</t>
  </si>
  <si>
    <t>Demikian pernyataan ini dibuat untuk dapat dipergunakan sebagaimana mestinya.</t>
  </si>
  <si>
    <t>MELAKSANAKAN PENELITIAN</t>
  </si>
  <si>
    <t>Yang bertanda tangan di bawah ini    :</t>
  </si>
  <si>
    <t>Menyatakan bahwa  :</t>
  </si>
  <si>
    <t>Telah melaksanakan penelitian sebagai berikut :</t>
  </si>
  <si>
    <t>Tanggal Terbit/ Publish</t>
  </si>
  <si>
    <t>*Hanya catatan Mutya</t>
  </si>
  <si>
    <t>Petunjuk Pengisian, Batas Kepatutan Pengusulan, dan Angka Kredit Paling Tinggi setiap Item Usulan Karya Ilmiah</t>
  </si>
  <si>
    <t>Menghasilkan karya ilmiah:</t>
  </si>
  <si>
    <t>Hasil penelitian atau hasil pemikiran yang dipublikasikan dalam bentuk buku:</t>
  </si>
  <si>
    <t>Maksimum 1 buku/ tahun</t>
  </si>
  <si>
    <t>Angka kredit paling tinggi 40</t>
  </si>
  <si>
    <t>Judul Buku</t>
  </si>
  <si>
    <t>Buku</t>
  </si>
  <si>
    <t>Harus diisi</t>
  </si>
  <si>
    <t>Penulis Buku</t>
  </si>
  <si>
    <t>ISBN</t>
  </si>
  <si>
    <t>Penerbit</t>
  </si>
  <si>
    <t>Jumlah Halaman</t>
  </si>
  <si>
    <t>Alamat menuju repository/server softcopy dari buku. Bagian yang harus ada : judul, kata pengantar, daftar isi dan minimal 50% isi buku (termasuk kesimpulan)</t>
  </si>
  <si>
    <t>URL Peer Review</t>
  </si>
  <si>
    <t>URL menuju dokumen peer review (direct link ke http://repo.unand.ac.id/) Format PDF, 1 File, Minimal 2 hasil peer review.</t>
  </si>
  <si>
    <t>Angka kredit paling tinggi 20</t>
  </si>
  <si>
    <r>
      <rPr>
        <b/>
        <sz val="11"/>
        <color theme="1"/>
        <rFont val="Bookman Old Style"/>
        <charset val="134"/>
      </rPr>
      <t>Hasil penelitian atau hasil pemikiran dalam buku yang dipublikasikan dan berisi berbagai tulisan dari berbagai penulis (</t>
    </r>
    <r>
      <rPr>
        <b/>
        <i/>
        <sz val="11"/>
        <color theme="1"/>
        <rFont val="Bookman Old Style"/>
        <charset val="134"/>
      </rPr>
      <t>book chapter</t>
    </r>
    <r>
      <rPr>
        <b/>
        <sz val="11"/>
        <color theme="1"/>
        <rFont val="Bookman Old Style"/>
        <charset val="134"/>
      </rPr>
      <t>):</t>
    </r>
  </si>
  <si>
    <t>Angka kredit paling tinggi 15</t>
  </si>
  <si>
    <t>Judul Bab (Chapter)</t>
  </si>
  <si>
    <t>Seasonal and diurnal variations of vertical profile of precipitation over Indonesian maritime continent</t>
  </si>
  <si>
    <t>18 April 2018</t>
  </si>
  <si>
    <t>Book chapter</t>
  </si>
  <si>
    <t>Penulis</t>
  </si>
  <si>
    <r>
      <rPr>
        <sz val="11"/>
        <color theme="1"/>
        <rFont val="Bookman Old Style"/>
        <charset val="134"/>
      </rPr>
      <t xml:space="preserve">Marzuki*, Hiroyuki Hashiguchi, </t>
    </r>
    <r>
      <rPr>
        <b/>
        <sz val="11"/>
        <color theme="1"/>
        <rFont val="Bookman Old Style"/>
        <charset val="134"/>
      </rPr>
      <t>Mutya Vonnisa</t>
    </r>
    <r>
      <rPr>
        <sz val="11"/>
        <color theme="1"/>
        <rFont val="Bookman Old Style"/>
        <charset val="134"/>
      </rPr>
      <t xml:space="preserve"> and Harmadi</t>
    </r>
  </si>
  <si>
    <t>75-185 (71 Halaman)</t>
  </si>
  <si>
    <t>Engineering and Mathematical Topics in Rainfall</t>
  </si>
  <si>
    <t>Editor</t>
  </si>
  <si>
    <t>Theodore V Hromadka II and Prasada Rao</t>
  </si>
  <si>
    <t>P-ISBN : 978-1-78923-018-5, E-ISBN: 978-1-78923-019-2</t>
  </si>
  <si>
    <t>BoD - Books on Demand</t>
  </si>
  <si>
    <t>https://books.google.co.id/books?hl=id&amp;lr=&amp;id=xBiQDwAAQBAJ&amp;oi=fnd&amp;pg=PA71&amp;ots=0h1SVlAWzM&amp;sig=Mh7eYwyFLIVoKe2A62U9v9FfxEw&amp;redir_esc=y#v=onepage&amp;q&amp;f=false</t>
  </si>
  <si>
    <t>https://uandalas-my.sharepoint.com/:b:/g/personal/mutyavonnisa_sci_unand_ac_id/EYVDi0jvqR5DifRg7Yslx58BemPHUKO2maWZIW5LHNYcUQ?e=sT6shj</t>
  </si>
  <si>
    <t>Angka kredit paling tinggi 10</t>
  </si>
  <si>
    <t>Buku/ Bab/ Chapter</t>
  </si>
  <si>
    <t>Alamat menuju http://repo.unand.ac.id atau URL e-book resmi, dokumen terdiri dari : scan judul buku, daftar isi, chapter atau bab yang ditulis (termasuk kesimpulan)</t>
  </si>
  <si>
    <t>URL menuju dokumen peer review (direct link ke http://repo.unand.ac.id/) Format PDF, 1 File, Minimal 2 hasil peer reviewer.</t>
  </si>
  <si>
    <t>Hasil penelitian atau hasil pemikiran yang dipublikasikan dalam bentuk jurnal ilmiah :</t>
  </si>
  <si>
    <t>Batas kepatutan/pengakuan banyaknya publikasi di setiap nomor terbitan paling banyak 2 (dua) artikel karya ilmiah</t>
  </si>
  <si>
    <t>Jurnal Internasional Bereputasi</t>
  </si>
  <si>
    <t>Angka kredit paling tinggi 40 (terindeks pada database internasional bereputasi dan berfaktor dampak)</t>
  </si>
  <si>
    <t>Judul Artikel</t>
  </si>
  <si>
    <t>Performance Evaluation of Micro Rain Radar Over Sumatra through Comparison with Disdrometer and Wind Profiler</t>
  </si>
  <si>
    <t>14 September 2016</t>
  </si>
  <si>
    <t>Artikel/ Jurnal</t>
  </si>
  <si>
    <t>Q4</t>
  </si>
  <si>
    <r>
      <rPr>
        <sz val="11"/>
        <color theme="1"/>
        <rFont val="Bookman Old Style"/>
        <charset val="134"/>
      </rPr>
      <t xml:space="preserve">Marzuki*, Hiroyuki Hashiguchi, Toyoshi Shimomai, Indah Rahayu, </t>
    </r>
    <r>
      <rPr>
        <b/>
        <sz val="11"/>
        <color theme="1"/>
        <rFont val="Bookman Old Style"/>
        <charset val="134"/>
      </rPr>
      <t>Mutya Vonnisa</t>
    </r>
    <r>
      <rPr>
        <sz val="11"/>
        <color theme="1"/>
        <rFont val="Bookman Old Style"/>
        <charset val="134"/>
      </rPr>
      <t>, Afdal</t>
    </r>
  </si>
  <si>
    <t>Nama Jurnal</t>
  </si>
  <si>
    <t>Progress In Electromagnetics Research M (PIER M)</t>
  </si>
  <si>
    <t>Volume Jurnal</t>
  </si>
  <si>
    <t>Nomor Jurnal</t>
  </si>
  <si>
    <t>Opsional/jika ada mohon diisi Issue/Nomor Jurnal</t>
  </si>
  <si>
    <t>Tahun Terbit</t>
  </si>
  <si>
    <t>Halaman</t>
  </si>
  <si>
    <t>33-46</t>
  </si>
  <si>
    <t>ISSN</t>
  </si>
  <si>
    <t>1937-8726</t>
  </si>
  <si>
    <t>EMW Publishing</t>
  </si>
  <si>
    <t>DOI</t>
  </si>
  <si>
    <t>doi:10.2528/PIERM16072808</t>
  </si>
  <si>
    <r>
      <rPr>
        <sz val="11"/>
        <color theme="1"/>
        <rFont val="Bookman Old Style"/>
        <charset val="134"/>
      </rPr>
      <t xml:space="preserve">Opsional/jika ada mohon diisi lengkap dengan format direct link seperti contoh: </t>
    </r>
    <r>
      <rPr>
        <b/>
        <sz val="11"/>
        <color theme="1"/>
        <rFont val="Bookman Old Style"/>
        <charset val="134"/>
      </rPr>
      <t>https://doi.org/</t>
    </r>
    <r>
      <rPr>
        <sz val="11"/>
        <color theme="1"/>
        <rFont val="Bookman Old Style"/>
        <charset val="134"/>
      </rPr>
      <t>10.25077/ajis.6.1.57-78.2017</t>
    </r>
  </si>
  <si>
    <t>Alamat Web Jurnal</t>
  </si>
  <si>
    <t>http://www.jpier.org/PIERM/pier.php?paper=16072808</t>
  </si>
  <si>
    <t>Mulai tahun 2012, alamat ini harus mengarah ke web jurnal resmi, bukan sekadar repository. Sebaiknya, alamat ini langsung menuju halaman artikel (abstrak), bukan hanya halaman depan (homepage).</t>
  </si>
  <si>
    <t>http://www.jpier.org/PIERM/view/16072808/</t>
  </si>
  <si>
    <t>URL menuju dokumen/full artikel jurnal atau menuju direct link ke http://repo.unand.ac.id/ jika artikel ini (jika tidak open access) yang meliputi: sampul jurnal, informasi dewan redaksi/editor, daftar isi, dan artikel</t>
  </si>
  <si>
    <t>https://uandalas-my.sharepoint.com/:b:/g/personal/mutyavonnisa_sci_unand_ac_id/EQoe7w04yP9AoShl5b_XhfwBfs0z5SSaCjO8MwcChIoy_Q?e=VIEpGL</t>
  </si>
  <si>
    <t>URL Dokumen Cek Similarity :</t>
  </si>
  <si>
    <t>https://uandalas-my.sharepoint.com/:b:/g/personal/mutyavonnisa_sci_unand_ac_id/EZGtl6X78clMgtN4V12ijUIBVz1omL7YXxDJkiTsF3iChw?e=0mtLl7</t>
  </si>
  <si>
    <t>URL menuju dokumen hasil pengecekan similarity atau originality (direct link ke http://repo.unand.ac.id/), bukan hasil scan tetapi hasil uji dari aplikasi turnitin.</t>
  </si>
  <si>
    <t>URL Index Jurnal</t>
  </si>
  <si>
    <t>https://www.scimagojr.com/journalsearch.php?q=19700186909&amp;tip=sid&amp;clean=0</t>
  </si>
  <si>
    <t>Contoh: https://www.scimagojr.com/journalsearch.php?q=28773&amp;tip=sid&amp;clean=0</t>
  </si>
  <si>
    <t>URL Dokumen Bukti Korespondensi</t>
  </si>
  <si>
    <t>Opsional/URL menuju dokumen bukti korespondensi karya ilmiah direct link ke http://repo.unand.ac.id/, apabila artikel diterbitkan pada jurnal/penerbit yang diragukan oleh Ditjen Dikti Kemendikbud</t>
  </si>
  <si>
    <t>Apakah ini syarat khusus?</t>
  </si>
  <si>
    <t>Tidak</t>
  </si>
  <si>
    <t>Diisi "YA/TIDAK"</t>
  </si>
  <si>
    <t>Keterangan Tambahan</t>
  </si>
  <si>
    <t>Opsional/keterangan tambahan, misalnya apabila URL dokumen terproteksi/tidak open access berikan informasi password disini.</t>
  </si>
  <si>
    <t>Cloud statistics over the Indonesian Maritime Continent during the first and second CPEA campaigns</t>
  </si>
  <si>
    <t>1 Juni 2017</t>
  </si>
  <si>
    <t>Q1</t>
  </si>
  <si>
    <r>
      <rPr>
        <sz val="11"/>
        <rFont val="Bookman Old Style"/>
        <charset val="134"/>
      </rPr>
      <t xml:space="preserve">Marzuki*, </t>
    </r>
    <r>
      <rPr>
        <b/>
        <sz val="11"/>
        <rFont val="Bookman Old Style"/>
        <charset val="134"/>
      </rPr>
      <t>Mutya Vonnisa</t>
    </r>
    <r>
      <rPr>
        <sz val="11"/>
        <rFont val="Bookman Old Style"/>
        <charset val="134"/>
      </rPr>
      <t>, Aulya Rahayu, Hiroyuki Hashiguchi</t>
    </r>
  </si>
  <si>
    <t>Atmospheric Research</t>
  </si>
  <si>
    <t>99-110</t>
  </si>
  <si>
    <t>0169-8095</t>
  </si>
  <si>
    <t>Elsevier</t>
  </si>
  <si>
    <t>https://doi.org/10.1016/j.atmosres.2017.01.019</t>
  </si>
  <si>
    <t>https://www.sciencedirect.com/science/article/pii/S0169809517301096</t>
  </si>
  <si>
    <t>https://reader.elsevier.com/reader/sd/pii/S0169809517301096?token=FF87090FD289E75B294F39056CF8E7BFE8DC57D435F9F64740A96ABE9B052CB398914D8A971384A6196338ED9FA2DC6D&amp;originRegion=eu-west-1&amp;originCreation=20220407082906</t>
  </si>
  <si>
    <t xml:space="preserve">SJR (Opsional) : </t>
  </si>
  <si>
    <t>Scopus 8.6, SJR 1.553 Q1</t>
  </si>
  <si>
    <t>Apabila Jurnal terindek Scimago, harus di isi nilai SJR sesuai tahun terbit artikel pada jurnal tersebut.</t>
  </si>
  <si>
    <t>Impact Factor (Opsional) :</t>
  </si>
  <si>
    <t xml:space="preserve">5.369
</t>
  </si>
  <si>
    <t>Apabila Jurnal terindek Thomson Reuters, harus di isi Nilai Impact Factor sesuai tahun terbit artikel pada jurnal tersebut.</t>
  </si>
  <si>
    <t>https://uandalas-my.sharepoint.com/:b:/g/personal/mutyavonnisa_sci_unand_ac_id/EVVbF8kmRQBMmCUR2YHu0GoBE0A6z32qbZS_-cQUGN3Dfg?e=BtTJW7</t>
  </si>
  <si>
    <t>https://uandalas-my.sharepoint.com/:b:/g/personal/mutyavonnisa_sci_unand_ac_id/EaxY5jaDWcxGshsR17fT3EUBI7Zf3jibCbzZkFW1meKxPg?e=KZbXcE</t>
  </si>
  <si>
    <t xml:space="preserve">Apabila hasil uji kemiripan melebihi 25% terhadap 1 (satu) dokumen/primary source (tidak termasuk daftar pustaka, kemiripan kalimat yang kurang dari 3%, maka peer review secara subtansi harus memberikan pendapat ada tidaknya indikasi plagiasi.
</t>
  </si>
  <si>
    <t>https://www.scimagojr.com/journalsearch.php?q=12092&amp;tip=sid&amp;clean=0</t>
  </si>
  <si>
    <t>Determination of Intraseasonal Variation of Precipitation Microphysics in the Southern Indian Ocean from Joss–Waldvogel Disdrometer Observation during the CINDY Field Campaign</t>
  </si>
  <si>
    <t>November 2018</t>
  </si>
  <si>
    <t>Q2</t>
  </si>
  <si>
    <t>Advances in Atmospheric Sciences</t>
  </si>
  <si>
    <t>1415–1427</t>
  </si>
  <si>
    <t>0256-1530</t>
  </si>
  <si>
    <t>Science Press</t>
  </si>
  <si>
    <t>10.1007/s00376-018-8026-5</t>
  </si>
  <si>
    <t>http://www.iapjournals.ac.cn/aas/en/article/doi/10.1007/s00376-018-8026-5</t>
  </si>
  <si>
    <t>http://www.iapjournals.ac.cn/fileDQKXJZ/journal/article/dqkxjz/2018/11/PDF/20180026.pdf</t>
  </si>
  <si>
    <t>Scopus 4.7, SJR 1.14 Q2</t>
  </si>
  <si>
    <t>https://uandalas-my.sharepoint.com/:b:/g/personal/mutyavonnisa_sci_unand_ac_id/ETviqr2RtHFCpi1amY3GOnYBR7tQEgwMSijdD5jEJInWPQ?e=hrmzUA</t>
  </si>
  <si>
    <t>https://uandalas-my.sharepoint.com/:b:/g/personal/mutyavonnisa_sci_unand_ac_id/ERhzs1Tmn8NIubVDv0kMV7wB7WtVi2pbSZfS1R-wK2j3hw?e=ugp9Vd</t>
  </si>
  <si>
    <t>https://www.scimagojr.com/journalsearch.php?q=12064&amp;tip=sid&amp;clean=0</t>
  </si>
  <si>
    <t>Diurnal Variation in the Vertical Profile of the Raindrop Size Distribution for Stratiform Rain as Inferred from Micro Rain Radar Observations in Sumatra</t>
  </si>
  <si>
    <t>Agutus 2020</t>
  </si>
  <si>
    <r>
      <rPr>
        <sz val="11"/>
        <rFont val="Bookman Old Style"/>
        <charset val="134"/>
      </rPr>
      <t xml:space="preserve">Ravidho Ramadhan, Marzuki*, </t>
    </r>
    <r>
      <rPr>
        <b/>
        <sz val="11"/>
        <rFont val="Bookman Old Style"/>
        <charset val="134"/>
      </rPr>
      <t>Mutya Vonnisa</t>
    </r>
    <r>
      <rPr>
        <sz val="11"/>
        <rFont val="Bookman Old Style"/>
        <charset val="134"/>
      </rPr>
      <t xml:space="preserve">, Harmadi, Hiroyuki Hashiguchi &amp; Toyoshi Shimomai </t>
    </r>
  </si>
  <si>
    <t>832-846</t>
  </si>
  <si>
    <t>10.1007/s00376-020-9176-9</t>
  </si>
  <si>
    <t>http://www.iapjournals.ac.cn/aas/en/article/doi/10.1007/s00376-020-9176-9</t>
  </si>
  <si>
    <t>http://www.iapjournals.ac.cn/fileDQKXJZ/journal/article/dqkxjz/2020/8/PDF/190176.pdf</t>
  </si>
  <si>
    <t>https://uandalas-my.sharepoint.com/:b:/g/personal/mutyavonnisa_sci_unand_ac_id/EQOgGQd-UJhBjao1tDpNv3YBUuXIOEGdLj4Hdtsf4mFCQQ?e=a1y7X8</t>
  </si>
  <si>
    <t>https://uandalas-my.sharepoint.com/:b:/g/personal/mutyavonnisa_sci_unand_ac_id/EeNF1FNUFfRPowoywKmo9sIB-lvH-V7U3aT6ItzBzTjbkA?e=d0rvcF</t>
  </si>
  <si>
    <t>International Telecommunication Union-Radiocommunication Sector (ITU-R) P. 837-6 and P. 837-7 performance to estimate Indonesian rainfall</t>
  </si>
  <si>
    <t>October 2020</t>
  </si>
  <si>
    <t>Q3</t>
  </si>
  <si>
    <r>
      <rPr>
        <sz val="11"/>
        <color theme="1"/>
        <rFont val="Bookman Old Style"/>
        <charset val="134"/>
      </rPr>
      <t xml:space="preserve">Marzuki*, Dea Kurnia Harysandi, Rini Oktaviani, Lisna Meylani, </t>
    </r>
    <r>
      <rPr>
        <b/>
        <sz val="11"/>
        <color theme="1"/>
        <rFont val="Bookman Old Style"/>
        <charset val="134"/>
      </rPr>
      <t>Mutya Vonnisa</t>
    </r>
    <r>
      <rPr>
        <sz val="11"/>
        <color theme="1"/>
        <rFont val="Bookman Old Style"/>
        <charset val="134"/>
      </rPr>
      <t>, Harmadi, Hiroyuki Hashiguchi, Toyoshi Shimomai, L. Luini, Sugeng Nugroho, Muzirwan, Nor Azlan Mohd Aris</t>
    </r>
  </si>
  <si>
    <t>Telkomnika</t>
  </si>
  <si>
    <t>2292-2303</t>
  </si>
  <si>
    <t>1693-6930</t>
  </si>
  <si>
    <t>Ahmad Dahlan University</t>
  </si>
  <si>
    <t>DOI: 10.12928/TELKOMNIKA.v18i5.14316</t>
  </si>
  <si>
    <t>http://telkomnika.uad.ac.id/index.php/TELKOMNIKA/article/view/14316/9126</t>
  </si>
  <si>
    <t>https://uandalas-my.sharepoint.com/:b:/g/personal/mutyavonnisa_sci_unand_ac_id/EXHgmDkKqNtGgBR_wgv7aM0BSzjh9hW_T_U0WTHCyXE7zA?e=0lO4z2</t>
  </si>
  <si>
    <t>https://uandalas-my.sharepoint.com/:b:/g/personal/mutyavonnisa_sci_unand_ac_id/ETFKCl0tPj9JtRCVvedJFQ8BwQzYjnNSvch-SlasbWy92w?e=K4FVj3</t>
  </si>
  <si>
    <t>https://www.scimagojr.com/journalsearch.php?q=21100256101&amp;tip=sid&amp;clean=0</t>
  </si>
  <si>
    <t>f)</t>
  </si>
  <si>
    <t>Diurnal variation of precipitation from the perspectives of precipitation amount, intensity and duration over Sumatra from rain gauge observations</t>
  </si>
  <si>
    <t>4 Maret 2021</t>
  </si>
  <si>
    <r>
      <rPr>
        <sz val="11"/>
        <rFont val="Bookman Old Style"/>
        <charset val="134"/>
      </rPr>
      <t xml:space="preserve">Marzuki Marzuki*, Krisna Suryanti, Helmi Yusnaini, Fredolin Tangang, Robi Muharsyah, </t>
    </r>
    <r>
      <rPr>
        <b/>
        <sz val="11"/>
        <rFont val="Bookman Old Style"/>
        <charset val="134"/>
      </rPr>
      <t>Mutya Vonnisa</t>
    </r>
    <r>
      <rPr>
        <sz val="11"/>
        <rFont val="Bookman Old Style"/>
        <charset val="134"/>
      </rPr>
      <t>, Dodi Devianto</t>
    </r>
  </si>
  <si>
    <t>International Journal of Climatology</t>
  </si>
  <si>
    <t>4386-4397</t>
  </si>
  <si>
    <t>0899-8418, 1097-0088</t>
  </si>
  <si>
    <t>John Wiley &amp; Sons, Ltd</t>
  </si>
  <si>
    <t>https://doi.org/10.1002/joc.7078</t>
  </si>
  <si>
    <t>https://rmets.onlinelibrary.wiley.com/doi/abs/10.1002/joc.7078</t>
  </si>
  <si>
    <t>https://rmets.onlinelibrary.wiley.com/doi/full/10.1002/joc.7078</t>
  </si>
  <si>
    <t>Scopus 7.8, SJR 1.58 Q1</t>
  </si>
  <si>
    <t>3.78</t>
  </si>
  <si>
    <t>https://uandalas-my.sharepoint.com/:b:/g/personal/mutyavonnisa_sci_unand_ac_id/EZd31BUpd3RKm8FIVfjoun8Bxgs5B-00RSkRxjVd4blqWQ?e=f3HYwk</t>
  </si>
  <si>
    <t>https://uandalas-my.sharepoint.com/:b:/g/personal/mutyavonnisa_sci_unand_ac_id/Ef09TScj0olEp3oRxPyqlbkBjeCLcaf_f9GrmREBVua1RQ?e=se6VfO</t>
  </si>
  <si>
    <t>https://www.scimagojr.com/journalsearch.php?q=13507&amp;tip=sid&amp;clean=0</t>
  </si>
  <si>
    <t>https://uandalas-my.sharepoint.com/:b:/g/personal/mutyavonnisa_sci_unand_ac_id/EX6UdZkVaD5Ck3Xh3cbC-EEBfD3FjN3Bzr1tAVdzzuC_ew?e=IdAeVi</t>
  </si>
  <si>
    <t>g)</t>
  </si>
  <si>
    <t>Characteristics of Precipitation Diurnal Cycle over a Mountainous Area of Sumatra Island including MJO and Seasonal Signatures Based on the 15-Year Optical Rain Gauge Data, WRF Model and IMERG</t>
  </si>
  <si>
    <t>30 Desember 2021</t>
  </si>
  <si>
    <r>
      <rPr>
        <sz val="11"/>
        <rFont val="Bookman Old Style"/>
        <charset val="134"/>
      </rPr>
      <t xml:space="preserve">Marzuki Marzuki*, Helmi Yusnaini, Ravidho Ramadhan, Fredolin Tangang, Abdul Azim Bin Amirudin, Hiroyuki Hashiguchi, Toyoshi Shimomai and </t>
    </r>
    <r>
      <rPr>
        <b/>
        <sz val="11"/>
        <rFont val="Bookman Old Style"/>
        <charset val="134"/>
      </rPr>
      <t>Mutya Vonnisa</t>
    </r>
  </si>
  <si>
    <t>Atmosphere</t>
  </si>
  <si>
    <t>63(1-17)</t>
  </si>
  <si>
    <t>2073-4433</t>
  </si>
  <si>
    <t>Multidisciplinary Digital Publishing Institute (MDPI)</t>
  </si>
  <si>
    <t>https://doi.org/10.3390/atmos13010063</t>
  </si>
  <si>
    <t>https://www.mdpi.com/2073-4433/13/1/63/htm</t>
  </si>
  <si>
    <t>Scopus 2.9, SJR 0.699 Q2</t>
  </si>
  <si>
    <t>https://uandalas-my.sharepoint.com/:b:/g/personal/mutyavonnisa_sci_unand_ac_id/EcWbYT8F63BOg1a5YiKJpYgB7tsJzNGH9D0ww63jsfBPxA?e=RMWejU</t>
  </si>
  <si>
    <t>https://uandalas-my.sharepoint.com/:b:/g/personal/mutyavonnisa_sci_unand_ac_id/EcxBu1e5h21IvKUIOtV5mgsBNji0aF5d1xgqZ1nC4J4esQ?e=7wh1yc</t>
  </si>
  <si>
    <t>https://www.scimagojr.com/journalsearch.php?q=15838&amp;tip=sid&amp;clean=0</t>
  </si>
  <si>
    <t>h)</t>
  </si>
  <si>
    <t>Capability of GPM IMERG Products for Extreme Precipitation Analysis over the Indonesian Maritime Continent</t>
  </si>
  <si>
    <t>17 January 2022</t>
  </si>
  <si>
    <r>
      <rPr>
        <sz val="11"/>
        <rFont val="Bookman Old Style"/>
        <charset val="134"/>
      </rPr>
      <t xml:space="preserve">Ravidho Ramadhan, Marzuki Marzuki*, Helmi Yusnaini, Robi Muharsyah, Wiwit Suryanto, Sholihun Sholihun, </t>
    </r>
    <r>
      <rPr>
        <b/>
        <sz val="11"/>
        <rFont val="Bookman Old Style"/>
        <charset val="134"/>
      </rPr>
      <t>Mutya Vonnisa</t>
    </r>
    <r>
      <rPr>
        <sz val="11"/>
        <rFont val="Bookman Old Style"/>
        <charset val="134"/>
      </rPr>
      <t xml:space="preserve">, Alessandro Battaglia and Hiroyuki Hashiguchi
</t>
    </r>
  </si>
  <si>
    <t>Remote Sensing</t>
  </si>
  <si>
    <t>2072-4292</t>
  </si>
  <si>
    <t>https://doi.org/10.3390/rs14020412</t>
  </si>
  <si>
    <t>https://www.mdpi.com/2072-4292/14/2/412</t>
  </si>
  <si>
    <t>https://www.mdpi.com/2072-4292/14/2/412/htm</t>
  </si>
  <si>
    <t>Scopus 6.6, SJR 1.285 Q1</t>
  </si>
  <si>
    <t>https://uandalas-my.sharepoint.com/:b:/g/personal/mutyavonnisa_sci_unand_ac_id/EVZDR8errPBHiOav2PnJF_cB2qYV7sqsjwzSVFNJ4A_3Pg?e=HhN7rZ</t>
  </si>
  <si>
    <t>https://uandalas-my.sharepoint.com/:b:/g/personal/mutyavonnisa_sci_unand_ac_id/ES9dTYFFwNBBqdfOWiuLMsQBRneeIBTw3-xFypyjtZzGCg?e=ud16Ui</t>
  </si>
  <si>
    <t>https://www.scimagojr.com/journalsearch.php?q=86430&amp;tip=sid&amp;clean=0</t>
  </si>
  <si>
    <t>i)</t>
  </si>
  <si>
    <t>Evaluation of GPM IMERG Performance Using Gauge Data over Indonesian Maritime Continent at Different Time Scales</t>
  </si>
  <si>
    <t>27 Februari 2022</t>
  </si>
  <si>
    <r>
      <rPr>
        <sz val="11"/>
        <rFont val="Bookman Old Style"/>
        <charset val="134"/>
      </rPr>
      <t xml:space="preserve">Ravidho Ramadhan, Helmi Yusnaini, Marzuki Marzuki*, Robi Muharsyah, Wiwit Suryanto, Sholihun Sholihun, </t>
    </r>
    <r>
      <rPr>
        <b/>
        <sz val="11"/>
        <rFont val="Bookman Old Style"/>
        <charset val="134"/>
      </rPr>
      <t>Mutya Vonnisa</t>
    </r>
    <r>
      <rPr>
        <sz val="11"/>
        <rFont val="Bookman Old Style"/>
        <charset val="134"/>
      </rPr>
      <t>, Harmadi Harmadi, Ayu Putri Ningsih, Alessandro Battaglia, Hiroyuki Hashiguchi, and Ali Tokay</t>
    </r>
  </si>
  <si>
    <t>1172</t>
  </si>
  <si>
    <t>https://doi.org/10.3390/rs14051172</t>
  </si>
  <si>
    <t>https://www.mdpi.com/2072-4292/14/5/1172</t>
  </si>
  <si>
    <t>https://www.mdpi.com/2072-4292/14/5/1172/htm</t>
  </si>
  <si>
    <t>https://uandalas-my.sharepoint.com/:b:/g/personal/mutyavonnisa_sci_unand_ac_id/EatOhHPx1ZlFrMDwq5nVaeYBsZBBFfbmCLXqEsh3AUiakw?e=vF8TgZ</t>
  </si>
  <si>
    <t>https://uandalas-my.sharepoint.com/:b:/g/personal/mutyavonnisa_sci_unand_ac_id/EY3TEXZlCxhHlAuTDHxCi8IB7YeF24xSjq-GLWcO3D_UTg?e=VzhktW</t>
  </si>
  <si>
    <t>j)</t>
  </si>
  <si>
    <t>Land–sea contrast of diurnal cycle characteristics and rain event propagations over Sumatra according to different rain duration and seasons</t>
  </si>
  <si>
    <t>1 June 2022</t>
  </si>
  <si>
    <r>
      <rPr>
        <sz val="11"/>
        <rFont val="Bookman Old Style"/>
        <charset val="134"/>
      </rPr>
      <t xml:space="preserve">Marzuki Marzuki*, Helmi Yusnaini, FredolinTangang, Robi Muharsyah, </t>
    </r>
    <r>
      <rPr>
        <b/>
        <sz val="11"/>
        <rFont val="Bookman Old Style"/>
        <charset val="134"/>
      </rPr>
      <t>Mutya Vonnisa</t>
    </r>
    <r>
      <rPr>
        <sz val="11"/>
        <rFont val="Bookman Old Style"/>
        <charset val="134"/>
      </rPr>
      <t>, Harmadi Harmadi</t>
    </r>
  </si>
  <si>
    <t>106051</t>
  </si>
  <si>
    <t>https://doi.org/10.1016/j.atmosres.2022.106051</t>
  </si>
  <si>
    <t>https://www.sciencedirect.com/science/article/pii/S0169809522000370</t>
  </si>
  <si>
    <t>https://uandalas-my.sharepoint.com/:b:/g/personal/mutyavonnisa_sci_unand_ac_id/Ec0X8zOrgUFEnWoYVjevymwBLrngloSWGjVXGusJN0jq8Q?e=ijMaiA</t>
  </si>
  <si>
    <t>https://uandalas-my.sharepoint.com/:b:/g/personal/mutyavonnisa_sci_unand_ac_id/EQ4FJ1ocSFJFmiY9AylmVpEB3ey4dWgaAUYHv4yXW-IDZA?e=4GICij</t>
  </si>
  <si>
    <t>https://www.journals.elsevier.com/atmospheric-research</t>
  </si>
  <si>
    <t>https://uandalas-my.sharepoint.com/:b:/g/personal/mutyavonnisa_sci_unand_ac_id/ETXvjiVozE1Pmh744I9FOgABhDLqmQvQ7NulURk8OrnmYA?e=wCbLmc</t>
  </si>
  <si>
    <t>k)</t>
  </si>
  <si>
    <t>Retrieval of Vertical Structure of Raindrop Size Distribution from Equatorial Atmosphere Radar and Boundary Layer Radar</t>
  </si>
  <si>
    <r>
      <rPr>
        <b/>
        <sz val="11"/>
        <rFont val="Bookman Old Style"/>
        <charset val="134"/>
      </rPr>
      <t>Mutya Vonnisa*</t>
    </r>
    <r>
      <rPr>
        <sz val="11"/>
        <rFont val="Bookman Old Style"/>
        <charset val="134"/>
      </rPr>
      <t>, Toyoshi Shimomai, Hiroyuki Hashiguchi, Marzuki Marzuki</t>
    </r>
  </si>
  <si>
    <t>Emerging Science Journal</t>
  </si>
  <si>
    <t>448-459</t>
  </si>
  <si>
    <t>E-ISSN:2610-9182</t>
  </si>
  <si>
    <t>Ital Publication</t>
  </si>
  <si>
    <t>10.28991/ESJ-2022-06-03-02</t>
  </si>
  <si>
    <t>https://www.ijournalse.org/index.php/ESJ/article/view/852</t>
  </si>
  <si>
    <t>https://www.ijournalse.org/index.php/ESJ/article/view/852/pdf</t>
  </si>
  <si>
    <t>Scopus 4.4 SJR 0.76 Q1</t>
  </si>
  <si>
    <t>5.05</t>
  </si>
  <si>
    <t>https://uandalas-my.sharepoint.com/:b:/g/personal/mutyavonnisa_sci_unand_ac_id/Eb94-qY3ybxCr0hkIdF-0GgBIgL6x0biheGKf6KtJ_Zd1g?e=0hj9Jk</t>
  </si>
  <si>
    <t>https://www.scimagojr.com/journalsearch.php?q=21101017598&amp;tip=sid&amp;clean=0</t>
  </si>
  <si>
    <t>Ya</t>
  </si>
  <si>
    <t>Jurnal Internasional</t>
  </si>
  <si>
    <t>1. Angka kredit paling tinggi 30 kalau terindeks pada basis data internasional bereputasi (Scopus).
2. Angka kredit paling tinggi 20 kalau terindeks pada basis data internasional di luar kategori No. 1 (Web of Science Clarivate Analystic Kelompok Emerging Sources Citation Index - ESCI).</t>
  </si>
  <si>
    <t>Jurnal Nasional Terakreditasi/Peringkat 1 dan 2 (SINTA)</t>
  </si>
  <si>
    <t>Angka kredit paling tinggi  25</t>
  </si>
  <si>
    <t>Statistical Properties of Cloud Propagation over Sumatra during CPEA-I</t>
  </si>
  <si>
    <t>22 Januari 2016</t>
  </si>
  <si>
    <t>S2</t>
  </si>
  <si>
    <r>
      <rPr>
        <sz val="11"/>
        <rFont val="Bookman Old Style"/>
        <charset val="134"/>
      </rPr>
      <t xml:space="preserve">Aulya Rahayu, Marzuki*, </t>
    </r>
    <r>
      <rPr>
        <b/>
        <sz val="11"/>
        <rFont val="Bookman Old Style"/>
        <charset val="134"/>
      </rPr>
      <t>Mutya Vonnisa</t>
    </r>
  </si>
  <si>
    <t>Makara Journal of Science</t>
  </si>
  <si>
    <t>181-192</t>
  </si>
  <si>
    <t>P-ISSN: 2339-1995,   E-ISSN: 2356-0851</t>
  </si>
  <si>
    <t>Universitas Indonesia</t>
  </si>
  <si>
    <t>https://doi.org/10.7454/mss.v20i4.6706</t>
  </si>
  <si>
    <t>https://scholarhub.ui.ac.id/science/vol20/iss4/5/</t>
  </si>
  <si>
    <t>https://uandalas-my.sharepoint.com/:b:/g/personal/mutyavonnisa_sci_unand_ac_id/EVe8sYv7zWFCsbkHlXAjs04BVPsEMWOEs5D1LvIAUoMyxw?e=rRQ6HX</t>
  </si>
  <si>
    <t>https://sinta.kemdikbud.go.id/journals/detail?q=Statistical+Properties+of+Cloud+Propagation+over+Sumatra+during+CPEA-I&amp;search=1&amp;id=738</t>
  </si>
  <si>
    <t>Contoh: http://sinta.ristekbrin.go.id/journals/detail?id=6324</t>
  </si>
  <si>
    <t>Estimation of raindrop size distribution parameters using rain attenuation data from a ku-band communications satellite</t>
  </si>
  <si>
    <t>25 Januari 2016</t>
  </si>
  <si>
    <r>
      <rPr>
        <sz val="11"/>
        <rFont val="Bookman Old Style"/>
        <charset val="134"/>
      </rPr>
      <t xml:space="preserve">Wira Indrayani, Marzuki*, </t>
    </r>
    <r>
      <rPr>
        <b/>
        <sz val="11"/>
        <rFont val="Bookman Old Style"/>
        <charset val="134"/>
      </rPr>
      <t>Mutya Vonnisa</t>
    </r>
  </si>
  <si>
    <t>145-154</t>
  </si>
  <si>
    <t>https://doi.org/10.7454/mss.v20i3.6245</t>
  </si>
  <si>
    <t>https://scholarhub.ui.ac.id/science/vol20/iss3/7/</t>
  </si>
  <si>
    <t>https://uandalas-my.sharepoint.com/:b:/g/personal/mutyavonnisa_sci_unand_ac_id/EculY0gOsGlOh-0KYlJGVc8BIrPuIDiu_Zc4-wI_FRUfMQ?e=fplvBl</t>
  </si>
  <si>
    <t>https://sinta.kemdikbud.go.id/journals/detail?q=Estimation+of+raindrop+size+distribution+parameters+using+rain+attenuation+data+from+a+ku-band+communications+satellite&amp;search=1&amp;id=738</t>
  </si>
  <si>
    <t>Seasonal and Diurnal Variations of Lightning Activity Over West Sumatra and Its Correlation with Precipitation Type</t>
  </si>
  <si>
    <t>20 Juni 2018</t>
  </si>
  <si>
    <r>
      <rPr>
        <sz val="11"/>
        <rFont val="Bookman Old Style"/>
        <charset val="134"/>
      </rPr>
      <t xml:space="preserve">Elfira Saufina, Marzuki Marzuki*, </t>
    </r>
    <r>
      <rPr>
        <b/>
        <sz val="11"/>
        <rFont val="Bookman Old Style"/>
        <charset val="134"/>
      </rPr>
      <t>Mutya Vonnisa</t>
    </r>
    <r>
      <rPr>
        <sz val="11"/>
        <rFont val="Bookman Old Style"/>
        <charset val="134"/>
      </rPr>
      <t>, Hiroyuki Hashiguchi, Harmadi Harmadi</t>
    </r>
  </si>
  <si>
    <t>95-104</t>
  </si>
  <si>
    <t>https://doi.org/10.7454/mss.v22i2.8089</t>
  </si>
  <si>
    <t>https://scholarhub.ui.ac.id/science/vol22/iss2/6/</t>
  </si>
  <si>
    <t>https://uandalas-my.sharepoint.com/:b:/g/personal/mutyavonnisa_sci_unand_ac_id/Ef5cxp-TtTNNtjUpwPDMawYBAM2xDVHJ4EduIUQ-TKSbdw?e=atpJFu</t>
  </si>
  <si>
    <t>https://sinta.kemdikbud.go.id/journals/detail?id=738</t>
  </si>
  <si>
    <t>Comparison of Bright Band Radar from GPM and MRR Observation in West Sumatera</t>
  </si>
  <si>
    <t>Juni 2021</t>
  </si>
  <si>
    <r>
      <rPr>
        <sz val="11"/>
        <rFont val="Bookman Old Style"/>
        <charset val="134"/>
      </rPr>
      <t xml:space="preserve">Ravidho Ramadhan, Marzuki *, </t>
    </r>
    <r>
      <rPr>
        <b/>
        <sz val="11"/>
        <rFont val="Bookman Old Style"/>
        <charset val="134"/>
      </rPr>
      <t>Mutya Vonnisa</t>
    </r>
    <r>
      <rPr>
        <sz val="11"/>
        <rFont val="Bookman Old Style"/>
        <charset val="134"/>
      </rPr>
      <t>, Harmadi, Hiroyuki Hashiguchi, and
Toyoshi Shimomai</t>
    </r>
  </si>
  <si>
    <t>Jurnal Penelitian Fisika dan Aplikasinya (JPFA)</t>
  </si>
  <si>
    <t>50-62</t>
  </si>
  <si>
    <t>p-ISSN: 2087-9946, e-ISSN: 2477-1775</t>
  </si>
  <si>
    <t>Fakultas Matematika dan Ilmu Pengetahuan Alam Universitas Negeri Surabaya</t>
  </si>
  <si>
    <t>https://doi.org/10.26740/jpfa.v11n1.p%25p</t>
  </si>
  <si>
    <t>https://journal.unesa.ac.id/index.php/jpfa/article/view/9952</t>
  </si>
  <si>
    <t>https://uandalas-my.sharepoint.com/:b:/g/personal/mutyavonnisa_sci_unand_ac_id/ESTcwiRoNt5KpeJRPK4Sr78BSlSPbauHjB3FgZYRK6lasw?e=8Rnhm3</t>
  </si>
  <si>
    <t>https://sinta.kemdikbud.go.id/journals/detail?q=Comparison+of+Bright+Band+Radar+from+GPM+and+MRR+Observation+in+West+Sumatera&amp;search=1&amp;id=2074</t>
  </si>
  <si>
    <t>Ground validation of GPM IMERG-F precipitation products with the point rain gauge records on the extreme rainfall over a mountainous area of Sumatra Island</t>
  </si>
  <si>
    <t>10 Januari 2022</t>
  </si>
  <si>
    <r>
      <rPr>
        <sz val="11"/>
        <rFont val="Bookman Old Style"/>
        <charset val="134"/>
      </rPr>
      <t xml:space="preserve">Ravidho Ramadhan , Marzuki Marzuki*, Helmi Yusnaini , Ayu Putri Ningsih , Hiroyuki Hashiguchi  , Toyoshi Shimomai , </t>
    </r>
    <r>
      <rPr>
        <b/>
        <sz val="11"/>
        <rFont val="Bookman Old Style"/>
        <charset val="134"/>
      </rPr>
      <t>Mutya Vonnisa</t>
    </r>
    <r>
      <rPr>
        <sz val="11"/>
        <rFont val="Bookman Old Style"/>
        <charset val="134"/>
      </rPr>
      <t xml:space="preserve"> , Syarifatul Ulfah , Wiwit Suryanto , Sholihun Sholihun</t>
    </r>
  </si>
  <si>
    <t>Jurnal Penelitian Pendidikan IPA</t>
  </si>
  <si>
    <t>163-170</t>
  </si>
  <si>
    <t>E-ISSN : 2407-795X | P-ISSN : 2407-795X</t>
  </si>
  <si>
    <t>Program Studi Magister Pendidikan IPA Universitas Mataram</t>
  </si>
  <si>
    <t>10.29303/jppipa.v8i1.1155</t>
  </si>
  <si>
    <t>https://www.jppipa.unram.ac.id/index.php/jppipa/article/view/1155</t>
  </si>
  <si>
    <t>https://www.jppipa.unram.ac.id/index.php/jppipa/article/view/1155/947</t>
  </si>
  <si>
    <t>https://uandalas-my.sharepoint.com/:b:/g/personal/mutyavonnisa_sci_unand_ac_id/EW8uGn8EwV9NnVEcPq8IMXQB4Z6uYP8hvdKUCQVeTA--iQ?e=HXv0ex</t>
  </si>
  <si>
    <t>https://sinta.kemdikbud.go.id/journals/detail?q=Ground+validation+of+GPM+IMERG-F+precipitation+products+with+the+point+rain+gauge+records+on+the+extreme+rainfall+over+a+mountainous+area+of+Sumatra+Island&amp;search=1&amp;id=3490</t>
  </si>
  <si>
    <t>Jurnal Nasional DOAJ/CABI/Copernicus/Peringkat 3 dan 4 (SINTA)</t>
  </si>
  <si>
    <t>Analisa Pola Temperatur Udara Permukaan di Sumatera Barat Tahun 1980-2017</t>
  </si>
  <si>
    <t xml:space="preserve"> Januari 2019 </t>
  </si>
  <si>
    <r>
      <rPr>
        <sz val="11"/>
        <color theme="1"/>
        <rFont val="Bookman Old Style"/>
        <charset val="134"/>
      </rPr>
      <t xml:space="preserve">Hanifah Azzaura Musyayyadah, </t>
    </r>
    <r>
      <rPr>
        <b/>
        <sz val="11"/>
        <color theme="1"/>
        <rFont val="Bookman Old Style"/>
        <charset val="134"/>
      </rPr>
      <t>Mutya Vonnisa</t>
    </r>
  </si>
  <si>
    <t>Jurnal Fisika Unand</t>
  </si>
  <si>
    <t>91-97</t>
  </si>
  <si>
    <t>P-ISSN: 2302-8491, E-ISSN : 2686-2433</t>
  </si>
  <si>
    <t>Jurusan Fisika, FMIPA Universitas Andalas</t>
  </si>
  <si>
    <t>https://doi.org/10.25077/jfu.8.1.91-97.2019</t>
  </si>
  <si>
    <t>http://jfu.fmipa.unand.ac.id/index.php/jfu/article/view/397/359</t>
  </si>
  <si>
    <t>https://uandalas-my.sharepoint.com/:b:/g/personal/mutyavonnisa_sci_unand_ac_id/EWLtf-qibs9DpytY97ORrYMB2WFzk1THHvOYDyPtMzeG0w?e=abLzus</t>
  </si>
  <si>
    <t>https://sinta.kemdikbud.go.id/journals/detail?q=Analisa+Pola+Temperatur+Udara+Permukaan+di+Sumatera+Barat+Tahun+1980-2017&amp;search=1&amp;id=5697</t>
  </si>
  <si>
    <t>Pemanfaatan Data Alos PALSAR Untuk Etimasi Pergerakan Tanah Kota Padang Upaya Mitigasi Bencana Longsor</t>
  </si>
  <si>
    <t>11 Februari 2020</t>
  </si>
  <si>
    <r>
      <rPr>
        <sz val="11"/>
        <color theme="1"/>
        <rFont val="Bookman Old Style"/>
        <charset val="134"/>
      </rPr>
      <t>Husnul Ckhotimah,</t>
    </r>
    <r>
      <rPr>
        <b/>
        <sz val="11"/>
        <color theme="1"/>
        <rFont val="Bookman Old Style"/>
        <charset val="134"/>
      </rPr>
      <t xml:space="preserve"> Mutya Vonnisa</t>
    </r>
    <r>
      <rPr>
        <sz val="11"/>
        <color theme="1"/>
        <rFont val="Bookman Old Style"/>
        <charset val="134"/>
      </rPr>
      <t>, Arif Budiman</t>
    </r>
  </si>
  <si>
    <t xml:space="preserve">93-99 </t>
  </si>
  <si>
    <t>https://doi.org/10.25077/jfu.9.1.93-99.2020</t>
  </si>
  <si>
    <t>http://jfu.fmipa.unand.ac.id/index.php/jfu/article/view/458</t>
  </si>
  <si>
    <t>http://jfu.fmipa.unand.ac.id/index.php/jfu/article/view/458/440</t>
  </si>
  <si>
    <t>https://uandalas-my.sharepoint.com/:b:/g/personal/mutyavonnisa_sci_unand_ac_id/ERjGJMUl_pFIquGN5F6DRN8BMp2Blk9c434ZSI7joSX6bA?e=dY3VP1</t>
  </si>
  <si>
    <t>https://sinta.kemdikbud.go.id/journals/detail?q=Pemanfaatan+Data+Alos+PALSAR+Untuk+Etimasi+Pergerakan+Tanah+Kota+Padang+Upaya+Mitigasi+Bencana+Longsor&amp;search=1&amp;id=5697</t>
  </si>
  <si>
    <t>Pemodelan Spasial Kerentanan Kebakaran Hutan dan Lahan di Kalimantan Timur</t>
  </si>
  <si>
    <t>2021</t>
  </si>
  <si>
    <r>
      <rPr>
        <sz val="11"/>
        <color theme="1"/>
        <rFont val="Bookman Old Style"/>
        <charset val="134"/>
      </rPr>
      <t xml:space="preserve">Shania Ellens Novita, </t>
    </r>
    <r>
      <rPr>
        <b/>
        <sz val="11"/>
        <color theme="1"/>
        <rFont val="Bookman Old Style"/>
        <charset val="134"/>
      </rPr>
      <t>Mutya Vonnisa</t>
    </r>
  </si>
  <si>
    <t>232-238</t>
  </si>
  <si>
    <t>https://doi.org/10.25077/jfu.10.2.232-238.2021</t>
  </si>
  <si>
    <t>http://jfu.fmipa.unand.ac.id/index.php/jfu/article/view/641</t>
  </si>
  <si>
    <t>http://jfu.fmipa.unand.ac.id/index.php/jfu/article/view/641/547</t>
  </si>
  <si>
    <t>https://uandalas-my.sharepoint.com/:b:/g/personal/mutyavonnisa_sci_unand_ac_id/EagW5UkEF_5JuXbOlQRmXrEB-4akc717maRoCGdQds0Kfg?e=0uCKej</t>
  </si>
  <si>
    <t>https://sinta.kemdikbud.go.id/journals/detail?q=Pemodelan+Spasial+Kerentanan+Kebakaran+Hutan+dan+Lahan+di+Kalimantan+Timur&amp;search=1&amp;id=5697</t>
  </si>
  <si>
    <t>Statistical Comparison of IMERG Precipitation Products with Optical Rain Gauge Observations over Kototabang, Indonesia</t>
  </si>
  <si>
    <t>2022</t>
  </si>
  <si>
    <r>
      <rPr>
        <sz val="11"/>
        <color theme="1"/>
        <rFont val="Bookman Old Style"/>
        <charset val="134"/>
      </rPr>
      <t xml:space="preserve">Yusnaini, H., Ramadhan, R., Marzuki, M*., Ningsih, A. P., Hashiguchi, H., Shimomai, T., </t>
    </r>
    <r>
      <rPr>
        <b/>
        <sz val="11"/>
        <color theme="1"/>
        <rFont val="Bookman Old Style"/>
        <charset val="134"/>
      </rPr>
      <t>Vonnisa, M</t>
    </r>
    <r>
      <rPr>
        <sz val="11"/>
        <color theme="1"/>
        <rFont val="Bookman Old Style"/>
        <charset val="134"/>
      </rPr>
      <t>., Harmadi, H., Suryanto, W., &amp; Sholihun, S</t>
    </r>
  </si>
  <si>
    <t>Jurnal Ilmu Fisika| Universitas Andalas</t>
  </si>
  <si>
    <t>10-20</t>
  </si>
  <si>
    <t>E-ISSN : 2614-7386, P-ISSN: 1979-4657</t>
  </si>
  <si>
    <t>Jurusan Fisika, Universitas Andalas</t>
  </si>
  <si>
    <t xml:space="preserve"> https://doi.org/10.25077/jif.14.1.10-20.2022</t>
  </si>
  <si>
    <t>http://jif.fmipa.unand.ac.id/index.php/jif/article/view/450/237</t>
  </si>
  <si>
    <t>https://uandalas-my.sharepoint.com/:b:/g/personal/mutyavonnisa_sci_unand_ac_id/EQAWMmkCnhRJgydmx1FyasgBXl6u7aZpB3kZzFIV7EEj-Q?e=2YeG23</t>
  </si>
  <si>
    <t>https://sinta.kemdikbud.go.id/journals/detail?q=Statistical+Comparison+of+IMERG+Precipitation+Products+with+Optical+Rain+Gauge+Observations+over+Kototabang%2C+Indonesia&amp;search=1&amp;id=4020</t>
  </si>
  <si>
    <t>Analisis Dampak Perubahan Tutupan Lahan di Kalimantan Terhadap Temperatur Permukaan</t>
  </si>
  <si>
    <t>1 April 2022</t>
  </si>
  <si>
    <r>
      <rPr>
        <sz val="11"/>
        <color theme="1"/>
        <rFont val="Bookman Old Style"/>
        <charset val="134"/>
      </rPr>
      <t xml:space="preserve">Ramadani Safitri*, </t>
    </r>
    <r>
      <rPr>
        <b/>
        <sz val="11"/>
        <color theme="1"/>
        <rFont val="Bookman Old Style"/>
        <charset val="134"/>
      </rPr>
      <t>Mutya Vonnisa</t>
    </r>
    <r>
      <rPr>
        <sz val="11"/>
        <color theme="1"/>
        <rFont val="Bookman Old Style"/>
        <charset val="134"/>
      </rPr>
      <t>, Marzuki Marzuki</t>
    </r>
  </si>
  <si>
    <t>173-179</t>
  </si>
  <si>
    <t>https://doi.org/10.25077/jfu.11.2.173-179.2022</t>
  </si>
  <si>
    <t>http://jfu.fmipa.unand.ac.id/index.php/jfu/article/view/802</t>
  </si>
  <si>
    <t>http://jfu.fmipa.unand.ac.id/index.php/jfu/article/view/802/639</t>
  </si>
  <si>
    <t>https://uandalas-my.sharepoint.com/:b:/g/personal/mutyavonnisa_sci_unand_ac_id/ETLxbutZYLlJsxmmvdFcLTsBc0mcSDmIjcbYojMlipp17w?e=nabNxW</t>
  </si>
  <si>
    <t>https://sinta.kemdikbud.go.id/journals/profile/5697</t>
  </si>
  <si>
    <t>Jurnal Nasional Peringkat 5 dan 6 (SINTA)</t>
  </si>
  <si>
    <t xml:space="preserve">Angka kredit paling tinggi 15 </t>
  </si>
  <si>
    <t>Jurnal Nasional/Nasional di Luar Peringkat 1-6</t>
  </si>
  <si>
    <t>Angka kredit paling tinggi 10 dan Paling tinggi 25% dari angka kredit unsur penelitian yang diperlukan untuk pengusulan ke Lektor Kepala dan Profesor</t>
  </si>
  <si>
    <t>Perbandingan Parameter Distribusi Butiran Hujan Arah Vertikal antara Fase Aktif dan Tidak Aktif Osilasi Madden Julian Menggunakan Metode Dual-Frequency Radar</t>
  </si>
  <si>
    <t>Januari 2017</t>
  </si>
  <si>
    <t>blm terakreditasi</t>
  </si>
  <si>
    <r>
      <rPr>
        <sz val="11"/>
        <color theme="1"/>
        <rFont val="Bookman Old Style"/>
        <charset val="134"/>
      </rPr>
      <t xml:space="preserve">Mery Yoseva*, </t>
    </r>
    <r>
      <rPr>
        <b/>
        <sz val="11"/>
        <color theme="1"/>
        <rFont val="Bookman Old Style"/>
        <charset val="134"/>
      </rPr>
      <t>Mutya Vonnisa,</t>
    </r>
    <r>
      <rPr>
        <sz val="11"/>
        <color theme="1"/>
        <rFont val="Bookman Old Style"/>
        <charset val="134"/>
      </rPr>
      <t xml:space="preserve"> Marzuki</t>
    </r>
  </si>
  <si>
    <t>2017</t>
  </si>
  <si>
    <t>81-88</t>
  </si>
  <si>
    <t>http://jfu.fmipa.unand.ac.id/index.php/jfu/article/view/271</t>
  </si>
  <si>
    <t>http://jfu.fmipa.unand.ac.id/index.php/jfu/article/view/271/233</t>
  </si>
  <si>
    <t>https://uandalas-my.sharepoint.com/:b:/g/personal/mutyavonnisa_sci_unand_ac_id/EXCGUp7EMLtGp2lu1uEzV9gBe-8jX4gYltJSDIeDO5wGAQ?e=ejmLQK</t>
  </si>
  <si>
    <t>Dipresentasikan secara oral dan dimuat dalam prosiding yang dipublikasikan (ber ISSN/ISBN) :</t>
  </si>
  <si>
    <t>1. Batas kepatutan/pengakuan banyaknya publikasi di setiap event/kegiatan desemilasi paling banyak 2 (dua) artikel karya ilmiah.
2. Jumlah angka kredit karya ilmiah butir: 2.a.4); 2.b.2); 2.c.2), dan 2.d.2); paling tinggi 25% dari angka kredit unsur penelitian yang diperlukan untuk pengusulan ke Lektor Kepala dan Profesor.</t>
  </si>
  <si>
    <t>Internasional terindeks pada Scimagojr dan Scopus</t>
  </si>
  <si>
    <t>Angka kredit paling tinggi  30</t>
  </si>
  <si>
    <t>ZR relationships for weather radar in Indonesia from the particle size and velocity (Parsivel) optical disdrometer</t>
  </si>
  <si>
    <t>Artikel/ Prosiding</t>
  </si>
  <si>
    <r>
      <rPr>
        <sz val="11"/>
        <color theme="1"/>
        <rFont val="Bookman Old Style"/>
        <charset val="134"/>
      </rPr>
      <t xml:space="preserve">Marzuki*; H. Hashiguchi; </t>
    </r>
    <r>
      <rPr>
        <b/>
        <sz val="11"/>
        <color theme="1"/>
        <rFont val="Bookman Old Style"/>
        <charset val="134"/>
      </rPr>
      <t>M. Vonnisa</t>
    </r>
    <r>
      <rPr>
        <sz val="11"/>
        <color theme="1"/>
        <rFont val="Bookman Old Style"/>
        <charset val="134"/>
      </rPr>
      <t>; Harmadi; Muzirwan; Sugeng Nugroho; Meri Yoseva</t>
    </r>
  </si>
  <si>
    <t>Nama Seminar/Konferensi/Simposium</t>
  </si>
  <si>
    <t>20The 40th PIERS in Toyama, JAPAN</t>
  </si>
  <si>
    <t xml:space="preserve">Penyelenggara Seminar/Konferensi/Simposium </t>
  </si>
  <si>
    <t>PIERS Committee</t>
  </si>
  <si>
    <t>Tanggal/ Waktu Pelaksanaan</t>
  </si>
  <si>
    <t>1-4 Agustus 2018 (Rabu - Sabtu)</t>
  </si>
  <si>
    <t xml:space="preserve">URL Web Prosiding </t>
  </si>
  <si>
    <t>https://ieeexplore.ieee.org/xpl/conhome/8579089/proceeding?isnumber=8597586&amp;searchWithin=%20weather%20radar%20in%20Indonesia%20from%20the%20particle%20size%20and%20velocity%20(Parsivel)%20optical%20disdrometer</t>
  </si>
  <si>
    <t>Opsional/alamat menuju web prosiding (jika ada)</t>
  </si>
  <si>
    <t xml:space="preserve">ISBN/ISSN </t>
  </si>
  <si>
    <t>E-ISSN : 1559-9450</t>
  </si>
  <si>
    <t>https://ieeexplore.ieee.org/abstract/document/8597693</t>
  </si>
  <si>
    <t>URL menuju direct link ke http://repo.unand.ac.id/  berisi dokumen meliputi : Sampul proceeding, informasi dewan redaksi/editor/steering committee dan panitia pelaksana, daftar isi, artikel dan sertifikat/pasport (jika tidak ada sertifikat)</t>
  </si>
  <si>
    <t>https://uandalas-my.sharepoint.com/:b:/g/personal/mutyavonnisa_sci_unand_ac_id/Ef9EXi50SVJImd0R7LgIxqIB8KgdWhqIIUYikTdpIhMvug?e=Vv2pV7</t>
  </si>
  <si>
    <t>URL Index Prosiding</t>
  </si>
  <si>
    <t>https://www.scimagojr.com/journalsearch.php?q=21000195302&amp;tip=sid&amp;clean=0</t>
  </si>
  <si>
    <t>Contoh: https://www.scimagojr.com/journalsearch.php?q=17700156736&amp;tip=sid&amp;clean=0</t>
  </si>
  <si>
    <t>URL Dokumen Cek Similarity atau Originality</t>
  </si>
  <si>
    <t>https://uandalas-my.sharepoint.com/:b:/g/personal/mutyavonnisa_sci_unand_ac_id/EX2nKnqLm1ZHmX4L6DkrKEYBt-wYNS7zj3uizeVkODdvXg?e=WBoDOe</t>
  </si>
  <si>
    <t>https://uandalas-my.sharepoint.com/:b:/g/personal/mutyavonnisa_sci_unand_ac_id/EQwAMxjW2qVHptXLQLDfT5YBOki1RDqkndWbmBbjN7VjKg?e=cjFBmT</t>
  </si>
  <si>
    <t>Opsional/URL menuju dokumen bukti korespondensi karya ilmiah direct link ke https://drive.google.com/, apabila artikel diterbitkan pada prosiding/penerbit yang diragukan oleh Ditjen Dikti Kemendikbud</t>
  </si>
  <si>
    <t>https://uandalas-my.sharepoint.com/:b:/g/personal/mutyavonnisa_sci_unand_ac_id/ESf4oC9s7clGgJbRP6fn8OMB3UJ6bZ46IppUD4fxMalUgA?e=qnnGFe</t>
  </si>
  <si>
    <t>Opsional/keterangan tambahan, misalnya apabila URL dokumen/arikel terproteksi/tidak open access berikan informasi password disini.</t>
  </si>
  <si>
    <t>Long-term change in rainfall rate and melting layer height in Indonesia</t>
  </si>
  <si>
    <r>
      <rPr>
        <sz val="11"/>
        <color theme="1"/>
        <rFont val="Bookman Old Style"/>
        <charset val="134"/>
      </rPr>
      <t xml:space="preserve">Marzuki*; H. Hashiguchi; </t>
    </r>
    <r>
      <rPr>
        <b/>
        <sz val="11"/>
        <color theme="1"/>
        <rFont val="Bookman Old Style"/>
        <charset val="134"/>
      </rPr>
      <t>M. Vonnisa</t>
    </r>
    <r>
      <rPr>
        <sz val="11"/>
        <color theme="1"/>
        <rFont val="Bookman Old Style"/>
        <charset val="134"/>
      </rPr>
      <t>; Harmadi; Muzirwan</t>
    </r>
  </si>
  <si>
    <t>https://ieeexplore.ieee.org/xpl/conhome/8579089/proceeding?isnumber=8597586&amp;searchWithin=Long-term%20change%20in%20rainfall%20rate%20and%20melting%20layer%20height%20in%20Indonesia</t>
  </si>
  <si>
    <t>https://ieeexplore.ieee.org/abstract/document/8597606</t>
  </si>
  <si>
    <t>https://uandalas-my.sharepoint.com/:b:/g/personal/mutyavonnisa_sci_unand_ac_id/EYl2x6HhP5lJtPgcWaN7P3kBC_BD2lHYtlB969YZS5OGfA?e=CoTrmf</t>
  </si>
  <si>
    <t>https://uandalas-my.sharepoint.com/:b:/g/personal/mutyavonnisa_sci_unand_ac_id/EVghSdUULyJFlj1EBFkb4n4BK6uj3KAMdJ4GhuzNbvMVAg?e=K4QHlv</t>
  </si>
  <si>
    <t>https://uandalas-my.sharepoint.com/:b:/g/personal/mutyavonnisa_sci_unand_ac_id/EdXZjXCZuFRJn_imDVr8-7IBHBtDDRIZROfubJ4hnlztGA?e=Ktwaeq</t>
  </si>
  <si>
    <t>https://uandalas-my.sharepoint.com/:b:/g/personal/mutyavonnisa_sci_unand_ac_id/EX7_z3GIn9JMtDsz_BEmwwgBO5D6lUdAj-ljSoUMdDWUVA?e=nKhGJ6</t>
  </si>
  <si>
    <t>One-Minute Rain Rate Distribution in Indonesia Derived from TRMM, GPM and GSMAP Data</t>
  </si>
  <si>
    <r>
      <rPr>
        <sz val="11"/>
        <color theme="1"/>
        <rFont val="Bookman Old Style"/>
        <charset val="134"/>
      </rPr>
      <t xml:space="preserve">Marzuki; R. Oktaviani; L. Meylani; H. Hashiguchi; </t>
    </r>
    <r>
      <rPr>
        <b/>
        <sz val="11"/>
        <color theme="1"/>
        <rFont val="Bookman Old Style"/>
        <charset val="134"/>
      </rPr>
      <t>M. Vonnisa</t>
    </r>
    <r>
      <rPr>
        <sz val="11"/>
        <color theme="1"/>
        <rFont val="Bookman Old Style"/>
        <charset val="134"/>
      </rPr>
      <t>; Harmadi</t>
    </r>
  </si>
  <si>
    <t>https://ieeexplore.ieee.org/xpl/conhome/8579089/proceeding?isnumber=8597586&amp;searchWithin=One-Minute%20Rain%20Rate%20Distribution%20in%20Indonesia%20Derived%20from%20TRMM,%20GPM%20and%20GSMAP%20Data</t>
  </si>
  <si>
    <t>https://ieeexplore.ieee.org/abstract/document/8597875</t>
  </si>
  <si>
    <t>https://uandalas-my.sharepoint.com/:x:/g/personal/mutyavonnisa_sci_unand_ac_id/ER6N7UiceKFKmmFkNhYaYvsBggycvHD5fm8WNspNr_3e6Q?e=MS474p</t>
  </si>
  <si>
    <t>Characteristics of Rain Attenuation for Microwave-to-terahertz Waveband from Raindrop Size Distribution Observation in Indonesia</t>
  </si>
  <si>
    <t>2019</t>
  </si>
  <si>
    <r>
      <rPr>
        <sz val="11"/>
        <color theme="1"/>
        <rFont val="Bookman Old Style"/>
        <charset val="134"/>
      </rPr>
      <t xml:space="preserve">Marzuki*; M. Yoseva; H. Hashiguchi; </t>
    </r>
    <r>
      <rPr>
        <b/>
        <sz val="11"/>
        <color theme="1"/>
        <rFont val="Bookman Old Style"/>
        <charset val="134"/>
      </rPr>
      <t>M. Vonnisa</t>
    </r>
    <r>
      <rPr>
        <sz val="11"/>
        <color theme="1"/>
        <rFont val="Bookman Old Style"/>
        <charset val="134"/>
      </rPr>
      <t>; Harmadi; L. Luini; S. Nugroho; Muzirwan; M. A. Shafii</t>
    </r>
  </si>
  <si>
    <t>The 41st PIERS in Rome, Italy</t>
  </si>
  <si>
    <t>17-20 Juni 2019</t>
  </si>
  <si>
    <t>https://ieeexplore.ieee.org/xpl/conhome/8977603/proceeding?isnumber=9017213&amp;searchWithin=Characteristics%20of%20Rain%20Attenuation%20for%20Microwave-to-terahertz%20Waveband%20from%20Raindrop%20Size%20Distribution%20Observation%20in%20Indonesia</t>
  </si>
  <si>
    <t>1559-9450</t>
  </si>
  <si>
    <t>https://ieeexplore.ieee.org/abstract/document/9017627</t>
  </si>
  <si>
    <t>https://uandalas-my.sharepoint.com/:b:/g/personal/mutyavonnisa_sci_unand_ac_id/EdS5yZP3S6pEnAGFrMArXMsBhptyu-ZhRWscU81bMuEa0w?e=cl2c6J</t>
  </si>
  <si>
    <t>https://uandalas-my.sharepoint.com/:b:/g/personal/mutyavonnisa_sci_unand_ac_id/EXo37ADntcZCv__qnpbOLhQBJ4VQB2BHJdUpcCiVsVuDcA?e=djSFGR</t>
  </si>
  <si>
    <t>https://uandalas-my.sharepoint.com/:b:/g/personal/mutyavonnisa_sci_unand_ac_id/EYSkpVXn5atIohp4wAEfFmUBfWOMaldcZB7wEYZBafBcPw?e=wS55o9</t>
  </si>
  <si>
    <t>https://uandalas-my.sharepoint.com/:b:/g/personal/mutyavonnisa_sci_unand_ac_id/EaRya35UUnBGtZJ4xSKK594BwN51pe2ELXGJnmnCVauNRA?e=fvbI0V</t>
  </si>
  <si>
    <t>Regional Variability of Raindrop Size Distributions in Indonesia as Inferred from Principal Component Analysis</t>
  </si>
  <si>
    <r>
      <rPr>
        <sz val="11"/>
        <color theme="1"/>
        <rFont val="Bookman Old Style"/>
        <charset val="134"/>
      </rPr>
      <t xml:space="preserve">Marzuki*; H. Hashiguchi; S. Nugroho; Muzirwan; </t>
    </r>
    <r>
      <rPr>
        <b/>
        <sz val="11"/>
        <color theme="1"/>
        <rFont val="Bookman Old Style"/>
        <charset val="134"/>
      </rPr>
      <t>M. Vonnisa</t>
    </r>
    <r>
      <rPr>
        <sz val="11"/>
        <color theme="1"/>
        <rFont val="Bookman Old Style"/>
        <charset val="134"/>
      </rPr>
      <t>; Harmadi</t>
    </r>
  </si>
  <si>
    <t>https://ieeexplore.ieee.org/xpl/conhome/8977603/proceeding?isnumber=9017213&amp;searchWithin=Regional%20Variability%20of%20Raindrop%20Size%20Distributions%20in%20Indonesia%20as%20Inferred%20from%20Principal%20Component%20Analysis</t>
  </si>
  <si>
    <t>https://ieeexplore.ieee.org/abstract/document/9017233</t>
  </si>
  <si>
    <t>https://uandalas-my.sharepoint.com/:b:/g/personal/mutyavonnisa_sci_unand_ac_id/EXX1ayHH1kZDmZbt1ZXNmkwBlJipMA1M-L4uU1YKDtdYOA?e=xfIGrD</t>
  </si>
  <si>
    <t>https://uandalas-my.sharepoint.com/:b:/g/personal/mutyavonnisa_sci_unand_ac_id/EbZmmlJQYgRPuVsFdNjnJHMBG_VYDl0_g44dlcKMtitpng?e=jU5oDy</t>
  </si>
  <si>
    <t>https://uandalas-my.sharepoint.com/:b:/g/personal/mutyavonnisa_sci_unand_ac_id/EeksHdqjwxJCk_xqdotW81oBCsb5vWcwnyGZyAtWJTcbow?e=dpda2h</t>
  </si>
  <si>
    <t>https://uandalas-my.sharepoint.com/:b:/g/personal/mutyavonnisa_sci_unand_ac_id/EeHKif93w9lPm_jF-KF9ZDMBBN4_rvy05XiSLhjTqFasUw?e=VY0Ays</t>
  </si>
  <si>
    <t>Performance of Principal Component Analysis to Classify Precipitation Type from Raindrop Size Distribution Data at Kototabang, Indonesia</t>
  </si>
  <si>
    <t>2 Agustus 2019</t>
  </si>
  <si>
    <r>
      <rPr>
        <sz val="11"/>
        <color theme="1"/>
        <rFont val="Bookman Old Style"/>
        <charset val="134"/>
      </rPr>
      <t xml:space="preserve">Marzuki*, H Hashiguchi, </t>
    </r>
    <r>
      <rPr>
        <b/>
        <sz val="11"/>
        <color theme="1"/>
        <rFont val="Bookman Old Style"/>
        <charset val="134"/>
      </rPr>
      <t>M Vonnisa</t>
    </r>
    <r>
      <rPr>
        <sz val="11"/>
        <color theme="1"/>
        <rFont val="Bookman Old Style"/>
        <charset val="134"/>
      </rPr>
      <t>, Harmadi, T Shimomai, M Yoseva and E Saufina</t>
    </r>
  </si>
  <si>
    <t>1st International Conference On Tropical Meteorology And Atmospheric Sciences (ICTMAS)</t>
  </si>
  <si>
    <t>PSTA LAPAN dengan Departemen Meteorologi  Indonesia, Institut Teknologi Bandung</t>
  </si>
  <si>
    <t>19-20 September 2018</t>
  </si>
  <si>
    <t>https://iopscience.iop.org/article/10.1088/1755-1315/303/1/012054/meta</t>
  </si>
  <si>
    <t>1755-1307, 1755-1315</t>
  </si>
  <si>
    <t>https://iopscience.iop.org/article/10.1088/1755-1315/303/1/012054/pdf</t>
  </si>
  <si>
    <t>https://uandalas-my.sharepoint.com/:b:/g/personal/mutyavonnisa_sci_unand_ac_id/EZUn3fe7CedNsSLI3UIeNvoBt76-3KGrelmuOCO5nDH80A?e=rwHpJw</t>
  </si>
  <si>
    <t>https://www.scimagojr.com/journalsearch.php?q=19900195068&amp;tip=sid&amp;clean=0</t>
  </si>
  <si>
    <t>https://uandalas-my.sharepoint.com/:b:/g/personal/mutyavonnisa_sci_unand_ac_id/EYN8STYjxRhIk9it4NUvJQkB1exqjmalSxeQ5EDcT6cxPw?e=WtUGAY</t>
  </si>
  <si>
    <t>https://uandalas-my.sharepoint.com/:b:/g/personal/mutyavonnisa_sci_unand_ac_id/EZ70GxFnESpGnFpaKeFA6d4Bw6xbEnBhutWmzbTjhnt1jg?e=qNS8T3</t>
  </si>
  <si>
    <t>Seasonal variation in the vertical profile of the raindrop size distribution for stratiform rain as inferred from micro rain radar observations at Kototabang</t>
  </si>
  <si>
    <t>31 Maret 2020</t>
  </si>
  <si>
    <r>
      <rPr>
        <sz val="11"/>
        <color theme="1"/>
        <rFont val="Bookman Old Style"/>
        <charset val="134"/>
      </rPr>
      <t xml:space="preserve">Ravidho Ramadhan, Marzuki, </t>
    </r>
    <r>
      <rPr>
        <b/>
        <sz val="11"/>
        <color theme="1"/>
        <rFont val="Bookman Old Style"/>
        <charset val="134"/>
      </rPr>
      <t>Mutya Vonnisa</t>
    </r>
    <r>
      <rPr>
        <sz val="11"/>
        <color theme="1"/>
        <rFont val="Bookman Old Style"/>
        <charset val="134"/>
      </rPr>
      <t>, Harmadi H. Hashiguhci, and T. Shimomai</t>
    </r>
  </si>
  <si>
    <t xml:space="preserve">The 1st International Conference on Physics and Applied Physics (ICPAP 2019)
</t>
  </si>
  <si>
    <t>Jurusan Fisika, Universitas Sumatera Utara</t>
  </si>
  <si>
    <t>12 – 13 September 2019</t>
  </si>
  <si>
    <t>https://aip.scitation.org/doi/abs/10.1063/5.0003181</t>
  </si>
  <si>
    <t>0094-243X, 1551-7616</t>
  </si>
  <si>
    <t>https://aip.scitation.org/doi/pdf/10.1063/5.0003181</t>
  </si>
  <si>
    <t>https://uandalas-my.sharepoint.com/:b:/g/personal/mutyavonnisa_sci_unand_ac_id/EURwlAe7qN5Aj_4Z1Zx3Y2oBligN_8kwH9cUEsm3LiwHKg?e=P3mCep</t>
  </si>
  <si>
    <t>https://www.scimagojr.com/journalsearch.php?q=26916&amp;tip=sid&amp;clean=0</t>
  </si>
  <si>
    <t>https://uandalas-my.sharepoint.com/:b:/g/personal/mutyavonnisa_sci_unand_ac_id/EQoFyBOhjFBDlvp6qW4llRIBBhfKBvkAZUCaEimwjL4fIg?e=cxWl9s</t>
  </si>
  <si>
    <t>https://uandalas-my.sharepoint.com/:b:/g/personal/mutyavonnisa_sci_unand_ac_id/EYAZ-us9RWBFkMcz7en20ucBS4qoN-OAuH814ka0YPjDvg?e=bXfKKN</t>
  </si>
  <si>
    <t>Diurnal rainfall variability in West Sumatra from rain gauge observation</t>
  </si>
  <si>
    <r>
      <rPr>
        <sz val="11"/>
        <color theme="1"/>
        <rFont val="Bookman Old Style"/>
        <charset val="134"/>
      </rPr>
      <t xml:space="preserve">Krisna Suryanti, Marzuki, Robi Muharsyah, </t>
    </r>
    <r>
      <rPr>
        <b/>
        <sz val="11"/>
        <color theme="1"/>
        <rFont val="Bookman Old Style"/>
        <charset val="134"/>
      </rPr>
      <t>Mutya Vonnisa</t>
    </r>
    <r>
      <rPr>
        <sz val="11"/>
        <color theme="1"/>
        <rFont val="Bookman Old Style"/>
        <charset val="134"/>
      </rPr>
      <t>, and Fredolin Tangang</t>
    </r>
  </si>
  <si>
    <t>https://aip.scitation.org/doi/abs/10.1063/5.0003182</t>
  </si>
  <si>
    <t>https://aip.scitation.org/doi/pdf/10.1063/5.0003182</t>
  </si>
  <si>
    <t>https://uandalas-my.sharepoint.com/:b:/g/personal/mutyavonnisa_sci_unand_ac_id/EcTxLvLp4yFNriwIwml4faUBDJG3NTtIoI0SYJrySRa0Ag?e=Rqjf8P</t>
  </si>
  <si>
    <t>https://uandalas-my.sharepoint.com/:b:/g/personal/mutyavonnisa_sci_unand_ac_id/EaHqtALOEppJpXXdI2kJqxUBZrfifbodr-HdC9QN65uSxA?e=wNmBaq</t>
  </si>
  <si>
    <t>https://uandalas-my.sharepoint.com/:b:/g/personal/mutyavonnisa_sci_unand_ac_id/EbRrHgoOpQ5PsXqdOU-IhckB-1gzpSqES9hMn0HDpj-1Jg?e=45W2Gr</t>
  </si>
  <si>
    <t>Influence of topography on lightning density in Sumatra</t>
  </si>
  <si>
    <r>
      <rPr>
        <sz val="11"/>
        <color theme="1"/>
        <rFont val="Bookman Old Style"/>
        <charset val="134"/>
      </rPr>
      <t xml:space="preserve">H Yusnaini, Marzuki, R Muharsyah, </t>
    </r>
    <r>
      <rPr>
        <b/>
        <sz val="11"/>
        <color theme="1"/>
        <rFont val="Bookman Old Style"/>
        <charset val="134"/>
      </rPr>
      <t>M Vonnisa</t>
    </r>
    <r>
      <rPr>
        <sz val="11"/>
        <color theme="1"/>
        <rFont val="Bookman Old Style"/>
        <charset val="134"/>
      </rPr>
      <t>, and F Tangang</t>
    </r>
  </si>
  <si>
    <t>3rd International Conference on Research and Learning of Physics (ICRLP) 2020</t>
  </si>
  <si>
    <t>Kolaborasi Universitas Negeri Padang dan Universiti Pendidikan Sultan Idris</t>
  </si>
  <si>
    <t xml:space="preserve">3 -4 September, 2020 (Kamis-Jumat) </t>
  </si>
  <si>
    <t>https://iopscience.iop.org/article/10.1088/1742-6596/1876/1/012022/meta</t>
  </si>
  <si>
    <t>1742-6588, 1742-6596</t>
  </si>
  <si>
    <t>https://iopscience.iop.org/article/10.1088/1742-6596/1876/1/012022/pdf</t>
  </si>
  <si>
    <t>https://uandalas-my.sharepoint.com/:b:/g/personal/mutyavonnisa_sci_unand_ac_id/EY2Jnqc4MEVPoF4F3FNUy2sBbzjqsW4qjul1kzcuBM8JuQ?e=AS4P87</t>
  </si>
  <si>
    <t>https://www.scimagojr.com/journalsearch.php?q=130053&amp;tip=sid&amp;clean=0</t>
  </si>
  <si>
    <t>https://uandalas-my.sharepoint.com/:b:/g/personal/mutyavonnisa_sci_unand_ac_id/EXHkAHktvg9FqKLUYWXebgkBKKyKuO0yanjUplhe5K9PWA?e=JceyQz</t>
  </si>
  <si>
    <t>https://uandalas-my.sharepoint.com/:b:/g/personal/mutyavonnisa_sci_unand_ac_id/ETvnYgNfVtBGt_4vpEx4GdsBMTxR7MC3QWT9G4ifH_aD7g?e=Q4M8dH</t>
  </si>
  <si>
    <t>https://uandalas-my.sharepoint.com/:b:/g/personal/mutyavonnisa_sci_unand_ac_id/EctL6ke_qJdEjAtvOpM0hyUBAIuRfgRshvu3fG-FOzr_mw?e=8UcEvh</t>
  </si>
  <si>
    <t>Internasional terindeks pada Scopus, IEEE, SPIE</t>
  </si>
  <si>
    <t>Angka kredit paling tinggi 25</t>
  </si>
  <si>
    <t>N G</t>
  </si>
  <si>
    <t>Contoh: https://www.scimagojr.com/journalsearch.php?q=40067&amp;tip=sid&amp;clean=0</t>
  </si>
  <si>
    <t xml:space="preserve"> Internasional</t>
  </si>
  <si>
    <t>Angka kredit paling tinggi 5</t>
  </si>
  <si>
    <t>Angka kredit paling tinggi 3</t>
  </si>
  <si>
    <t xml:space="preserve">Hasil penelitian/pemikiran yang disajikan dalam koran/majalah populer/umum: </t>
  </si>
  <si>
    <t>1. Angka kredit paling tinggi 1.
2. Jumlah angka kredit karya ilmiah butir 2.e dan 3 paling banyak 5% dari angka kredit unsur penelitian untuk pengajuan ke semua jenjang.</t>
  </si>
  <si>
    <t>Hasil penelitian atau hasil pemikiran yang tidak di publikasikan (tersimpan di perpustakaan perguruan tinggi) :</t>
  </si>
  <si>
    <t>1. Angka kredit paling tinggi 2.
2. Jumlah angka kredit karya ilmiah butir 2.e dan 3 paling banyak 5% dari angka kredit unsur penelitian untuk pengajuan ke semua jenjang.</t>
  </si>
  <si>
    <t>Judul Artikel/ Penelitian</t>
  </si>
  <si>
    <t>URL menuju direct link ke http://repo.unand.ac.id/, berisi Scan Artikel atau URL artikel Koran/Majalah.</t>
  </si>
  <si>
    <t>Keterangan</t>
  </si>
  <si>
    <t>Opsional/keterangan tambahan Nomor Kontrak dan Nomor Surat Keterangan dokumen tersimpan/menjadi koleksi di Perpustakaan Universitas.</t>
  </si>
  <si>
    <t>Membuat rancangan dan karya teknologi yang dipatenkan atau seni yang yang terdaftar di HAKI secara nasional dan internasional</t>
  </si>
  <si>
    <t xml:space="preserve">Internasional yang sudah diimplementasikan di industri (paling sedikit diakui oleh 4 Negara) </t>
  </si>
  <si>
    <t>Angka kredit paling tinggi 60</t>
  </si>
  <si>
    <t xml:space="preserve">Internasional yang belum diimplementasikan di industri (paling sedikit diakui oleh 4 Negara) </t>
  </si>
  <si>
    <t>Angka kredit paling tinggi 50</t>
  </si>
  <si>
    <t>Nasional yang sudah diimplementasikan di industri</t>
  </si>
  <si>
    <t>Nasional yang belum diimplementasikan di industri</t>
  </si>
  <si>
    <t>Angka kredit paling tinggi 30</t>
  </si>
  <si>
    <t>Nasional, dalam bentuk Paten Sederhana yang memiliki sertifikat dari Direktorat Jenderal Kekayaan Intelektual, Kemenkumham.</t>
  </si>
  <si>
    <t>Karya ciptaan, desain industri, indikasi geografis yang memiliki sertifikat dari Direktorat Jenderal Kekayaan Intelektual, Kemenkumham (Sertifikat Penciptaan)</t>
  </si>
  <si>
    <t xml:space="preserve">1. Angka kredit paling tinggi 15
2. Karya ciptaan berupa bahan pengajaran (buku ajar, modul, dan lainnya) yang telah mendapatkan sertifikat karya ciptaan dari Direktorat Jenderal Kekayaan Intelektual, Kemenkumham, maka karya ciptaan tersebut tidak dapat diajukkan sebagai bukti kegiatan melaksanakan penelitian.
</t>
  </si>
  <si>
    <t xml:space="preserve">Membuat rancangan dan karya teknologi yang tidak dipatenkan; rancangan dan karya seni monumental yang tidak terdaftar di HKI tetapi telah dipresentasikan pada forum yang teragenda: </t>
  </si>
  <si>
    <t>Fakultas Matematika dan Ilmu Pengetahuan Alam Univesitas Andalas</t>
  </si>
  <si>
    <t>MELAKSANAKAN PENGABDIAN KEPADA MASYARAKAT</t>
  </si>
  <si>
    <t>Telah melakukan melaksanakan pengabdian kepada masyarakat sebagai berikut :</t>
  </si>
  <si>
    <t>URL Dokumen/ Bukti Fisik</t>
  </si>
  <si>
    <t>Menduduki jabatan pimpinan.</t>
  </si>
  <si>
    <t>Scan Bukti Dokumen dalam format PDF dan URL Dokumen direct link ke https://drive.google.com/</t>
  </si>
  <si>
    <t>Menduduki jabatan pimpinan pada lembaga pemerintahan/pejabat negara yang harus dibebaskan dari jabatan organiknya, setiap semester</t>
  </si>
  <si>
    <t>jabatan/ semester</t>
  </si>
  <si>
    <t>Nilai Maksimum 5</t>
  </si>
  <si>
    <t>Melaksankan pengembangan hasil pendidikan dan penelitian.</t>
  </si>
  <si>
    <t>Melaksanakan pengembangan hasil pendidikan, dan penelitian yang dapat dimanfaatkan oleh masyarakat/indusri, setiap program</t>
  </si>
  <si>
    <t>Nilai Maksimum 3</t>
  </si>
  <si>
    <t>http:// …</t>
  </si>
  <si>
    <t>Memberi latihan/penyuluhan/penataran/ ceramah pada masyarakat terjadwal/ terprogram</t>
  </si>
  <si>
    <t>Tingkat internasional, tiap program</t>
  </si>
  <si>
    <t>Nilai Maksimum 4</t>
  </si>
  <si>
    <t>Tingkat nasional, tiap program</t>
  </si>
  <si>
    <t>Tingkat lokal, tiap program</t>
  </si>
  <si>
    <t>Nilai Maksimum 2</t>
  </si>
  <si>
    <t>Kurang dari satu semester dan minimal satu bulan.</t>
  </si>
  <si>
    <t>Nilai Maksimum 1</t>
  </si>
  <si>
    <t>Insidental, tiap program/kegiatan</t>
  </si>
  <si>
    <t>1. Kegiatan Pengabdian Masyarakat TimJurusan Fisika Unand, dengan judul Pelatihan Setting Alat dan Pembuatan Modul Praktikum Fisika serta Pengenalan Laboratorium Digital bagi Guru dan Siswa SMA N 4 Padang</t>
  </si>
  <si>
    <t>24 Oktober 2015</t>
  </si>
  <si>
    <t>Setiap Program</t>
  </si>
  <si>
    <t>Surat Tugas Dekan FMIPA: No.3788/UN16.03.D/PG/2015 dan Laporan Akhir Kegiatan</t>
  </si>
  <si>
    <t>https://uandalas-my.sharepoint.com/:b:/g/personal/mutyavonnisa_sci_unand_ac_id/EQx96rcM50pLlka-IjFyT2oB1lf2DP4tmv3ICBxNpLpMXg?e=mma06u</t>
  </si>
  <si>
    <t>2. Kegiatan Pengabdian Kepada Masyarakat Tim Jurusan Fisika Unand, dengan judul: Perancangan Peralatan Praktikum Fisika dan Demostrasi Penggunaannya di SMA N 4 Padang</t>
  </si>
  <si>
    <t>Surat Tugas Dekan FMIPA: Bo.3845/UN 16.03.D/PG/2015 dan Laporan Akhir Kegiatan</t>
  </si>
  <si>
    <t>https://uandalas-my.sharepoint.com/:b:/g/personal/mutyavonnisa_sci_unand_ac_id/EcJ1eGCOb-tBgO1XszZLUDoBmX32yzCxvwpwSDYCAX-5pg?e=AU7lfc</t>
  </si>
  <si>
    <t>3.Kegiatan Pengabdian Masyarakat ke Pondok Pesantren Sumatera Tawalib Parabek, dengan judul: Pengenalan Peran Ilmu Fisika dalam Perkembangan IPTEK Terkini pada Siswa Thawalib Parabek Bukittinggi</t>
  </si>
  <si>
    <t>23 Juli 2016</t>
  </si>
  <si>
    <t>Surat Tugas Dekan FMIPA No.2346/UN.16.03.D/PG/2016 dan Laporan Akhir Kegiatan</t>
  </si>
  <si>
    <t>https://uandalas-my.sharepoint.com/:b:/g/personal/mutyavonnisa_sci_unand_ac_id/ES8E3P2OXadDhwndVygZ9swBZmNnFoS8QmURuPRjXa6LHQ?e=s0FPea</t>
  </si>
  <si>
    <t>4.Kegiatan Pengabdian Masyarakat ke Pondok Pesantren Sumatera Tawalib Parabek, dengan judul:Praktikum Fisika berbasis Laboratorium Digital dan Pembuatan Modul Penuntunnya, serta Penyerahan Alat Praktikum Fisika kepada Guru dan Siswa Thawalib Parabek.</t>
  </si>
  <si>
    <t>Surat Tugas Dekan FMIPA: No.3332/UN16.03.D/PG/2016 dan Laporan Akhir Kegiatan</t>
  </si>
  <si>
    <t>https://uandalas-my.sharepoint.com/:b:/g/personal/mutyavonnisa_sci_unand_ac_id/EYKiDmwPHN1IsVkYbK2LzUgBhbTgw0gCEoCYDKP4nBFi6Q?e=Oyy6MY</t>
  </si>
  <si>
    <t>5. Pengenalan konsep listrik dinamis melalui pengembangan praktikum kelistrikan pada siswa di SMA Negeri 15 Padang</t>
  </si>
  <si>
    <t>SK Dekan FMIPA: No.343/XIII/D/FMIPA-2017  dan Laporan Akhir Kegiatan</t>
  </si>
  <si>
    <t>https://uandalas-my.sharepoint.com/:b:/g/personal/mutyavonnisa_sci_unand_ac_id/EUyeL-M-kBZGuIfL-FssXQsBZJ0eOVZyYg1Z6T6jXhzzJg</t>
  </si>
  <si>
    <t>6. Pemantapan materi pelajaran termometri, kalorimetri, gelombang bunyi dan optik pada program pembinaan olimpiade IPA untuk siswa SMP Negeri 8 Padang</t>
  </si>
  <si>
    <t>Selesai 13 November 2017 (3 kali pertemuan setiap sabtu 2X50 menit)</t>
  </si>
  <si>
    <t>SK Dekan FMIPA No.352/XIII/D/FMIPA-2017  dan Laporan Akhir Kegiatan</t>
  </si>
  <si>
    <t>https://uandalas-my.sharepoint.com/:b:/g/personal/mutyavonnisa_sci_unand_ac_id/ETCK1h4r0VxEi5ntE_lMu84BDegKSjtjZqbDQWiB9kSIuQ?e=vNOSgD</t>
  </si>
  <si>
    <t>7. Pelatihan penggunaan kompor gas dalam rangka mensukseskan konversi minyak tanah ke gas di Kelurahan Lambuang Bukik, Kecamatan Pauh</t>
  </si>
  <si>
    <t>Mulai Juli - November 2017</t>
  </si>
  <si>
    <t>Surat Tugas Dekan FMIPA No.993a/UN16.03.D/PG/2017</t>
  </si>
  <si>
    <t>https://uandalas-my.sharepoint.com/:b:/g/personal/mutyavonnisa_sci_unand_ac_id/EZI_ucnTCVNDrjMsozmVI8wBkcUFtLsJM3-5NzoafZ_3gg?e=eVkCTc</t>
  </si>
  <si>
    <t>8. Sosialisasi Jurusan Fisika di SMAN 2 dan SMAN 4 Bukittinggi</t>
  </si>
  <si>
    <t>21 April 2018</t>
  </si>
  <si>
    <t>Surat Tugas Dekan FMIPA No:1594/UN16.03.D/PG/2018</t>
  </si>
  <si>
    <t>https://uandalas-my.sharepoint.com/:b:/g/personal/mutyavonnisa_sci_unand_ac_id/EYWjV7e_KiREkTqUaNJbqW4B_gcl47r-gwqPw7ZZb6rhvg?e=fTHHNW</t>
  </si>
  <si>
    <t>9. Pemantapan Materi Mekanika dan Mekanika Fluida pada program pembinaan Olimpiade Fisika Untuk SMA N 10 Padang</t>
  </si>
  <si>
    <t>Setiap hari Sabtu; Mulai 23 September - 28 Oktober 2018</t>
  </si>
  <si>
    <t>SK Dekan FMIPA                  No.329/XII/D/FMIPA/2018</t>
  </si>
  <si>
    <t>https://uandalas-my.sharepoint.com/:b:/g/personal/mutyavonnisa_sci_unand_ac_id/ETV5cuxbw2lNtxmxSNpTOTgBm_JwH2qhpGo0Nap6qrLTMQ?e=rXhgOi</t>
  </si>
  <si>
    <t>10. Sosialisasi Sistem Baru Seleksi Bersama Masuk Perguruan Tinggi Negeri (SBMPTN) Tahun 2019 di SMA N 1 Sungai Limau Pariaman</t>
  </si>
  <si>
    <t>2 Maret 2019</t>
  </si>
  <si>
    <t>Surat Tugas Dekan FMIPA    No.115/UN16.03/D/PM.01.00/2019</t>
  </si>
  <si>
    <t>https://uandalas-my.sharepoint.com/:b:/g/personal/mutyavonnisa_sci_unand_ac_id/EX0Apw2TTGhHojioqYNPfoEBf1XdGfQ7k7QuSfF3LPwF8w?e=dAGyV4</t>
  </si>
  <si>
    <t>11. Sosialisasi Sistem Baru Seleksi Bersama Masuk Perguruan Tinggi Negeri (SBMPTN) Tahun 2019 di SMA N 1 Batang Gasan Pariaman</t>
  </si>
  <si>
    <t>Surat Tugas Dekan FMIPA    No.116/UN16.03/D/PM.01.00/2019</t>
  </si>
  <si>
    <t>https://uandalas-my.sharepoint.com/:b:/g/personal/mutyavonnisa_sci_unand_ac_id/Edqyhc9GJLtMtTGSYC6SVKMBAQAh-4kqC3QmiKy7VzMTpA?e=NrXxhv</t>
  </si>
  <si>
    <r>
      <rPr>
        <sz val="11"/>
        <color theme="1"/>
        <rFont val="Bookman Old Style"/>
        <charset val="134"/>
      </rPr>
      <t xml:space="preserve">12. Pelatihan </t>
    </r>
    <r>
      <rPr>
        <i/>
        <sz val="11"/>
        <color theme="1"/>
        <rFont val="Bookman Old Style"/>
        <charset val="134"/>
      </rPr>
      <t>Setting</t>
    </r>
    <r>
      <rPr>
        <sz val="11"/>
        <color theme="1"/>
        <rFont val="Bookman Old Style"/>
        <charset val="134"/>
      </rPr>
      <t xml:space="preserve"> Alat dan Modul Praktikum serta Pengenalan Laboratorium Digital Bagi Guru dan Siswa SMA N 1 Akabiluru Kabupaten 50 Kota</t>
    </r>
  </si>
  <si>
    <t>27 Juli 2019</t>
  </si>
  <si>
    <t>Surat Tugas Dekan FMIPA    No.106/UN16.03/D/PM.01.00/2019</t>
  </si>
  <si>
    <t>https://uandalas-my.sharepoint.com/:b:/g/personal/mutyavonnisa_sci_unand_ac_id/EZhO1vYNzO5Lu-mFzpOY4O0BolvZuROSZA2tmlYLyQO0Qw?e=IgPEdY</t>
  </si>
  <si>
    <t>13. Program Pembagian Hand Sanitizer and Masker Kain Gratis Bagi Masyarakat Kurang Mampu di Sekitar Kampus Universitas Andalas Dalam Rangka Mencegah Penularan Covid-19</t>
  </si>
  <si>
    <t>6 April - 18 April 2020</t>
  </si>
  <si>
    <t xml:space="preserve">Surat Tugas Dekan FMIPA No.40/UN.16.03.D/PP.11.00/2020 
</t>
  </si>
  <si>
    <t>https://uandalas-my.sharepoint.com/:b:/g/personal/mutyavonnisa_sci_unand_ac_id/EVGfVAFCWT5KovMqRz0wkGcBXeM_bCc687j_QtWxBHeiLg?e=X1zbIg</t>
  </si>
  <si>
    <t>14. Fisika Peduli Mahasiswa Salingka Kampus Universitas Andalas Terdampak Covid-19</t>
  </si>
  <si>
    <t>3 April 2020</t>
  </si>
  <si>
    <t>Surat Tugas Dekan FMIPA No.57/UN.16.03.D/PP.11.00/2020</t>
  </si>
  <si>
    <t>https://uandalas-my.sharepoint.com/:b:/g/personal/mutyavonnisa_sci_unand_ac_id/Eea3pn0noXVLiekSoY9UYI4B1zQy-nSLUcXSDdpDpj1KRA?e=NwAV9I</t>
  </si>
  <si>
    <t>15. Penerapan Metode Eksperimen
Dalam Pembelajaran Fisika
Gelombang dan Optik di SMP IT
Ar Royyan Padang</t>
  </si>
  <si>
    <t>14 Juni 2021</t>
  </si>
  <si>
    <t>Surat Tugas Dekan FMIPA
No.54/UN.16.03/D/PP/11/00/2021</t>
  </si>
  <si>
    <t>https://uandalas-my.sharepoint.com/:b:/g/personal/mutyavonnisa_sci_unand_ac_id/EeGeNqxoRdlCtYk6zRkA1UMB6bChEh-nzhqKZPVPZaO94Q?e=TZgehP</t>
  </si>
  <si>
    <t>16. Program Kemitraan Masyarakat
(PKM) : Pelatihan Pembuatan
Eco Enzyme (EE) di Nagari
Sunua Barat Kabupaten Padang
Pariaman</t>
  </si>
  <si>
    <t>22 Juni 2021</t>
  </si>
  <si>
    <t>Surat Tugas Dekan FMIPA No.55/UN.16.03/D/PP.11.00/2021</t>
  </si>
  <si>
    <t>https://uandalas-my.sharepoint.com/:b:/g/personal/mutyavonnisa_sci_unand_ac_id/ES3S4epudClCppn9wV2LoLUByXiho4FaXpvL4udn9PQRgA</t>
  </si>
  <si>
    <t>17. Pendampingan Praktikum Fisika
Topik Lensa di Sekolah Alam
SMP IT Ar Royyan, Padang.</t>
  </si>
  <si>
    <t>Surat Tugas Dekan FMIPA No.172/UN.16.03/D/PP.11.00/2021</t>
  </si>
  <si>
    <t>https://uandalas-my.sharepoint.com/:b:/g/personal/mutyavonnisa_sci_unand_ac_id/EX2zeu9k--NBvkimUotDnwwBzf7O88UNywwrdpd36QFhIA?e=WZakya</t>
  </si>
  <si>
    <t>18. Trik Sukses Menjelajahi Eropa
dengan Beasiswa untuk
Masyarakat Peminat Beasiswa</t>
  </si>
  <si>
    <t>9 Oktober 2021</t>
  </si>
  <si>
    <t>Surat Tugas Dekan FMIPA No.115/UN.16.03/D/PP.11.00/2021</t>
  </si>
  <si>
    <t>https://uandalas-my.sharepoint.com/:b:/g/personal/mutyavonnisa_sci_unand_ac_id/ERQqU0jdjWRBjtObl9cQWTgBMheyjkl4w5AAfrNqkp8A0g?e=LbNDgc</t>
  </si>
  <si>
    <t>19. Pelatihan Penggunaan Virtual
Laboratory untuk Guru dan Siswa
SMA N 2 Harau dalam Rangka
Meningkatkan Mutu Proses
Pembelajaran Fisika Pada Masa
Pandemi Covid-19</t>
  </si>
  <si>
    <t>Surat Tugas Dekan FMIPA No.120/UN.16.03/D/PP.11.00/2021</t>
  </si>
  <si>
    <t>https://uandalas-my.sharepoint.com/:b:/g/personal/mutyavonnisa_sci_unand_ac_id/EXwjkBlrh3JGioXtafBuhe4BPYPrCLcUrzmC2QKdhLKZXA?e=k8b7eA</t>
  </si>
  <si>
    <t>20. Metoda Pengeringan Maggot Black Soldier Gly Pasca Panen untuk menjaga kualtas Produk Agar Tahan Lama</t>
  </si>
  <si>
    <t>14 Mei 2022</t>
  </si>
  <si>
    <t>Surat Tugas Dekan FMIPA No.56/UN.16.03/D/PP.11.00/2022</t>
  </si>
  <si>
    <t>https://uandalas-my.sharepoint.com/:b:/g/personal/mutyavonnisa_sci_unand_ac_id/EVYWxb_KCY9Buf9TlC2kYqMBt-dXBcsmSpytWuH4BBM4tA</t>
  </si>
  <si>
    <t>Memberi pelayanan kepada masyarakat atau kegiatan lain yang menunjang pelaksanaan tugas umum pemerintah dan pembangunan.</t>
  </si>
  <si>
    <t>Berdasarkan bidang keahlian.</t>
  </si>
  <si>
    <t>Nilai Maksimum 1,5</t>
  </si>
  <si>
    <t>Berdasarkan penugasan lembaga perguruan tinggi.</t>
  </si>
  <si>
    <t>Berdasarkan fungsi/jabatan.</t>
  </si>
  <si>
    <t>Nilai Maksimum 0,5</t>
  </si>
  <si>
    <t>Membuat/menulis karya pengabdian.</t>
  </si>
  <si>
    <t>Membuat/menulis karya pengabdian pada masyarakat yang tidak dipublikasikan.</t>
  </si>
  <si>
    <t>Hasil kegiatan pengabdian kepada masyarakat yang dipublikasikan</t>
  </si>
  <si>
    <t>Hasil kegiatan pengabdian kepada masyarakat yang dipublikasikan di sebuah terbitan berkala/jurnal pengabdian kepada masyarakat atau teknologi tepat guna, merupakan diseminasi dari luaran program kegiatan Pengabdian kepada masvarakat, tiap karya</t>
  </si>
  <si>
    <t>Program Handsanitizerdan Masker Kain Gratis bagi Masyarakat Kurang Mampu di Sekitar Kampus Universitas Andalas dalam Rangka Mencegah Penularan COVID-19</t>
  </si>
  <si>
    <t>Setiap Artikel</t>
  </si>
  <si>
    <t>https://uandalas-my.sharepoint.com/:b:/g/personal/mutyavonnisa_sci_unand_ac_id/EQ6yWwi8_QpHhdaJwmaEe7sBcyYivkbk82aM-6eLiSRG5g?e=mgc131</t>
  </si>
  <si>
    <t>Berperan serta aktif dalam pengelolaan jurnal ilmiah (per-tahun)</t>
  </si>
  <si>
    <t>Editor/dewan penyunting/dewan redaksi jurnal ilmiah internasional</t>
  </si>
  <si>
    <t>Editor/dewan penyunting/dewan redaksi jurnal ilmiah nasional</t>
  </si>
  <si>
    <t>MELAKSANAKAN PENUNJANG TUGAS DOSEN</t>
  </si>
  <si>
    <t>Telah melaksanakan penunjang tugas Dosen sebagai berikut :</t>
  </si>
  <si>
    <t>Tim Perumus Kurikulum KKNI</t>
  </si>
  <si>
    <t>4 Januari 2017</t>
  </si>
  <si>
    <t>Tiap Tahun</t>
  </si>
  <si>
    <t>ST Dekan FMIPA 
No. 012/UN16.03.D/PG/201</t>
  </si>
  <si>
    <t>https://uandalas-my.sharepoint.com/:b:/g/personal/mutyavonnisa_sci_unand_ac_id/EdqKR6BncdxDn5AxkJ8xR5sB76OxrmgciDiJsLKSTAqzeg?e=EFwFPm</t>
  </si>
  <si>
    <t>Tim Perumus Pedoman Akademik Program S1 FMIPA UNAND</t>
  </si>
  <si>
    <t>27 April 2017</t>
  </si>
  <si>
    <t>ST Dekan FMIPA 
No.1605/UN.16.03/PP/2017</t>
  </si>
  <si>
    <t>https://uandalas-my.sharepoint.com/:b:/g/personal/mutyavonnisa_sci_unand_ac_id/ESJXC6S1vaNChxE5aF6znncBQoQWxsm9OfAZO4JkM6gjSQ?e=OEbdmQ</t>
  </si>
  <si>
    <t>Tim Perumus/AD-HOC Remedial Teaching Fakultas MIPA Universitas Andalas</t>
  </si>
  <si>
    <t>26 Januari 2018</t>
  </si>
  <si>
    <t>SK Dekan FMIPA No. 62/XIII/D/FMIPA-2018</t>
  </si>
  <si>
    <t>https://uandalas-my.sharepoint.com/:b:/g/personal/mutyavonnisa_sci_unand_ac_id/EUG4H11A8DZPtkMBBksPBHYBUe94x9OwansyyNq57yRqBg?e=6JfGry</t>
  </si>
  <si>
    <t>Tim Sosialisasi Surat Keterangan Pendamping Ijazah (SKPI) untuk Lulusan Sarjana pada Fakultas Matematika dan Ilmu Pengetahuan Alam Universitas Andalas</t>
  </si>
  <si>
    <t>ST Dekan FMIPA 
No. 407/UN-16.3.D/PP/2018</t>
  </si>
  <si>
    <t>https://uandalas-my.sharepoint.com/:b:/g/personal/mutyavonnisa_sci_unand_ac_id/EaZMBm8zXsJNjtAzA1gnlG0B1WAN8RwmPGIH6B73nEAkVg</t>
  </si>
  <si>
    <t>Tim Perumus Kebijakan Mutu Internal (SPMI) Fakultas MIPA UNAND 2018</t>
  </si>
  <si>
    <t>9 Februari 2018</t>
  </si>
  <si>
    <t>SK Dekan FMIPA No. 88/XIII/D/FMIPA-2018</t>
  </si>
  <si>
    <t>https://uandalas-my.sharepoint.com/:b:/g/personal/mutyavonnisa_sci_unand_ac_id/Ed25TlTi2KZNt6L-s0TEqz0BtZOjBQxasISjRljtKWh9-Q?e=iUts30</t>
  </si>
  <si>
    <t>Penunjukan/Pengangkatan Panitia Seminar Mingguan Evaluasi Tugas Akhir Jurusan Fisika Fakultas MIPA Universitas Andalas</t>
  </si>
  <si>
    <t>28 Januari 2019</t>
  </si>
  <si>
    <t>SK Dekan FMIPA No. 313/UN16.03.D/KPT/2019</t>
  </si>
  <si>
    <t>https://uandalas-my.sharepoint.com/:b:/g/personal/mutyavonnisa_sci_unand_ac_id/EU0lRKphxH1Kj0RwsrS2F9IBlAaLGrFBIDcCQ7UrntOuIQ?e=A2Ad3f</t>
  </si>
  <si>
    <t>Penunjukan/Pengangkatan Panitia Seminar Mingguan Evaluasi Tugas Akhir Periode Juli s/d Desember 2019 Jurusan Fisika Fakultas MIPA Universitas Andalas</t>
  </si>
  <si>
    <t>1 November 2019</t>
  </si>
  <si>
    <t>SK Dekan FMIPA No. 509/UN16.03.D/KPT/2019</t>
  </si>
  <si>
    <t>https://uandalas-my.sharepoint.com/:b:/g/personal/mutyavonnisa_sci_unand_ac_id/EXP955BRHUBHrKo8FGB-YZQB4cezbSQ1o4F5qltchXuykA?e=Y5AF1v</t>
  </si>
  <si>
    <t>Tim Penyusun Kebijakan Komplain dan Banding Akademik Mahasiswa Fakultas MIPA Universitas Andalas</t>
  </si>
  <si>
    <t>13 Agustus 2019</t>
  </si>
  <si>
    <t>SK Dekan FMIPA No. 330/XIII/D/FMIPA-2019</t>
  </si>
  <si>
    <t>https://uandalas-my.sharepoint.com/:b:/g/personal/mutyavonnisa_sci_unand_ac_id/EW-hRo1Q23xIihX52SkFrOQBtPEsXYehCbYcmG3epiCHKA?e=P8dkww</t>
  </si>
  <si>
    <t>Tim Evaluasi Kurikulum Fisika Tahun 2019 Jurusan Fisika Fakultas MIPA Universitas Andalas</t>
  </si>
  <si>
    <t>SK Dekan FMIPA No. 494/UN16.03.D/KPT/2019</t>
  </si>
  <si>
    <t>https://uandalas-my.sharepoint.com/:b:/g/personal/mutyavonnisa_sci_unand_ac_id/EQCmY0hK_QpHolVJ9aKihPUBHcLr2eL2ZJofpaoU-xRRxg?e=50rIsb</t>
  </si>
  <si>
    <t>Pengangkatan Panitia Workshop Ilearn Fakultas Matematika dan Ilmu Pengetahuan Alam Universitas Andalas Tahun 2020</t>
  </si>
  <si>
    <t>16 Maret 2020</t>
  </si>
  <si>
    <t>SK Dekan FMIPA No. 150/UN16.03.D/XIII/KPT/2020</t>
  </si>
  <si>
    <t>https://uandalas-my.sharepoint.com/:b:/g/personal/mutyavonnisa_sci_unand_ac_id/EewcxwvajUBHreEl99h0BFkBCLlaP06GvZKjDKvMwKdCQQ?e=5gAWdR</t>
  </si>
  <si>
    <t>Penunjukan/Pengangkatan Panitia Biweekly Seminar Jurusan Fisika Fakultas MIPA Universitas Andalas Tahun 2021</t>
  </si>
  <si>
    <t>17 Februari 2021</t>
  </si>
  <si>
    <t>SK Dekan FMIPA No. 169/UN16.03.D/XIII/KPT/2020</t>
  </si>
  <si>
    <t>https://uandalas-my.sharepoint.com/:b:/g/personal/mutyavonnisa_sci_unand_ac_id/EU6C3z9nuZhKuBTh5dBZN3oBbfG5CJ4R6vq_tjW97u61Jw?e=1oJkPz</t>
  </si>
  <si>
    <t>Penunjukan/Pengangkatan Reviewer Jurnal Fisika Unand Tahun 2016  Jurusan Fisika FMIPA UNAND</t>
  </si>
  <si>
    <t>24 Oktober 2016</t>
  </si>
  <si>
    <t>SK Dekan FMIPA 
No. 387/XIII/D/FMIPA-2016</t>
  </si>
  <si>
    <t>https://uandalas-my.sharepoint.com/:b:/g/personal/mutyavonnisa_sci_unand_ac_id/EVSG2hFbtMRHlJYQg8dC8T0BSk6Xcs-FGPG_euHlL2TTug?e=TTy4kR</t>
  </si>
  <si>
    <t>Rapat Kerja (Raker) Fakultas MIPA, Universitas Andalas Tahun 2016</t>
  </si>
  <si>
    <t>11 November 2016</t>
  </si>
  <si>
    <t>Tiap Kegiatan</t>
  </si>
  <si>
    <t>ST Dekan FMIPA 
No. 3800/UN16.03.D/KP/2016</t>
  </si>
  <si>
    <t>https://uandalas-my.sharepoint.com/:b:/g/personal/mutyavonnisa_sci_unand_ac_id/EePE3M1Nm0VNhgXTlWFQzJMBBgvU_SjyDpFX7GhzUHGJ6w?e=vVq6b4</t>
  </si>
  <si>
    <t>Penunjukan/Pengangkatan Panitia Student Fair Tingkat Nasional Fakultas MIPA UNAND 2017</t>
  </si>
  <si>
    <t>14 Juni 2017</t>
  </si>
  <si>
    <t>SK Dekan FMIPA No.227/VIII/D/FMIPA/2017</t>
  </si>
  <si>
    <t>https://uandalas-my.sharepoint.com/:b:/g/personal/mutyavonnisa_sci_unand_ac_id/EbnkOaOlB4lPn0Ue5ilQv9wBsYYl7vucNTO7ccFWDv6SAg?e=5GAFdv</t>
  </si>
  <si>
    <t>Panitia Pelaksana BAKTI 2017</t>
  </si>
  <si>
    <t>12 Juni 2017</t>
  </si>
  <si>
    <t>SK Dekan FMIPA No.222/VIII/D/FMIPA/2017</t>
  </si>
  <si>
    <t>https://uandalas-my.sharepoint.com/:b:/g/personal/mutyavonnisa_sci_unand_ac_id/EU9PYGaXzXZMoY14PQWVAX8Bk2JcmKoO-ODMGkDelJDetQ?e=FvM9qJ</t>
  </si>
  <si>
    <t>Panitia Pelaksana BAKTI 2018</t>
  </si>
  <si>
    <t>23 Juli 2018</t>
  </si>
  <si>
    <t>SK Dekan FMIPA No.316/VIII/D/FMIPA/2018</t>
  </si>
  <si>
    <t>https://uandalas-my.sharepoint.com/:b:/g/personal/mutyavonnisa_sci_unand_ac_id/EdZ8qIp-s5xOo1EgEybz_78B4B2u9dGOVxnHgbxG5P2k7Q?e=Aakgux</t>
  </si>
  <si>
    <t>Panitia Pelaksana Wisuda I 2017</t>
  </si>
  <si>
    <t>7 Januari 2017</t>
  </si>
  <si>
    <t>SK Dekan FMIPA: No.65/XIV/D/FMIPA-2017</t>
  </si>
  <si>
    <t>https://uandalas-my.sharepoint.com/:b:/g/personal/mutyavonnisa_sci_unand_ac_id/EV9wCKz1G45PnregrO2yHFsBIyjYiE6nJTwbJMt07BOaNA</t>
  </si>
  <si>
    <t>Panitia Pelaksana Wisuda II 2017</t>
  </si>
  <si>
    <t>26 April 2017</t>
  </si>
  <si>
    <t>SK Dekan FMIPA: No.159/XIV/D/FMIPA-2017</t>
  </si>
  <si>
    <t>https://uandalas-my.sharepoint.com/:b:/g/personal/mutyavonnisa_sci_unand_ac_id/EeyUQ5JMEyVMjF2IOJOiXeEBfB0wQ3WvoX60I57X0loNyg?e=c6O5UN</t>
  </si>
  <si>
    <t>Panitia Pelaksana Wisuda III 2017</t>
  </si>
  <si>
    <t>10 Agustus 2017</t>
  </si>
  <si>
    <t>SK Dekan FMIPA: No.286/XIV/D/FMIPA-2017</t>
  </si>
  <si>
    <t>https://uandalas-my.sharepoint.com/:b:/g/personal/mutyavonnisa_sci_unand_ac_id/EWlGSzYU7BZBguLHCABPPNUBdu-AqngWBpSrFpT-Jt8l_A?e=4KcWQm</t>
  </si>
  <si>
    <t>Panitia Pelaksana Wisuda IV 2017</t>
  </si>
  <si>
    <t>30 Oktober 2017</t>
  </si>
  <si>
    <t>SK Dekan FMIPA: No.391/XIV/D/FMIPA-2017</t>
  </si>
  <si>
    <t>https://uandalas-my.sharepoint.com/:b:/g/personal/mutyavonnisa_sci_unand_ac_id/EZeQD3uNocVFsV-D9DpHP74BPTwZJdvQM-BgoezKZlhiBw?e=KM6gKP</t>
  </si>
  <si>
    <t>Penunjukan/Pengangkatan Tim Panitia Workshop Penyempurnaan RPS (Rencana Pembelajaran Semester) Jurusan Fisika Fakultas MIPA Universitas Andalas Tahun 2018</t>
  </si>
  <si>
    <t>SK Dekan FMIPA: No.22/XIII/D/FMIPA-2018</t>
  </si>
  <si>
    <t>https://uandalas-my.sharepoint.com/:b:/g/personal/mutyavonnisa_sci_unand_ac_id/ESLnDk4ecF5PvKUpoSZgNHsBfr6Cy68bbtHhbZmZ77SGpw?e=gCvzAK</t>
  </si>
  <si>
    <t>Panitia Pelaksana Wisuda I 2018</t>
  </si>
  <si>
    <t>30 Januari 2018</t>
  </si>
  <si>
    <t>SK Dekan FMIPA: No.65/XIV/D/FMIPA-2018</t>
  </si>
  <si>
    <t>https://uandalas-my.sharepoint.com/:b:/g/personal/mutyavonnisa_sci_unand_ac_id/ETZr-N3OW4hBvOoz-pjSLuUBj5yYBI4EcGNtokUQs7gu2Q</t>
  </si>
  <si>
    <t>Penunjukan/Pengangkatan Reviewer Jurnal Fisika  Unand (JFU) Periode Wisuda I dan Wisuda II Universitas Andalas Tahun 2018 Jurusan Fisika FMIPA Universitas Andalas</t>
  </si>
  <si>
    <t>1 Februari 2018</t>
  </si>
  <si>
    <t>SK Dekan FMIPA: No.269/XIII/D/FMIPA-2018</t>
  </si>
  <si>
    <t>https://uandalas-my.sharepoint.com/:b:/g/personal/mutyavonnisa_sci_unand_ac_id/EXXKBsy7wAFEhyGp4_7wCs8BpAWTVj3JS1ms6KsLJFOGZg?e=GbHYJr</t>
  </si>
  <si>
    <t>Panitia Pelaksana Wisuda II 2018</t>
  </si>
  <si>
    <t>22 Mei 2018</t>
  </si>
  <si>
    <t>SK Dekan FMIPA: No.205/XIV/D/FMIPA-2018</t>
  </si>
  <si>
    <t>https://uandalas-my.sharepoint.com/:b:/g/personal/mutyavonnisa_sci_unand_ac_id/EdK3bIsaFk1HoIjmZuF3IaABsSVU2_IzACYTUznGqOCngg</t>
  </si>
  <si>
    <t>Panitia Pelaksana Wisuda III 2018</t>
  </si>
  <si>
    <t>SK Dekan FMIPA: No.332/XIV/D/FMIPA-2018</t>
  </si>
  <si>
    <t>https://uandalas-my.sharepoint.com/:b:/g/personal/mutyavonnisa_sci_unand_ac_id/EfcSpjj2wldGimXw7uqCvnwB2undqIO1eywKxKj--KPSwA?e=lvdqa1</t>
  </si>
  <si>
    <t>Penunjukan/Pengangkatan Panitia Workshop Pengembangan Kurikulum Berbasis OBE (Outcome Base Education) Jurusan Fisika Fakultas MIPA Universitas Andalas Tahun 2018</t>
  </si>
  <si>
    <t>3 September 2018</t>
  </si>
  <si>
    <t>SK Dekan FMIPA No:626/XIII/D/FMIPA-2018</t>
  </si>
  <si>
    <t>https://uandalas-my.sharepoint.com/:b:/g/personal/mutyavonnisa_sci_unand_ac_id/EW1r-oXAWMNGvPUGUYnhGasB-D3OawWVDXaLjKwi8tV8VQ?e=6pVn70</t>
  </si>
  <si>
    <t>Penunjukan / Pengangkatan tim Pembuat Soal &amp; Juri Physic Festival dan Lomba Karya Ilmiah Jurusan Fisika Tahun 2018</t>
  </si>
  <si>
    <t>22 Oktober 2018</t>
  </si>
  <si>
    <t>SK Dekan FMIPA No:428/XIII/D/FMIPA-2018</t>
  </si>
  <si>
    <t>https://uandalas-my.sharepoint.com/:b:/g/personal/mutyavonnisa_sci_unand_ac_id/EZ-LIIKOhbxMn41SzXY6SysB48GOq3R3BMbMGAdzGCaM0w?e=fadarR</t>
  </si>
  <si>
    <t>Penunjukan/Pengangkatan Reviewer Proposal Kreativitas Mahasiswa (PKM) Jurusan Fisika Fakultas MIPA Universitas Andalas 2018</t>
  </si>
  <si>
    <t>25 Oktober 2018</t>
  </si>
  <si>
    <t>SK Dekan FMIPA No:555/XIII/D/FMIPA-2018</t>
  </si>
  <si>
    <t>https://uandalas-my.sharepoint.com/:b:/g/personal/mutyavonnisa_sci_unand_ac_id/EeV6nvA_JjNDua4OuXKHxqEBjJoK9J6TCBaC1lhF5URS4Q?e=TWLc0g</t>
  </si>
  <si>
    <t>Panitia Pelaksana Wisuda IV 2018</t>
  </si>
  <si>
    <t>1 November 2018</t>
  </si>
  <si>
    <t>SK Dekan FMIPA: No.433/XIV/D/FMIPA-2018</t>
  </si>
  <si>
    <t>https://uandalas-my.sharepoint.com/:b:/g/personal/mutyavonnisa_sci_unand_ac_id/EbyrHg07Mt5Ehj4I0Pkf1_gBfG0AZNZMI9eV5XM4HO55FA?e=Uq9p4w</t>
  </si>
  <si>
    <t>Penunjukan/Pengangkatan Reviewer Jurnal Fisika  Unand (JFU) Periode Wisuda III dan Wisuda IV Tahun 2018 Jurusan Fisika FMIPA Universitas Andalas</t>
  </si>
  <si>
    <t>SK Dekan FMIPA: No.554/XIII/D/FMIPA-2018</t>
  </si>
  <si>
    <t>https://uandalas-my.sharepoint.com/:b:/g/personal/mutyavonnisa_sci_unand_ac_id/EU6kBmBAGM5NtmtYnDK_9LgBadWncdrNjDD2GW-__Qnx8g?e=6tOWpY</t>
  </si>
  <si>
    <t>Penunjukan/Pengangkatan Reviewer Jurnal Ilmu Fisika (JIF) Periode Wisuda III dan Wisuda IV Universitas Andalas Tahun 2018 Jurusan Fisika FMIPA Universitas Andalas</t>
  </si>
  <si>
    <t>SK Dekan FMIPA: No.556/XIII/D/FMIPA-2018</t>
  </si>
  <si>
    <t>https://uandalas-my.sharepoint.com/:b:/g/personal/mutyavonnisa_sci_unand_ac_id/EalGEYQqoqNPlliIt0m28aMBF6Ed7RTnIrQrmxWv-Y2r-w?e=ZRSnZd</t>
  </si>
  <si>
    <t>Penunjukan/Pengangkatan Panitia FGD Kurikulum bersama Dosen KBK Jurusan Fisika FMIPA Universitas Andalas tahun 2018</t>
  </si>
  <si>
    <t>21 November 2018</t>
  </si>
  <si>
    <t>SK Dekan FMIPA No:561/XIII/D/FMIPA-2018</t>
  </si>
  <si>
    <t>https://uandalas-my.sharepoint.com/:b:/g/personal/mutyavonnisa_sci_unand_ac_id/EYnNYObZncFGlMWEeEN6zGEB7YAa8KqypPXAJ8Vxuytukw?e=wzZe0W</t>
  </si>
  <si>
    <t>Penunjukan/Pengangkatan Panitia FGD Kurikulum bersama Alumni Jurusan Fisika FMIPA Universitas Andalas tahun 2018</t>
  </si>
  <si>
    <t>3 Desember 2018</t>
  </si>
  <si>
    <t>SK Dekan FMIPA: No.562/XIII/D/FMIPA-2018</t>
  </si>
  <si>
    <t>https://uandalas-my.sharepoint.com/:b:/g/personal/mutyavonnisa_sci_unand_ac_id/Eaw1d_IsHspDip8a98a39csBDgq9xZKkrRZKfwtFpjoakg?e=7q5BhP</t>
  </si>
  <si>
    <t>Penunjukan/Pengangkatan Panitia FGD Kurikulum bersama Pengguna Lulusan Jurusan Fisika FMIPA Universitas Andalas tahun 2018</t>
  </si>
  <si>
    <t>SK Dekan FMIPA No:563/XIII/D/FMIPA-2018</t>
  </si>
  <si>
    <t>https://uandalas-my.sharepoint.com/:b:/g/personal/mutyavonnisa_sci_unand_ac_id/EQSGmH-Put5LvaJSmG8KwVQBcDIMqK7ZkL2y-kFQTDo4BQ?e=2GIzZW</t>
  </si>
  <si>
    <t xml:space="preserve">Penunjukan/Pengangkatan Reviewer Jurnal Fisika  Unand (JFU) Perioe Januari sampai Juni Tahun 2019 Jurusan Fisika FMIPA Universitas Andalas </t>
  </si>
  <si>
    <t>1 Februari 2019</t>
  </si>
  <si>
    <t>SK Dekan FMIPA: No.230/XIII/D/FMIPA-2019</t>
  </si>
  <si>
    <t>https://uandalas-my.sharepoint.com/:b:/g/personal/mutyavonnisa_sci_unand_ac_id/EbLpPZh9_hpKh-r54oSq9OUBbOlOxe_Cs4qWg5S1zbnXgg?e=yjUBpC</t>
  </si>
  <si>
    <t>Penunjukan/Pengangkatan Panitia Pemlihan Mahasiswa Berprestasi Jurusan Fisika Fakultas MIPA Universitas Andalas Tahun 2019</t>
  </si>
  <si>
    <t>4 Februari 2019</t>
  </si>
  <si>
    <t>SK Dekan FMIPA: No.229/UN.16.03/D/KPT/2019</t>
  </si>
  <si>
    <t>https://uandalas-my.sharepoint.com/:b:/g/personal/mutyavonnisa_sci_unand_ac_id/EfbEZS7lP5BCiJG5ekwxf3EBYewrzyHHYCafHwHCUsEeBw?e=mcl7g9</t>
  </si>
  <si>
    <t>Panitia Pelaksana Wisuda I 2019</t>
  </si>
  <si>
    <t>SK Dekan FMIPA: No.61/XIV/D/FMIPA-2019</t>
  </si>
  <si>
    <t>https://uandalas-my.sharepoint.com/:b:/g/personal/mutyavonnisa_sci_unand_ac_id/Ef9fHQyKsaRGs8NVce4suGYBOAcHNH8i3Fn8EPPjQkYCpQ?e=B1p2Ag</t>
  </si>
  <si>
    <t>Panitia Pelaksana Wisuda II 2019</t>
  </si>
  <si>
    <t>11 Juni 2019</t>
  </si>
  <si>
    <t>SK Dekan FMIPA: No.176/XIV/D/FMIPA-2019</t>
  </si>
  <si>
    <t>https://uandalas-my.sharepoint.com/:b:/g/personal/mutyavonnisa_sci_unand_ac_id/ET_44tSqfkNAlDCQ-2aynogBXQ4zx4tfIiLU1y1JqcCO5A?e=mLb0XM</t>
  </si>
  <si>
    <t>Penunjukan/Pengangkatan Tim Perumus Rencana Strategis Fakultas Matematika dan Ilmu Pengetahuan Alam tahun 2019-2023</t>
  </si>
  <si>
    <t>8 Juli 2019</t>
  </si>
  <si>
    <t>SK Dekan FMIPA: No.143/XIII/D/FMIPA-2019</t>
  </si>
  <si>
    <t>https://uandalas-my.sharepoint.com/:b:/g/personal/mutyavonnisa_sci_unand_ac_id/Ed7TFzVsf7RAn3OZGPljXO4BlIBdDAi1mbqhMsIG5L9G3w?e=mwTfos</t>
  </si>
  <si>
    <t>Penunjukan/Pengangkatan Reviewer Jurnal Ilmu Fisika (JIF) periode Juli-Desember Tahun 2019  Jurusan Fisika FMIPA Universitas Andalas</t>
  </si>
  <si>
    <t>SK Dekan FMIPA: No.377/UN16.03.D/KPT/2019</t>
  </si>
  <si>
    <t>https://uandalas-my.sharepoint.com/:b:/g/personal/mutyavonnisa_sci_unand_ac_id/ESDuugAmq5NDhKxVZhK4u_EB61YH9DhB1DnQhcPJ4iFrGQ?e=tcaY49</t>
  </si>
  <si>
    <t>Panitia Pelaksana Wisuda III 2019</t>
  </si>
  <si>
    <t>SK Dekan FMIPA: No.325/XIV/D/FMIPA-2019</t>
  </si>
  <si>
    <t>https://uandalas-my.sharepoint.com/:b:/g/personal/mutyavonnisa_sci_unand_ac_id/EWUm2YkBmDtLrVdVoYgwgGEB_4-uCn5La9dQnVYuzpms0g?e=cuey5R</t>
  </si>
  <si>
    <t>Penunjukan/Pengangkatan Komisi Etika dan Banding Akademik Mahasiswa Fakultas Matematika dan Ilmu Pengetahuan Alam Tahun 2019</t>
  </si>
  <si>
    <t>12 Agustus 2019</t>
  </si>
  <si>
    <t>SK Dekan FMIPA: No.329/XIV/D/FMIPA-2019</t>
  </si>
  <si>
    <t>https://uandalas-my.sharepoint.com/:b:/g/personal/mutyavonnisa_sci_unand_ac_id/EXLt5TUJj7lOqeLPVi1xKngBIRfKTP3uKu-7bM-gHCL3Vw?e=XIOhC7</t>
  </si>
  <si>
    <t>Penunjukan/Pengangkatan Tim Pembuat Soal dan Juri Physics Festival (Lomba Fisika, Lomba Cerdas Tangkas Fisika (LCTF) dan Lomba Karya Ilmiah) Jurusan Fisika, Fakultas MIPA Universitas Andalas.</t>
  </si>
  <si>
    <t>SK Dekan FMIPA No. 489/UN16.03.D/KPT/2019</t>
  </si>
  <si>
    <t>https://uandalas-my.sharepoint.com/:b:/g/personal/mutyavonnisa_sci_unand_ac_id/EbiLinSWAZRIrAU24WmwcVAB7U1VWLmFXPuxlWCrIUKZyA?e=y61oBh</t>
  </si>
  <si>
    <t>Penunjukan/Pengangkatan Reviewer Jurnal Fisika Unand (JFU) periode Juli-Desember Tahun 2019  Jurusan Fisika FMIPA Universitas Andalas</t>
  </si>
  <si>
    <t>SK Dekan FMIPA: No.490/UN16.03.D/KPT/2019</t>
  </si>
  <si>
    <t>https://uandalas-my.sharepoint.com/:b:/g/personal/mutyavonnisa_sci_unand_ac_id/EYsUz9ZLh-BKvWCiZqX526YB7Mu50UJUEo1me9QvehWFWg?e=EwVWJ2</t>
  </si>
  <si>
    <t>Penunjukan/Pengangkatan Tim Penyusun Prospektus Prodi S1 Jurusan Fisika Fakultas MIPA Universitas Andalas Tahun 2019</t>
  </si>
  <si>
    <t>SK Dekan FMIPA No. 510/UN16.03.D/KPT/2019</t>
  </si>
  <si>
    <t>https://uandalas-my.sharepoint.com/:b:/g/personal/mutyavonnisa_sci_unand_ac_id/EQewa6uVNo5GomEV02Q_4JEBhWH86m6fnz-VroueK_DYxw?e=IG77z8</t>
  </si>
  <si>
    <t>Penunjukan/Pengangkatan Tim Pengembangan Rubrik Penilaian Soft Skills Jurusan Fisika Fakultas MIPA Universitas Andalas Tahun 2019</t>
  </si>
  <si>
    <t>SK Dekan FMIPA No. 511/UN16.03.D/KPT/2019</t>
  </si>
  <si>
    <t>https://uandalas-my.sharepoint.com/:b:/g/personal/mutyavonnisa_sci_unand_ac_id/EZ_OgVj7radAispqMDSxZFkBx1gXT2RuF4xtOn7J77LuCw?e=PYdzN9</t>
  </si>
  <si>
    <t>Panitia Pelaksana Wisuda IV 2019</t>
  </si>
  <si>
    <t>6 November 2019</t>
  </si>
  <si>
    <t>SK Dekan FMIPA: No.413/XIV/D/FMIPA-2019</t>
  </si>
  <si>
    <t>https://uandalas-my.sharepoint.com/:b:/g/personal/mutyavonnisa_sci_unand_ac_id/EZLONB4SAjxHg2OLhlgNPo4ByDwsyOmh3Jg0q_5YHkylrQ?e=82VgRO</t>
  </si>
  <si>
    <t>Rapat Kerja (Raker) Fakultas MIPA, Universitas Andalas Tahun 2019</t>
  </si>
  <si>
    <t>26 November 2019</t>
  </si>
  <si>
    <t>ST Dekan FMIPA 
No.B-205/UN16.03.D/KP/2019</t>
  </si>
  <si>
    <t>https://uandalas-my.sharepoint.com/:b:/g/personal/mutyavonnisa_sci_unand_ac_id/ESPsBnF1c05MnCc17ryJHSYB3ZUJQNbpL0iSRWA8YcK9Ww?e=aMmDlw</t>
  </si>
  <si>
    <t>Penunjukan/Pengangkatan Reviewer Jurnal Fisika Unand (JFU) periode Juli-Desember Tahun 2020  Jurusan Fisika FMIPA Universitas Andalas</t>
  </si>
  <si>
    <t>SK Dekan FMIPA: No.147/UN16.03.D/KPT/2020</t>
  </si>
  <si>
    <t>https://uandalas-my.sharepoint.com/:b:/g/personal/mutyavonnisa_sci_unand_ac_id/ETipVlUCOt1NnHADkft-cHABXTji94z2XYX4wGkJcAERCQ?e=CEVhcf</t>
  </si>
  <si>
    <t>6 Februari 2020</t>
  </si>
  <si>
    <t>SK Dekan FMIPA: No.39/XIII/D/FMIPA-2019</t>
  </si>
  <si>
    <t>https://uandalas-my.sharepoint.com/:b:/g/personal/mutyavonnisa_sci_unand_ac_id/Ealki5o3P8xGp-WfVur2zh8BNlL9A1GKv3LoRkDUNUHaMA?e=sXe8fT</t>
  </si>
  <si>
    <t>Penunjukan/Pengangkatan Panitia Pemilihan Mahasiswa Berprestasi Jurusan Fisika Fakultas MIPA Universitas Andalas Tahun 2020</t>
  </si>
  <si>
    <t>SK Dekan FMIPA: No.104/UN16.03.D/KPT/2019</t>
  </si>
  <si>
    <t>https://uandalas-my.sharepoint.com/:b:/g/personal/mutyavonnisa_sci_unand_ac_id/EV4B2IieAURCrCccM3tvHSMBjdjPlPAWE_wghpz0DLt3bw?e=ldtVE0</t>
  </si>
  <si>
    <t>Panitia AUN-QA Jurusan Fisika Fakultas MIPA Universitas Andalas</t>
  </si>
  <si>
    <t>4 September 2020</t>
  </si>
  <si>
    <t>SK Dekan FMIPA: No.224/UN16.03.D/KPT/2020</t>
  </si>
  <si>
    <t>https://uandalas-my.sharepoint.com/:b:/g/personal/mutyavonnisa_sci_unand_ac_id/EV5eMTqMrUdAtxIdXWhH3Q4Bgn8Zg7i93nE81bYZgUPe6g?e=1yOtsH</t>
  </si>
  <si>
    <t>Penunjukan/Pengangkatan Moderator Seminar Evaluasi Tugas Akhir (TA) Jurusan Fisika Fakultas MIPA Universitas Andalas Periode Juli-Desember Tahun 2020</t>
  </si>
  <si>
    <t>SK Dekan FMIPA: No.312/UN16.03.D/KPT/2020</t>
  </si>
  <si>
    <t>https://uandalas-my.sharepoint.com/:b:/g/personal/mutyavonnisa_sci_unand_ac_id/EWAUDUSL1BtPizAIu_xE8VEBdT66gG4ziiYI4LLcY8Av0Q?e=PJzwZd</t>
  </si>
  <si>
    <t>Penunjukan/Pengangkatan Reviewer Jurnal Fisika Unand (JFU) FMIPA Universitas Andalas Periode Januari-Juni 2021</t>
  </si>
  <si>
    <t>8 Januari 2021</t>
  </si>
  <si>
    <t>SK Dekan FMIPA: No.157/UN16.03.D/XIII/KPT/2021</t>
  </si>
  <si>
    <t>https://uandalas-my.sharepoint.com/:b:/g/personal/mutyavonnisa_sci_unand_ac_id/Eei09p-VXpdKt7vfz6dHq8wBRbMUKsvuuA7Nd7AInajJEQ?e=yZGoGx</t>
  </si>
  <si>
    <t>Penunjukan/Pengangkatan Reviewer Jurnal Ilmu Fisika (JIF) FMIPA Universitas Andalas Periode Januari-Juni 2021</t>
  </si>
  <si>
    <t>Pengangkatan Tim Kurikulum Jurusan Fisika Fakultas MIPA Universitas Andalas Tahun 2021</t>
  </si>
  <si>
    <t>11 Januari 2021</t>
  </si>
  <si>
    <t>SK Dekan FMIPA: No.211/UN16.03.D/XIII/KPT/2021</t>
  </si>
  <si>
    <t>https://uandalas-my.sharepoint.com/:b:/g/personal/mutyavonnisa_sci_unand_ac_id/EVMVrTx2SXJCtNTTFDiV0yQBe9_jZvPJJtFq388FM5U2lA?e=TGu9yP</t>
  </si>
  <si>
    <t>Tim Juri dan Pembuatan Soal Physcisc Festival XXII Tahun 2021 Fakultas MIPA Universitas Andalas</t>
  </si>
  <si>
    <t>11 Februari 2021</t>
  </si>
  <si>
    <t>SK Dekan FMIPA: No.166/UN16.03.D/XIII/KPT/2021</t>
  </si>
  <si>
    <t>https://uandalas-my.sharepoint.com/:b:/g/personal/mutyavonnisa_sci_unand_ac_id/ERS7P5ft0hFEoqBwsNEUyhsBmICB_p854kugZv60r-pCgw?e=AkCNGe</t>
  </si>
  <si>
    <t>Penunjukan/Pengangkatan Moderator Seminar Evaluasi Tugas Akhir (TA) Jurusan Fisika FMIPA UNAND</t>
  </si>
  <si>
    <t>SK Dekan FMIPA: No.152/UN16.03.D/XIII/KPT/2021</t>
  </si>
  <si>
    <t>https://uandalas-my.sharepoint.com/:b:/g/personal/mutyavonnisa_sci_unand_ac_id/EeL3K4Wn04BHu8_vJXc6Uo4Bp45Zpl_t1jMf2glwnauvgQ?e=nkZXmU</t>
  </si>
  <si>
    <t>Dewan Pengurus Pusat Ikatan Alumni Fakultas MIPA Universitas Andalas, Masa Bakti 2021-2025</t>
  </si>
  <si>
    <t>19 Juli 2021</t>
  </si>
  <si>
    <t>SK Dewan Pengurus Pusat Ikatan Alumni Universitas Andalas No.036/DPP-IKAUNAND/VII/2021</t>
  </si>
  <si>
    <t>https://uandalas-my.sharepoint.com/:b:/g/personal/mutyavonnisa_sci_unand_ac_id/Eeug42_T4xREn8hr0xvFjOoBjKe6Sco_W3UsV9TN4cebHg?e=gzAvwv</t>
  </si>
  <si>
    <t>Penunjukan/Pengangkatan Reviewer Jurnal Ilmu Fisika (JIF) FMIPA Universitas Andalas Periode Juli-Desember 2021</t>
  </si>
  <si>
    <t>1 Juli 2021</t>
  </si>
  <si>
    <t>SK Dekan FMIPA: No.342/UN16.03.D/XIII/KPT/2021</t>
  </si>
  <si>
    <t>https://uandalas-my.sharepoint.com/:b:/g/personal/mutyavonnisa_sci_unand_ac_id/EZJ5ddsQobxMsYn5wyXuNloBts_iF4KMFRRpHRbFWVnHFw?e=1MOIJG</t>
  </si>
  <si>
    <t>Penunjukan/Pengangkatan Reviewer Jurnal Fisika Unand (JFU) FMIPA Universitas Andalas Periode Juli-Desember 2021</t>
  </si>
  <si>
    <t>Pengangkatan Panitia Seleksi Mahasiswa Kelas Bahasa Inggris (KBI) Angkatan 2021 Jurusan Fisika Fakultas MIPA Universitas Andalas Tahun 2021</t>
  </si>
  <si>
    <t>12 Agustus 2021</t>
  </si>
  <si>
    <t>SK Dekan FMIPA: No.213/UN16.03.D/XIII/KPT/2021</t>
  </si>
  <si>
    <t>https://uandalas-my.sharepoint.com/:b:/g/personal/mutyavonnisa_sci_unand_ac_id/EUQqPSaqkEZEn9joT8QnbgMBx6RRpwv9zmRw5AceYXN6dw?e=In1k8h</t>
  </si>
  <si>
    <t xml:space="preserve"> </t>
  </si>
  <si>
    <t>Panitia Seleksi Bersama Masuk Perguruan Tinggi Negeri (SBMPTN) 2017</t>
  </si>
  <si>
    <t>21 Februari 2017</t>
  </si>
  <si>
    <t>SK Ketua Panitia Lokal 17 Padang, No.002/PL-17 PDG/SBMPTN/2017</t>
  </si>
  <si>
    <t>https://uandalas-my.sharepoint.com/:b:/g/personal/mutyavonnisa_sci_unand_ac_id/EY75srfYdNVFmX2C9aoXzfABIe6euOAYLZ2H8Wn1AwlSMA?e=xxuPFq</t>
  </si>
  <si>
    <t>Panitia Seleksi Bersama Masuk Perguruan Tinggi Negeri (SBMPTN) 2018</t>
  </si>
  <si>
    <t>23 Februari 2018</t>
  </si>
  <si>
    <t>SK Ketua Panitia Lokal 17 Padang, No.03/PL-17 PDG/SBMPTN/2018</t>
  </si>
  <si>
    <t>https://uandalas-my.sharepoint.com/:b:/g/personal/mutyavonnisa_sci_unand_ac_id/EcB2Iys0H4hClPxT96-9fhIBILYSis7WmniUtKGVvD_-5g?e=aBbmPw</t>
  </si>
  <si>
    <t>Panitia Ujian Tulis Berbasis Komputer (UTBK) 2019</t>
  </si>
  <si>
    <t>22 Februari 2019</t>
  </si>
  <si>
    <t>SK Ketua Panitia UTBK UNAND, No.078/UN16/Kep.LTMPT/2019</t>
  </si>
  <si>
    <t>https://uandalas-my.sharepoint.com/:b:/g/personal/mutyavonnisa_sci_unand_ac_id/EUvENgkFTjlDqe73rWJS6SMB6xLbuIeXyuj9DwDo88pJfg?e=ogEmcY</t>
  </si>
  <si>
    <t>Anggota Himpunan Fisika Indonesi (HFI)</t>
  </si>
  <si>
    <t>April  2016</t>
  </si>
  <si>
    <t>Kartu Anggota</t>
  </si>
  <si>
    <t>https://uandalas-my.sharepoint.com/:b:/g/personal/mutyavonnisa_sci_unand_ac_id/EaPiBC6Gt1pJlxR2RoxtU0EBd21GYPgPWi6XPQRZfYhOgg?e=uyNLfh</t>
  </si>
  <si>
    <t>Penunjukan/Pengangkatan Ketua Panitia Penyelenggara Seminar Nasional Jurusan Fisika FMIPA UNAND 2015</t>
  </si>
  <si>
    <t>8 Oktober 2015</t>
  </si>
  <si>
    <t>Sertifikat dan SK Dekan FMIPA Unand No.460\XIII\D\FMIPA-2015</t>
  </si>
  <si>
    <t>https://uandalas-my.sharepoint.com/:b:/g/personal/mutyavonnisa_sci_unand_ac_id/ERZ3YlM7FbxAnIgeGIm3eL0BsFuX9CSgFQuzgPmYYohnZQ?e=fVkJUs</t>
  </si>
  <si>
    <t>Workshop Pembuatan Silabus dan Satuan Acara Perkuliahan (SAP) berdassarkan Standar ABET (Accreditation Board for Engineering and Technology) dalam rangka evaluasi dan Perbaikan Kurikulum untuk Persiapan Akreditasi ABET Program Studi di Lingkungan Fakultas Teknik Universitas Andalas</t>
  </si>
  <si>
    <t>4 Oktober 2015</t>
  </si>
  <si>
    <t>https://uandalas-my.sharepoint.com/:b:/g/personal/mutyavonnisa_sci_unand_ac_id/EelYmkZFQ9xFjC_K7oK0u5AB-5_ud6U3CE_Jl-P54aDfYA?e=rNAPzs</t>
  </si>
  <si>
    <t>Pemakalah pada Seminar Nasional Jurusan Fisika FMIPA UNAND 2015</t>
  </si>
  <si>
    <t>https://uandalas-my.sharepoint.com/:b:/g/personal/mutyavonnisa_sci_unand_ac_id/EZrY33I2PzNCgYZIZ-Uj-EwBZTx0KwW4em9j5SNumwrUkw</t>
  </si>
  <si>
    <t>Penunjukan/Pengangkatan Panitia Penyelenggara Seminar Nasional Jurusan Fisika FMIPA UNAND 2017</t>
  </si>
  <si>
    <t>12 Oktober 2017</t>
  </si>
  <si>
    <t>https://uandalas-my.sharepoint.com/:b:/g/personal/mutyavonnisa_sci_unand_ac_id/EazfQTaICV5MpdWEJPSZsKwBtVTi4UAXHflSk-UnpeHPjQ?e=BGlCNI</t>
  </si>
  <si>
    <t xml:space="preserve">Pemakalah pada Simposium Nasional III Klaster Riset Inovasi Teknologi dan Industri </t>
  </si>
  <si>
    <t>20-25 November 2017</t>
  </si>
  <si>
    <t>https://uandalas-my.sharepoint.com/:b:/g/personal/mutyavonnisa_sci_unand_ac_id/EUZwORxomKxLmeWcu-n0O2gBq2uCR0SaABxG0KEpbwuRUQ</t>
  </si>
  <si>
    <t>Peserta Workshop dan Klinik Penyusunan Output Penelitian Untuk Peningkatan Kualifikasi Dosen</t>
  </si>
  <si>
    <t>15-16 Mei 2018</t>
  </si>
  <si>
    <t>ST Dekan FMIPA: 
No. 1959/UN16.03.D/PG/2018</t>
  </si>
  <si>
    <t>https://uandalas-my.sharepoint.com/:b:/g/personal/mutyavonnisa_sci_unand_ac_id/EbS50wrZuaVEqTDvH9OapuMB6WA4KqbKzwGKDoURX3BlHw?e=vCanVg</t>
  </si>
  <si>
    <t>Peserta Lokakarya Penggunaan Sistem I-Learning</t>
  </si>
  <si>
    <t>https://uandalas-my.sharepoint.com/:b:/g/personal/mutyavonnisa_sci_unand_ac_id/EYIKn5NEHwRAnpgqMd40cisBP9hCfGlUEBVQ2yKlbmUpNQ?e=WRrLR1</t>
  </si>
  <si>
    <t>Peserta Lokakarya Blended Learning " Let's Put a Ding in Online Learning Movement"</t>
  </si>
  <si>
    <t>1 Maret 2019</t>
  </si>
  <si>
    <t>https://uandalas-my.sharepoint.com/:b:/g/personal/mutyavonnisa_sci_unand_ac_id/EdGbU7Z3Z9RLqBOtCFg5qR0B4BZ87hWk_ezRDWFbmvRNNw?e=ZMcnNX</t>
  </si>
  <si>
    <t>Peserta Sosialisasi dan Workshop Pengisian Borang Akreditasi dengan IAPS 4.0</t>
  </si>
  <si>
    <t>26-27 September 2019</t>
  </si>
  <si>
    <t>https://uandalas-my.sharepoint.com/:b:/g/personal/mutyavonnisa_sci_unand_ac_id/EbSxAYYYrZJIq1KkXnRQpfMBDOzP6D2LmVM9EHdWZYH7nA?e=hHwnna</t>
  </si>
  <si>
    <t>Peserta Kegiatan Seminar Sehari Kiat Publikasi Artikel Ilmiah Terindeks Scopus untuk Dosen Aktif dan Mahasiswa Pasca Sarjana</t>
  </si>
  <si>
    <t>10 Maret 2020</t>
  </si>
  <si>
    <t>https://uandalas-my.sharepoint.com/:b:/g/personal/mutyavonnisa_sci_unand_ac_id/EZ1z8WnjtV1JpV7HexoFL-0B1cwffERCNVfy2UyJrXWGtQ?e=7gPAJQ</t>
  </si>
  <si>
    <t>Peserta Webinar  Fakultas Matematika dan Ilmu Pengetahuan Alam Universitas Andalas (UNAND)  dengan Tema “Peran Sains dalam Menanggulangi Wabah COVID-19”</t>
  </si>
  <si>
    <t>2 Juni 2020</t>
  </si>
  <si>
    <t>https://uandalas-my.sharepoint.com/:b:/g/personal/mutyavonnisa_sci_unand_ac_id/EfLcS4TczUNIsaqEzAraSmMBk_rA6BqTCZNgufXsQXqerg?e=wDqzaw</t>
  </si>
  <si>
    <t>Webinar Kinerja dan Publikasi Ilmiah Dosen menuju Puncak Jabatan Akademikyang diselenggarakan oleh Pengurus Daerah Relawan Jurnal IndonesiaWilayah Jakarta selama 120 menit</t>
  </si>
  <si>
    <t>3 Juni 2020</t>
  </si>
  <si>
    <t>https://uandalas-my.sharepoint.com/:b:/g/personal/mutyavonnisa_sci_unand_ac_id/Ebdo21p9s3pHl_HEw-xCQv0BkvVj-wWpS2drLfIEacfgfA?e=ZeldU4</t>
  </si>
  <si>
    <t>Peserta Webinar Nasional Fakultas Matematika dan Ilmu Pengetahuan Alam Universitas Andalas (UNAND)  dengan Tema “Model Implementasi Merdeka Belajar Pada Fakultas MIPA (A Comparative Study)”</t>
  </si>
  <si>
    <t>5 Juni 2020</t>
  </si>
  <si>
    <t>https://uandalas-my.sharepoint.com/:b:/g/personal/mutyavonnisa_sci_unand_ac_id/EYO0nP_9hVxJvZbsVOXYKyIBD_9xS26gyAfr3filFSlskA?e=uPjXrX</t>
  </si>
  <si>
    <t>Peserta Webinar Introduction to Mendeley</t>
  </si>
  <si>
    <t>13 June 2020</t>
  </si>
  <si>
    <t>https://uandalas-my.sharepoint.com/:b:/g/personal/mutyavonnisa_sci_unand_ac_id/EXLkOGlAKY1Mm21eFJgsCOkBcUjqv2DMv9LrvtSxUHlZCA?e=4ABwwW</t>
  </si>
  <si>
    <t>Peserta The 3rd International Conference on Educational Development and Quality Assurance (ICED-QA) 2020</t>
  </si>
  <si>
    <t>27-28 Oktober 2020</t>
  </si>
  <si>
    <t>https://uandalas-my.sharepoint.com/:b:/g/personal/mutyavonnisa_sci_unand_ac_id/EQQI03yMiX9LvX5Szd6z5xwBDNBIlvLKzfnlh20fme4SDQ?e=MFBFM9</t>
  </si>
  <si>
    <t>Peserta International Online Lecture withProf. Fredolin Tangangfrom Universiti Kebangsaan Malaysia (UKM)) with topics;“Climate Change and Climate Variability in Maritime Continent”</t>
  </si>
  <si>
    <t>4 November 2020</t>
  </si>
  <si>
    <t>https://uandalas-my.sharepoint.com/:b:/g/personal/mutyavonnisa_sci_unand_ac_id/EZFxM24wAulKsyVqX196MTwBF3pNcVjxIXmM4OuB6ZjOhw?e=5LeCnu</t>
  </si>
  <si>
    <t>Peserta Webinar “Pengembangan Panas Bumi di Indonesia”</t>
  </si>
  <si>
    <t>25 November 2020</t>
  </si>
  <si>
    <t>https://uandalas-my.sharepoint.com/:b:/g/personal/mutyavonnisa_sci_unand_ac_id/EYnAEskHeoNEisNOd4UyK-gBBkhf61zz-ei7eIMC4lh2QA?e=7oDmmB</t>
  </si>
  <si>
    <t>Peserta Webinar "Inspirasi dan Motivasi Membangun Negeri dengan Energi Terbarukan"</t>
  </si>
  <si>
    <t>8 April 2021</t>
  </si>
  <si>
    <t>https://uandalas-my.sharepoint.com/:b:/g/personal/mutyavonnisa_sci_unand_ac_id/EXWP1gV14VtEgNgtM3dBDPABOwyUkAEXaeG_tHloYYUwEQ?e=Hb2Fcd</t>
  </si>
  <si>
    <t>Peserta Webinar “Kajian Persamaan Diferensial dalam Tinjauan Pemodelan Matematika Gelombang”</t>
  </si>
  <si>
    <t>26 Mei 2021</t>
  </si>
  <si>
    <t>https://uandalas-my.sharepoint.com/:b:/g/personal/mutyavonnisa_sci_unand_ac_id/ERzGeueA3ZlHhgQIsniEfBoBB6DrZFFiSu-o44wObZWeyw</t>
  </si>
  <si>
    <t>Peserta Webinar Riset, Pengabdian, dan Inovasi di Masyarakat (Berbasis KKN dengan Luaran Buku)</t>
  </si>
  <si>
    <t>13 Juli 2021</t>
  </si>
  <si>
    <t>https://uandalas-my.sharepoint.com/:b:/g/personal/mutyavonnisa_sci_unand_ac_id/EQyHKaRQ48NNp9FJgHmD8SoBbUg9OtQJu3KtcpTcCVcwPw?e=nkLHRY</t>
  </si>
  <si>
    <t xml:space="preserve">Peserta Webinar “Kajian Sains dan Energi 2021" Universitas Negeri Lampung </t>
  </si>
  <si>
    <t>https://uandalas-my.sharepoint.com/:b:/g/personal/mutyavonnisa_sci_unand_ac_id/EdeNB6ZMsNBKo5akH1iIVw4BFWNuMc9iC4bY5zQMeJKX5g?e=LV75fU</t>
  </si>
  <si>
    <t>Narasumber Workshop Pemrograman Python Untuk Ilmu Fisika Jurusan Fisika FMIPA Universitas Andalas Tahun 2022</t>
  </si>
  <si>
    <t>27 Januari 2022</t>
  </si>
  <si>
    <t>SK Dekan FMIPA 
No.21/UN16.03.D/XIII/KPT/2022</t>
  </si>
  <si>
    <t>https://uandalas-my.sharepoint.com/:b:/g/personal/mutyavonnisa_sci_unand_ac_id/EXVd-_00nehCglih0SckEAEBru_h6C2HX_H7zOc6DC0bNw</t>
  </si>
  <si>
    <t>Peserta Webinar Series Proposal Simlibtabmas tahun 2022</t>
  </si>
  <si>
    <t>29 Januari 2022</t>
  </si>
  <si>
    <t>https://uandalas-my.sharepoint.com/:b:/g/personal/mutyavonnisa_sci_unand_ac_id/EVbKQ9IpSxNLl4gYEPB0g54B8_Q3I3O-RS0RWxqV7r9V5A?e=T0mTyT</t>
  </si>
  <si>
    <t>Keanggotaan dalam tim penilai jabatan akademik dosen (tiap semester)</t>
  </si>
  <si>
    <t>Menjadi Asesor</t>
  </si>
  <si>
    <t>Menjadi Asesor kegiatan seperti PAK, BKD, Hibah Penelitian dan Pengabdian (tiap kegiatan)</t>
  </si>
  <si>
    <t>Ketua Jurusan/Bagian</t>
  </si>
  <si>
    <t>Lampiran IV.e.</t>
  </si>
  <si>
    <t>RESUME USUL PENETAPAN ANGKA KREDIT</t>
  </si>
  <si>
    <t>JABATAN AKADEMIK DOSEN UNIVERSITAS ANDALAS</t>
  </si>
  <si>
    <t>Fakultas</t>
  </si>
  <si>
    <t>:  ................................</t>
  </si>
  <si>
    <t xml:space="preserve">Tanggal Penilaian </t>
  </si>
  <si>
    <t>:  .............................</t>
  </si>
  <si>
    <t>KETERANGAN  PERORANGAN</t>
  </si>
  <si>
    <t>N a m a</t>
  </si>
  <si>
    <t xml:space="preserve">NIP/NIDN/NIDK </t>
  </si>
  <si>
    <t>Pangkat dan Golongan Ruang / TMT</t>
  </si>
  <si>
    <t>Jabatan Akademik Dosen / TMT</t>
  </si>
  <si>
    <t>Jurusan</t>
  </si>
  <si>
    <t>Fisika</t>
  </si>
  <si>
    <t xml:space="preserve">Diusulkan menjadi </t>
  </si>
  <si>
    <t>...........................................</t>
  </si>
  <si>
    <t>Dalam Bidang Ilmu</t>
  </si>
  <si>
    <t>Sub Unsur</t>
  </si>
  <si>
    <t>BIDANG DAN BUTIR KEGIATAN YANG DINILAI</t>
  </si>
  <si>
    <t xml:space="preserve">Pendidikan Sekolah </t>
  </si>
  <si>
    <t>Penelitian</t>
  </si>
  <si>
    <t>Pengabdian</t>
  </si>
  <si>
    <t>Penunjang</t>
  </si>
  <si>
    <t>Jml Usul Angka Kredit</t>
  </si>
  <si>
    <t>Kelebihan AK yang lalu</t>
  </si>
  <si>
    <t>Kelebihan yang Diakui Kelompok C - Pelaksanaan Penelitian Sebesar 80 %</t>
  </si>
  <si>
    <t>Jml AK Seluruhnya</t>
  </si>
  <si>
    <t>Jml AK Seharusnya</t>
  </si>
  <si>
    <t>≥ 35 %</t>
  </si>
  <si>
    <t>≥ 45 %</t>
  </si>
  <si>
    <t>≤ 10 %</t>
  </si>
  <si>
    <t>Pertimbangan TPJA Fakultas</t>
  </si>
  <si>
    <t>Tanda Centang</t>
  </si>
  <si>
    <t>Nama Tim Penilai</t>
  </si>
  <si>
    <t>Tanda Tangan</t>
  </si>
  <si>
    <t>......................</t>
  </si>
  <si>
    <t xml:space="preserve">1. </t>
  </si>
  <si>
    <t>DISETUJUI/DIUSULKAN menjadi Profesor (850 Kum)</t>
  </si>
  <si>
    <t>Karena Telah Memenuhi Seluruh Persyaratan.</t>
  </si>
  <si>
    <t>setelah melengkapi persyaratan sbb :</t>
  </si>
  <si>
    <t>Menyetujui :</t>
  </si>
  <si>
    <t>DITOLAK DIUSULKAN menjadi Profesor (850 Kum) dengan alasan sbb:</t>
  </si>
  <si>
    <t>Ketua TPJA</t>
  </si>
  <si>
    <t>_______________________</t>
  </si>
  <si>
    <t xml:space="preserve"> NIP ............................</t>
  </si>
  <si>
    <t>Keterangan :</t>
  </si>
  <si>
    <t>Kolom Warna Biru : Diisi oleh sesuai dengan hasil penilaian angka kredit Tim TPJA.</t>
  </si>
  <si>
    <t>Kolom Warna Kuning :  Angka Kredit Kumulatif Inpasing Dosen (sesuai Lampiran III)</t>
  </si>
  <si>
    <r>
      <t xml:space="preserve">Marzuki*, Hiroyuki Hashiguchi, </t>
    </r>
    <r>
      <rPr>
        <b/>
        <sz val="11"/>
        <rFont val="Bookman Old Style"/>
        <charset val="134"/>
      </rPr>
      <t>Mutya Vonnisa</t>
    </r>
    <r>
      <rPr>
        <sz val="11"/>
        <rFont val="Bookman Old Style"/>
        <charset val="134"/>
      </rPr>
      <t xml:space="preserve">, Harmadi &amp; Masaki Katsumata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</si>
</sst>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
    <numFmt numFmtId="165" formatCode="[$-F800]dddd\,\ mmmm\ dd\,\ yyyy"/>
    <numFmt numFmtId="166" formatCode="_(* #,##0.000_);_(* \(#,##0.000\);_(* &quot;-&quot;???_);_(@_)"/>
    <numFmt numFmtId="167" formatCode="0."/>
    <numFmt numFmtId="168" formatCode="[$-421]dd\ mmmm\ yyyy;@"/>
    <numFmt numFmtId="169" formatCode="0_)"/>
    <numFmt numFmtId="170" formatCode="_-* #,##0_-;\-* #,##0_-;_-* &quot;-&quot;??_-;_-@"/>
    <numFmt numFmtId="171" formatCode="_-* #,##0.000_-;\-* #,##0.000_-;_-* &quot;-&quot;??_-;_-@"/>
  </numFmts>
  <fonts count="57">
    <font>
      <sz val="11"/>
      <color theme="1"/>
      <name val="Arial"/>
      <charset val="134"/>
    </font>
    <font>
      <sz val="11"/>
      <color theme="1"/>
      <name val="Times New Roman"/>
      <charset val="134"/>
    </font>
    <font>
      <b/>
      <sz val="11"/>
      <color theme="1"/>
      <name val="Times New Roman"/>
      <charset val="134"/>
    </font>
    <font>
      <sz val="10"/>
      <color theme="1"/>
      <name val="Times New Roman"/>
      <charset val="134"/>
    </font>
    <font>
      <sz val="11"/>
      <color theme="1"/>
      <name val="Calibri"/>
      <charset val="134"/>
    </font>
    <font>
      <b/>
      <sz val="10"/>
      <color theme="1"/>
      <name val="Times New Roman"/>
      <charset val="134"/>
    </font>
    <font>
      <sz val="11"/>
      <name val="Arial"/>
      <charset val="134"/>
    </font>
    <font>
      <sz val="12"/>
      <color theme="1"/>
      <name val="Times New Roman"/>
      <charset val="134"/>
    </font>
    <font>
      <b/>
      <sz val="10"/>
      <color theme="1"/>
      <name val="Arial"/>
      <charset val="134"/>
    </font>
    <font>
      <i/>
      <sz val="9"/>
      <color theme="1"/>
      <name val="Times New Roman"/>
      <charset val="134"/>
    </font>
    <font>
      <i/>
      <sz val="9"/>
      <color theme="1"/>
      <name val="Arial"/>
      <charset val="134"/>
    </font>
    <font>
      <sz val="9"/>
      <color theme="1"/>
      <name val="Arial"/>
      <charset val="134"/>
    </font>
    <font>
      <sz val="11"/>
      <name val="Bookman Old Style"/>
      <charset val="134"/>
    </font>
    <font>
      <sz val="11"/>
      <color theme="1"/>
      <name val="Bookman Old Style"/>
      <charset val="134"/>
    </font>
    <font>
      <sz val="10"/>
      <color theme="1"/>
      <name val="Arial"/>
      <charset val="134"/>
    </font>
    <font>
      <b/>
      <sz val="11"/>
      <color theme="1"/>
      <name val="Bookman Old Style"/>
      <charset val="134"/>
    </font>
    <font>
      <sz val="11"/>
      <color rgb="FF000000"/>
      <name val="Bookman Old Style"/>
      <charset val="134"/>
    </font>
    <font>
      <b/>
      <sz val="11"/>
      <name val="Arial"/>
      <charset val="134"/>
    </font>
    <font>
      <sz val="10"/>
      <name val="Bookman Old Style"/>
      <charset val="134"/>
    </font>
    <font>
      <sz val="11"/>
      <color indexed="8"/>
      <name val="Bookman Old Style"/>
      <charset val="134"/>
    </font>
    <font>
      <sz val="10"/>
      <color theme="1"/>
      <name val="Bookman Old Style"/>
      <charset val="134"/>
    </font>
    <font>
      <sz val="10"/>
      <color rgb="FF000000"/>
      <name val="Bookman Old Style"/>
      <charset val="134"/>
    </font>
    <font>
      <u/>
      <sz val="11"/>
      <color theme="10"/>
      <name val="Arial"/>
      <charset val="134"/>
    </font>
    <font>
      <sz val="10"/>
      <color indexed="8"/>
      <name val="Bookman Old Style"/>
      <charset val="134"/>
    </font>
    <font>
      <u/>
      <sz val="11"/>
      <color rgb="FF800080"/>
      <name val="Arial"/>
      <charset val="134"/>
    </font>
    <font>
      <b/>
      <sz val="10"/>
      <color theme="1"/>
      <name val="Bookman Old Style"/>
      <charset val="134"/>
    </font>
    <font>
      <b/>
      <sz val="11"/>
      <color rgb="FF000000"/>
      <name val="Bookman Old Style"/>
      <charset val="134"/>
    </font>
    <font>
      <b/>
      <i/>
      <sz val="11"/>
      <color theme="1"/>
      <name val="Bookman Old Style"/>
      <charset val="134"/>
    </font>
    <font>
      <u/>
      <sz val="11"/>
      <color theme="10"/>
      <name val="Bookman Old Style"/>
      <charset val="134"/>
    </font>
    <font>
      <b/>
      <sz val="11"/>
      <name val="Bookman Old Style"/>
      <charset val="134"/>
    </font>
    <font>
      <u/>
      <sz val="11"/>
      <color rgb="FF800080"/>
      <name val="Bookman Old Style"/>
      <charset val="134"/>
    </font>
    <font>
      <b/>
      <sz val="11"/>
      <name val="Bookman Old Style"/>
      <charset val="204"/>
    </font>
    <font>
      <sz val="11"/>
      <color rgb="FFFF0000"/>
      <name val="Bookman Old Style"/>
      <charset val="134"/>
    </font>
    <font>
      <sz val="11"/>
      <color rgb="FFFFFF00"/>
      <name val="Bookman Old Style"/>
      <charset val="134"/>
    </font>
    <font>
      <b/>
      <sz val="11"/>
      <color indexed="8"/>
      <name val="Bookman Old Style"/>
      <charset val="134"/>
    </font>
    <font>
      <sz val="11"/>
      <color theme="1"/>
      <name val="Calibri"/>
      <charset val="134"/>
      <scheme val="minor"/>
    </font>
    <font>
      <b/>
      <i/>
      <sz val="11"/>
      <name val="Bookman Old Style"/>
      <charset val="134"/>
    </font>
    <font>
      <b/>
      <sz val="11"/>
      <color theme="10"/>
      <name val="Bookman Old Style"/>
      <charset val="134"/>
    </font>
    <font>
      <sz val="11"/>
      <color rgb="FFFF0000"/>
      <name val="Arial"/>
      <charset val="134"/>
    </font>
    <font>
      <sz val="12"/>
      <color rgb="FF000000"/>
      <name val="Bookman Old Style"/>
      <charset val="134"/>
    </font>
    <font>
      <b/>
      <i/>
      <u/>
      <sz val="11"/>
      <color rgb="FF000000"/>
      <name val="Bookman Old Style"/>
      <charset val="134"/>
    </font>
    <font>
      <b/>
      <sz val="12"/>
      <color theme="1"/>
      <name val="Bookman Old Style"/>
      <charset val="134"/>
    </font>
    <font>
      <sz val="12"/>
      <color theme="1"/>
      <name val="Bookman Old Style"/>
      <charset val="134"/>
    </font>
    <font>
      <sz val="12"/>
      <color theme="1"/>
      <name val="Trebuchet MS"/>
      <charset val="134"/>
    </font>
    <font>
      <sz val="11"/>
      <color theme="10"/>
      <name val="Bookman Old Style"/>
      <charset val="134"/>
    </font>
    <font>
      <b/>
      <u/>
      <sz val="11"/>
      <color theme="10"/>
      <name val="Bookman Old Style"/>
      <charset val="134"/>
    </font>
    <font>
      <u/>
      <sz val="7"/>
      <color theme="10"/>
      <name val="Bookman Old Style"/>
      <charset val="134"/>
    </font>
    <font>
      <sz val="7"/>
      <color theme="1"/>
      <name val="Calibri"/>
      <charset val="134"/>
    </font>
    <font>
      <sz val="10"/>
      <name val="Arial"/>
      <charset val="134"/>
    </font>
    <font>
      <i/>
      <sz val="11"/>
      <color theme="1"/>
      <name val="Bookman Old Style"/>
      <charset val="134"/>
    </font>
    <font>
      <b/>
      <sz val="9"/>
      <name val="Times New Roman"/>
    </font>
    <font>
      <sz val="9"/>
      <name val="Times New Roman"/>
    </font>
    <font>
      <b/>
      <sz val="11"/>
      <name val="Bookman Old Style"/>
      <family val="1"/>
    </font>
    <font>
      <sz val="11"/>
      <color theme="1"/>
      <name val="Bookman Old Style"/>
      <family val="1"/>
    </font>
    <font>
      <u/>
      <sz val="11"/>
      <color rgb="FF800080"/>
      <name val="Bookman Old Style"/>
      <family val="1"/>
    </font>
    <font>
      <b/>
      <sz val="11"/>
      <color theme="1"/>
      <name val="Bookman Old Style"/>
      <family val="1"/>
    </font>
    <font>
      <sz val="11"/>
      <name val="Bookman Old Style"/>
      <family val="1"/>
    </font>
  </fonts>
  <fills count="27">
    <fill>
      <patternFill patternType="none"/>
    </fill>
    <fill>
      <patternFill patternType="gray125"/>
    </fill>
    <fill>
      <patternFill patternType="solid">
        <fgColor theme="0"/>
        <bgColor theme="0"/>
      </patternFill>
    </fill>
    <fill>
      <patternFill patternType="solid">
        <fgColor rgb="FFC6D9F0"/>
        <bgColor rgb="FFC6D9F0"/>
      </patternFill>
    </fill>
    <fill>
      <patternFill patternType="solid">
        <fgColor rgb="FFFFFF00"/>
        <bgColor rgb="FFFFFF00"/>
      </patternFill>
    </fill>
    <fill>
      <patternFill patternType="solid">
        <fgColor rgb="FFB6DDE8"/>
        <bgColor rgb="FFB6DDE8"/>
      </patternFill>
    </fill>
    <fill>
      <patternFill patternType="solid">
        <fgColor rgb="FFFFFFFF"/>
        <bgColor rgb="FFFFFFFF"/>
      </patternFill>
    </fill>
    <fill>
      <patternFill patternType="solid">
        <fgColor indexed="9"/>
        <bgColor indexed="64"/>
      </patternFill>
    </fill>
    <fill>
      <patternFill patternType="solid">
        <fgColor rgb="FFFFFF00"/>
        <bgColor indexed="64"/>
      </patternFill>
    </fill>
    <fill>
      <patternFill patternType="solid">
        <fgColor rgb="FFFABF8F"/>
        <bgColor rgb="FFFABF8F"/>
      </patternFill>
    </fill>
    <fill>
      <patternFill patternType="solid">
        <fgColor rgb="FF92D050"/>
        <bgColor rgb="FF92D050"/>
      </patternFill>
    </fill>
    <fill>
      <patternFill patternType="solid">
        <fgColor theme="5"/>
        <bgColor indexed="64"/>
      </patternFill>
    </fill>
    <fill>
      <patternFill patternType="solid">
        <fgColor rgb="FF00B0F0"/>
        <bgColor rgb="FF00B0F0"/>
      </patternFill>
    </fill>
    <fill>
      <patternFill patternType="solid">
        <fgColor theme="7" tint="0.39997558519241921"/>
        <bgColor indexed="64"/>
      </patternFill>
    </fill>
    <fill>
      <patternFill patternType="solid">
        <fgColor rgb="FFFBD4B4"/>
        <bgColor rgb="FFFBD4B4"/>
      </patternFill>
    </fill>
    <fill>
      <patternFill patternType="solid">
        <fgColor theme="0"/>
        <bgColor indexed="64"/>
      </patternFill>
    </fill>
    <fill>
      <patternFill patternType="solid">
        <fgColor rgb="FFD8D8D8"/>
        <bgColor rgb="FFD8D8D8"/>
      </patternFill>
    </fill>
    <fill>
      <patternFill patternType="solid">
        <fgColor rgb="FF92D050"/>
        <bgColor indexed="64"/>
      </patternFill>
    </fill>
    <fill>
      <patternFill patternType="solid">
        <fgColor rgb="FFE6F882"/>
        <bgColor indexed="64"/>
      </patternFill>
    </fill>
    <fill>
      <patternFill patternType="solid">
        <fgColor theme="0" tint="-0.14999847407452621"/>
        <bgColor rgb="FFFFFF00"/>
      </patternFill>
    </fill>
    <fill>
      <patternFill patternType="solid">
        <fgColor theme="0" tint="-0.14999847407452621"/>
        <bgColor indexed="64"/>
      </patternFill>
    </fill>
    <fill>
      <patternFill patternType="solid">
        <fgColor theme="0" tint="-0.14999847407452621"/>
        <bgColor theme="0"/>
      </patternFill>
    </fill>
    <fill>
      <patternFill patternType="solid">
        <fgColor rgb="FFFFFF00"/>
        <bgColor theme="0"/>
      </patternFill>
    </fill>
    <fill>
      <patternFill patternType="solid">
        <fgColor rgb="FF00B0F0"/>
        <bgColor indexed="64"/>
      </patternFill>
    </fill>
    <fill>
      <patternFill patternType="solid">
        <fgColor rgb="FFFFC000"/>
        <bgColor indexed="64"/>
      </patternFill>
    </fill>
    <fill>
      <patternFill patternType="solid">
        <fgColor rgb="FFFF0000"/>
        <bgColor indexed="64"/>
      </patternFill>
    </fill>
    <fill>
      <patternFill patternType="solid">
        <fgColor rgb="FFFFFF00"/>
        <bgColor rgb="FFFFFFFF"/>
      </patternFill>
    </fill>
  </fills>
  <borders count="76">
    <border>
      <left/>
      <right/>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rgb="FF000000"/>
      </left>
      <right style="thin">
        <color auto="1"/>
      </right>
      <top style="thin">
        <color rgb="FF000000"/>
      </top>
      <bottom/>
      <diagonal/>
    </border>
    <border>
      <left style="thin">
        <color rgb="FF000000"/>
      </left>
      <right style="thin">
        <color auto="1"/>
      </right>
      <top/>
      <bottom/>
      <diagonal/>
    </border>
    <border>
      <left style="thin">
        <color rgb="FF000000"/>
      </left>
      <right style="thin">
        <color auto="1"/>
      </right>
      <top/>
      <bottom style="thin">
        <color rgb="FF000000"/>
      </bottom>
      <diagonal/>
    </border>
    <border>
      <left style="thin">
        <color auto="1"/>
      </left>
      <right style="medium">
        <color auto="1"/>
      </right>
      <top style="thin">
        <color auto="1"/>
      </top>
      <bottom style="thin">
        <color auto="1"/>
      </bottom>
      <diagonal/>
    </border>
    <border>
      <left style="thin">
        <color rgb="FF000000"/>
      </left>
      <right/>
      <top style="thin">
        <color auto="1"/>
      </top>
      <bottom style="thin">
        <color auto="1"/>
      </bottom>
      <diagonal/>
    </border>
    <border>
      <left/>
      <right style="thin">
        <color auto="1"/>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auto="1"/>
      </bottom>
      <diagonal/>
    </border>
    <border>
      <left/>
      <right/>
      <top style="thin">
        <color rgb="FF000000"/>
      </top>
      <bottom style="thin">
        <color auto="1"/>
      </bottom>
      <diagonal/>
    </border>
    <border>
      <left/>
      <right style="medium">
        <color auto="1"/>
      </right>
      <top style="thin">
        <color rgb="FF000000"/>
      </top>
      <bottom style="thin">
        <color auto="1"/>
      </bottom>
      <diagonal/>
    </border>
    <border>
      <left/>
      <right style="medium">
        <color auto="1"/>
      </right>
      <top style="thin">
        <color auto="1"/>
      </top>
      <bottom style="thin">
        <color auto="1"/>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style="medium">
        <color auto="1"/>
      </right>
      <top style="thin">
        <color auto="1"/>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auto="1"/>
      </top>
      <bottom style="medium">
        <color rgb="FF000000"/>
      </bottom>
      <diagonal/>
    </border>
    <border>
      <left/>
      <right/>
      <top style="thin">
        <color auto="1"/>
      </top>
      <bottom style="medium">
        <color rgb="FF000000"/>
      </bottom>
      <diagonal/>
    </border>
    <border>
      <left/>
      <right style="medium">
        <color rgb="FF000000"/>
      </right>
      <top style="thin">
        <color auto="1"/>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style="medium">
        <color rgb="FF000000"/>
      </bottom>
      <diagonal/>
    </border>
    <border>
      <left/>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s>
  <cellStyleXfs count="3">
    <xf numFmtId="0" fontId="0" fillId="0" borderId="0"/>
    <xf numFmtId="0" fontId="22" fillId="0" borderId="0" applyNumberFormat="0" applyFill="0" applyBorder="0" applyAlignment="0" applyProtection="0">
      <alignment vertical="top"/>
      <protection locked="0"/>
    </xf>
    <xf numFmtId="0" fontId="48" fillId="0" borderId="0"/>
  </cellStyleXfs>
  <cellXfs count="1454">
    <xf numFmtId="0" fontId="0" fillId="0" borderId="0" xfId="0" applyFont="1" applyAlignment="1"/>
    <xf numFmtId="0" fontId="1" fillId="0" borderId="0" xfId="0" applyFont="1" applyAlignment="1">
      <alignment horizontal="left"/>
    </xf>
    <xf numFmtId="0" fontId="1" fillId="0" borderId="0" xfId="0" applyFont="1" applyAlignment="1">
      <alignment horizontal="center"/>
    </xf>
    <xf numFmtId="0" fontId="2" fillId="0" borderId="0" xfId="0" applyFont="1" applyAlignment="1">
      <alignment horizontal="center"/>
    </xf>
    <xf numFmtId="0" fontId="1" fillId="2" borderId="0" xfId="0" applyFont="1" applyFill="1" applyBorder="1"/>
    <xf numFmtId="0" fontId="1" fillId="0" borderId="0" xfId="0" applyFont="1"/>
    <xf numFmtId="15" fontId="1" fillId="2" borderId="0" xfId="0" applyNumberFormat="1" applyFont="1" applyFill="1" applyBorder="1"/>
    <xf numFmtId="0" fontId="3" fillId="0" borderId="1" xfId="0" applyFont="1" applyBorder="1"/>
    <xf numFmtId="0" fontId="4" fillId="0" borderId="1" xfId="0" applyFont="1" applyBorder="1"/>
    <xf numFmtId="0" fontId="5" fillId="0" borderId="2" xfId="0" applyFont="1" applyBorder="1" applyAlignment="1">
      <alignment horizontal="center" vertical="top" wrapText="1"/>
    </xf>
    <xf numFmtId="0" fontId="3" fillId="0" borderId="4" xfId="0" applyFont="1" applyBorder="1" applyAlignment="1">
      <alignment horizontal="center"/>
    </xf>
    <xf numFmtId="0" fontId="3" fillId="0" borderId="8" xfId="0" applyFont="1" applyBorder="1" applyAlignment="1">
      <alignment horizontal="center"/>
    </xf>
    <xf numFmtId="0" fontId="5" fillId="0" borderId="4" xfId="0" applyFont="1" applyBorder="1" applyAlignment="1">
      <alignment horizontal="center" wrapText="1"/>
    </xf>
    <xf numFmtId="0" fontId="5" fillId="0" borderId="7" xfId="0" applyFont="1" applyBorder="1" applyAlignment="1">
      <alignment horizontal="center" wrapText="1"/>
    </xf>
    <xf numFmtId="0" fontId="5" fillId="0" borderId="4" xfId="0" applyFont="1" applyBorder="1" applyAlignment="1">
      <alignment horizontal="center" vertical="top" wrapText="1"/>
    </xf>
    <xf numFmtId="0" fontId="3" fillId="0" borderId="4" xfId="0" applyFont="1" applyBorder="1" applyAlignment="1">
      <alignment horizontal="center" vertical="top" wrapText="1"/>
    </xf>
    <xf numFmtId="0" fontId="3" fillId="3" borderId="4" xfId="0" applyFont="1" applyFill="1" applyBorder="1" applyAlignment="1">
      <alignment horizontal="center" vertical="top" wrapText="1"/>
    </xf>
    <xf numFmtId="0" fontId="3" fillId="0" borderId="2" xfId="0" applyFont="1" applyBorder="1" applyAlignment="1">
      <alignment horizontal="center" vertical="top" wrapText="1"/>
    </xf>
    <xf numFmtId="0" fontId="3" fillId="0" borderId="8" xfId="0" applyFont="1" applyBorder="1" applyAlignment="1">
      <alignment horizontal="center" vertical="center" wrapText="1"/>
    </xf>
    <xf numFmtId="0" fontId="3" fillId="4" borderId="9"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3" borderId="9"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9" xfId="0" applyFont="1" applyBorder="1" applyAlignment="1">
      <alignment horizontal="center" vertical="center"/>
    </xf>
    <xf numFmtId="0" fontId="3" fillId="0" borderId="11" xfId="0" applyFont="1" applyBorder="1" applyAlignment="1">
      <alignment vertical="top" wrapText="1"/>
    </xf>
    <xf numFmtId="0" fontId="3" fillId="0" borderId="3" xfId="0" applyFont="1" applyBorder="1" applyAlignment="1">
      <alignment horizontal="left" vertical="top" wrapText="1"/>
    </xf>
    <xf numFmtId="0" fontId="3" fillId="0" borderId="12" xfId="0" applyFont="1" applyBorder="1" applyAlignment="1">
      <alignment vertical="top" wrapText="1"/>
    </xf>
    <xf numFmtId="0" fontId="3" fillId="0" borderId="14" xfId="0" applyFont="1" applyBorder="1" applyAlignment="1">
      <alignment horizontal="left" vertical="top" wrapText="1"/>
    </xf>
    <xf numFmtId="0" fontId="3" fillId="0" borderId="15" xfId="0" applyFont="1" applyBorder="1" applyAlignment="1">
      <alignment vertical="top" wrapText="1"/>
    </xf>
    <xf numFmtId="0" fontId="3" fillId="0" borderId="0" xfId="0" applyFont="1" applyAlignment="1">
      <alignment horizontal="left" vertical="top" wrapText="1"/>
    </xf>
    <xf numFmtId="0" fontId="3" fillId="0" borderId="15" xfId="0" applyFont="1" applyBorder="1" applyAlignment="1">
      <alignment horizontal="left" vertical="top" wrapText="1"/>
    </xf>
    <xf numFmtId="0" fontId="3" fillId="0" borderId="1" xfId="0" applyFont="1" applyBorder="1" applyAlignment="1">
      <alignment horizontal="left" vertical="top" wrapText="1"/>
    </xf>
    <xf numFmtId="0" fontId="3" fillId="0" borderId="12" xfId="0" applyFont="1" applyBorder="1" applyAlignment="1">
      <alignment horizontal="left" vertical="top" wrapText="1"/>
    </xf>
    <xf numFmtId="0" fontId="7" fillId="0" borderId="0" xfId="0" applyFont="1"/>
    <xf numFmtId="164" fontId="3" fillId="3" borderId="4" xfId="0" applyNumberFormat="1" applyFont="1" applyFill="1" applyBorder="1" applyAlignment="1">
      <alignment horizontal="center" vertical="top" wrapText="1"/>
    </xf>
    <xf numFmtId="0" fontId="3" fillId="0" borderId="0" xfId="0" applyFont="1"/>
    <xf numFmtId="0" fontId="5" fillId="0" borderId="2" xfId="0" applyFont="1" applyBorder="1" applyAlignment="1">
      <alignment horizontal="center"/>
    </xf>
    <xf numFmtId="0" fontId="5" fillId="0" borderId="2" xfId="0" applyFont="1" applyBorder="1" applyAlignment="1">
      <alignment horizontal="center" wrapText="1"/>
    </xf>
    <xf numFmtId="0" fontId="8" fillId="0" borderId="2" xfId="0" applyFont="1" applyBorder="1" applyAlignment="1">
      <alignment horizontal="center"/>
    </xf>
    <xf numFmtId="0" fontId="3" fillId="0" borderId="9" xfId="0" applyFont="1" applyBorder="1" applyAlignment="1">
      <alignment horizontal="left" wrapText="1"/>
    </xf>
    <xf numFmtId="0" fontId="3" fillId="0" borderId="0" xfId="0" applyFont="1" applyAlignment="1">
      <alignment wrapText="1"/>
    </xf>
    <xf numFmtId="0" fontId="5" fillId="0" borderId="0" xfId="0" applyFont="1" applyAlignment="1">
      <alignment wrapText="1"/>
    </xf>
    <xf numFmtId="0" fontId="5" fillId="0" borderId="13" xfId="0" applyFont="1" applyBorder="1" applyAlignment="1">
      <alignment horizontal="center" vertical="center" wrapText="1"/>
    </xf>
    <xf numFmtId="0" fontId="9" fillId="0" borderId="0" xfId="0" applyFont="1"/>
    <xf numFmtId="0" fontId="10" fillId="0" borderId="0" xfId="0" applyFont="1"/>
    <xf numFmtId="0" fontId="11" fillId="5" borderId="0" xfId="0" applyFont="1" applyFill="1" applyBorder="1"/>
    <xf numFmtId="0" fontId="9" fillId="0" borderId="0" xfId="0" applyFont="1" applyAlignment="1">
      <alignment horizontal="left" vertical="center"/>
    </xf>
    <xf numFmtId="0" fontId="9" fillId="0" borderId="0" xfId="0" applyFont="1" applyAlignment="1">
      <alignment vertical="center" wrapText="1"/>
    </xf>
    <xf numFmtId="0" fontId="11" fillId="4" borderId="0" xfId="0" applyFont="1" applyFill="1" applyBorder="1"/>
    <xf numFmtId="0" fontId="12" fillId="0" borderId="0" xfId="0" applyFont="1" applyFill="1" applyAlignment="1">
      <alignment vertical="center"/>
    </xf>
    <xf numFmtId="0" fontId="13" fillId="0" borderId="0" xfId="0" applyFont="1" applyFill="1" applyAlignment="1">
      <alignment vertical="center"/>
    </xf>
    <xf numFmtId="0" fontId="14" fillId="0" borderId="0" xfId="0" applyFont="1" applyFill="1" applyBorder="1" applyAlignment="1"/>
    <xf numFmtId="0" fontId="12" fillId="0" borderId="0" xfId="0" applyFont="1" applyFill="1" applyAlignment="1">
      <alignment horizontal="left" vertical="center"/>
    </xf>
    <xf numFmtId="0" fontId="0" fillId="0" borderId="0" xfId="0" applyFont="1" applyAlignment="1">
      <alignment horizontal="center"/>
    </xf>
    <xf numFmtId="0" fontId="0" fillId="0" borderId="0" xfId="0" applyFont="1" applyFill="1" applyAlignment="1">
      <alignment horizontal="center"/>
    </xf>
    <xf numFmtId="0" fontId="0" fillId="0" borderId="0" xfId="0" applyFont="1" applyFill="1" applyAlignment="1"/>
    <xf numFmtId="0" fontId="0" fillId="0" borderId="0" xfId="0" applyFont="1" applyFill="1" applyBorder="1" applyAlignment="1"/>
    <xf numFmtId="0" fontId="15" fillId="0" borderId="0" xfId="0" applyFont="1" applyAlignment="1">
      <alignment horizontal="center" vertical="center"/>
    </xf>
    <xf numFmtId="0" fontId="13"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15" fillId="0" borderId="0" xfId="0" applyFont="1" applyAlignment="1">
      <alignment horizontal="left" vertical="center"/>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8" xfId="0" applyFont="1" applyBorder="1" applyAlignment="1">
      <alignment horizontal="center" vertical="center"/>
    </xf>
    <xf numFmtId="0" fontId="15" fillId="0" borderId="5" xfId="0" applyFont="1" applyBorder="1" applyAlignment="1">
      <alignment horizontal="center" vertical="center"/>
    </xf>
    <xf numFmtId="0" fontId="15" fillId="0" borderId="4" xfId="0" applyFont="1" applyBorder="1" applyAlignment="1">
      <alignment horizontal="center" vertical="center"/>
    </xf>
    <xf numFmtId="0" fontId="15" fillId="0" borderId="16" xfId="0" applyFont="1" applyBorder="1" applyAlignment="1">
      <alignment horizontal="center" vertical="center"/>
    </xf>
    <xf numFmtId="0" fontId="16" fillId="6" borderId="5" xfId="0" applyFont="1" applyFill="1" applyBorder="1" applyAlignment="1">
      <alignment horizontal="center" vertical="center" wrapText="1"/>
    </xf>
    <xf numFmtId="0" fontId="16" fillId="6" borderId="17" xfId="0" applyFont="1" applyFill="1" applyBorder="1" applyAlignment="1">
      <alignment horizontal="center" vertical="center" wrapText="1"/>
    </xf>
    <xf numFmtId="0" fontId="13" fillId="0" borderId="16"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2" fillId="0" borderId="17" xfId="0" applyFont="1" applyFill="1" applyBorder="1" applyAlignment="1">
      <alignment horizontal="center" vertical="center"/>
    </xf>
    <xf numFmtId="0" fontId="18" fillId="0" borderId="18" xfId="0" applyFont="1" applyFill="1" applyBorder="1" applyAlignment="1">
      <alignment horizontal="center" vertical="center" wrapText="1"/>
    </xf>
    <xf numFmtId="0" fontId="18" fillId="0" borderId="21" xfId="2" applyFont="1" applyFill="1" applyBorder="1" applyAlignment="1">
      <alignment horizontal="center" vertical="center" wrapText="1"/>
    </xf>
    <xf numFmtId="49" fontId="18" fillId="0" borderId="16" xfId="0" applyNumberFormat="1" applyFont="1" applyFill="1" applyBorder="1" applyAlignment="1">
      <alignment horizontal="left" vertical="center" wrapText="1"/>
    </xf>
    <xf numFmtId="0" fontId="18" fillId="0" borderId="25" xfId="2" applyFont="1" applyFill="1" applyBorder="1" applyAlignment="1">
      <alignment horizontal="left" vertical="center" wrapText="1"/>
    </xf>
    <xf numFmtId="0" fontId="18" fillId="0" borderId="21" xfId="2" applyFont="1" applyFill="1" applyBorder="1" applyAlignment="1">
      <alignment horizontal="left" vertical="center" wrapText="1"/>
    </xf>
    <xf numFmtId="49" fontId="18" fillId="0" borderId="21" xfId="0" applyNumberFormat="1" applyFont="1" applyFill="1" applyBorder="1" applyAlignment="1">
      <alignment horizontal="left" vertical="center" wrapText="1"/>
    </xf>
    <xf numFmtId="0" fontId="13" fillId="0" borderId="12" xfId="0" applyFont="1" applyBorder="1" applyAlignment="1">
      <alignment horizontal="center" vertical="center"/>
    </xf>
    <xf numFmtId="0" fontId="16" fillId="6" borderId="3" xfId="0" applyFont="1" applyFill="1" applyBorder="1" applyAlignment="1">
      <alignment horizontal="center" vertical="center" wrapText="1"/>
    </xf>
    <xf numFmtId="0" fontId="19" fillId="7" borderId="17" xfId="0" applyFont="1" applyFill="1" applyBorder="1" applyAlignment="1">
      <alignment horizontal="center" vertical="center"/>
    </xf>
    <xf numFmtId="0" fontId="18" fillId="0" borderId="21" xfId="0" applyFont="1" applyFill="1" applyBorder="1" applyAlignment="1">
      <alignment horizontal="center" vertical="center" wrapText="1"/>
    </xf>
    <xf numFmtId="49" fontId="20" fillId="0" borderId="21" xfId="0" applyNumberFormat="1" applyFont="1" applyFill="1" applyBorder="1" applyAlignment="1">
      <alignment horizontal="left" vertical="center"/>
    </xf>
    <xf numFmtId="0" fontId="18" fillId="0" borderId="25" xfId="2" applyFont="1" applyBorder="1" applyAlignment="1">
      <alignment horizontal="left" vertical="center" wrapText="1"/>
    </xf>
    <xf numFmtId="165" fontId="18" fillId="0" borderId="16" xfId="0" applyNumberFormat="1" applyFont="1" applyFill="1" applyBorder="1" applyAlignment="1">
      <alignment horizontal="left" vertical="center" wrapText="1"/>
    </xf>
    <xf numFmtId="0" fontId="21" fillId="0" borderId="17" xfId="0" applyFont="1" applyFill="1" applyBorder="1" applyAlignment="1">
      <alignment horizontal="center" vertical="center" wrapText="1"/>
    </xf>
    <xf numFmtId="0" fontId="20" fillId="0" borderId="18" xfId="0" applyFont="1" applyFill="1" applyBorder="1" applyAlignment="1">
      <alignment horizontal="center" vertical="center"/>
    </xf>
    <xf numFmtId="165" fontId="18" fillId="0" borderId="21" xfId="0" applyNumberFormat="1" applyFont="1" applyFill="1" applyBorder="1" applyAlignment="1">
      <alignment horizontal="left" vertical="center" wrapText="1"/>
    </xf>
    <xf numFmtId="0" fontId="15" fillId="0" borderId="0" xfId="0" applyFont="1" applyFill="1" applyAlignment="1">
      <alignment horizontal="center" vertical="center"/>
    </xf>
    <xf numFmtId="0" fontId="15" fillId="0" borderId="0" xfId="0" applyFont="1" applyFill="1" applyBorder="1" applyAlignment="1">
      <alignment horizontal="center" vertical="center"/>
    </xf>
    <xf numFmtId="0" fontId="13" fillId="0" borderId="0" xfId="0" applyFont="1" applyAlignment="1">
      <alignment horizontal="center" vertical="center" wrapText="1"/>
    </xf>
    <xf numFmtId="0" fontId="13" fillId="0" borderId="0" xfId="0" applyFont="1" applyFill="1" applyAlignment="1">
      <alignment horizontal="center" vertical="center"/>
    </xf>
    <xf numFmtId="0" fontId="13" fillId="0" borderId="0" xfId="0" applyFont="1" applyFill="1" applyAlignment="1">
      <alignment horizontal="center" vertical="center" wrapText="1"/>
    </xf>
    <xf numFmtId="0" fontId="15" fillId="0" borderId="0" xfId="0" applyFont="1" applyFill="1" applyAlignment="1">
      <alignment horizontal="center" vertical="center" wrapText="1"/>
    </xf>
    <xf numFmtId="0" fontId="15" fillId="0" borderId="0" xfId="0" applyFont="1" applyFill="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vertical="center"/>
    </xf>
    <xf numFmtId="0" fontId="15" fillId="0" borderId="21" xfId="0" applyFont="1" applyFill="1" applyBorder="1" applyAlignment="1">
      <alignment horizontal="center" vertical="center" wrapText="1"/>
    </xf>
    <xf numFmtId="0" fontId="15" fillId="0" borderId="21" xfId="0" applyFont="1" applyFill="1" applyBorder="1" applyAlignment="1">
      <alignment horizontal="center" vertical="center"/>
    </xf>
    <xf numFmtId="0" fontId="13" fillId="0" borderId="4" xfId="0" applyFont="1" applyBorder="1" applyAlignment="1">
      <alignment horizontal="center" vertical="center" wrapText="1"/>
    </xf>
    <xf numFmtId="0" fontId="16" fillId="0" borderId="4" xfId="0" applyFont="1" applyBorder="1" applyAlignment="1">
      <alignment horizontal="center" vertical="center"/>
    </xf>
    <xf numFmtId="0" fontId="13" fillId="0" borderId="4" xfId="0" applyFont="1" applyBorder="1" applyAlignment="1">
      <alignment vertical="center"/>
    </xf>
    <xf numFmtId="164" fontId="15" fillId="0" borderId="4" xfId="0" applyNumberFormat="1" applyFont="1" applyBorder="1" applyAlignment="1">
      <alignment horizontal="center" vertical="center"/>
    </xf>
    <xf numFmtId="0" fontId="13" fillId="0" borderId="5" xfId="0" applyFont="1" applyBorder="1" applyAlignment="1">
      <alignment vertical="center"/>
    </xf>
    <xf numFmtId="0" fontId="13" fillId="0" borderId="21" xfId="0" applyFont="1" applyFill="1" applyBorder="1" applyAlignment="1">
      <alignment horizontal="center" vertical="center"/>
    </xf>
    <xf numFmtId="0" fontId="15" fillId="0" borderId="4" xfId="0" applyNumberFormat="1" applyFont="1" applyBorder="1" applyAlignment="1">
      <alignment horizontal="center" vertical="center"/>
    </xf>
    <xf numFmtId="0" fontId="15" fillId="0" borderId="0" xfId="0" applyFont="1" applyFill="1" applyBorder="1" applyAlignment="1">
      <alignment horizontal="left" vertical="center"/>
    </xf>
    <xf numFmtId="0" fontId="20" fillId="0" borderId="16" xfId="0" applyFont="1" applyFill="1" applyBorder="1" applyAlignment="1">
      <alignment horizontal="center" vertical="center" wrapText="1"/>
    </xf>
    <xf numFmtId="0" fontId="18" fillId="0" borderId="16" xfId="0" applyFont="1" applyFill="1" applyBorder="1" applyAlignment="1">
      <alignment horizontal="center" vertical="center"/>
    </xf>
    <xf numFmtId="0" fontId="20" fillId="0" borderId="21" xfId="0" applyFont="1" applyFill="1" applyBorder="1" applyAlignment="1">
      <alignment horizontal="center" vertical="center"/>
    </xf>
    <xf numFmtId="0" fontId="22" fillId="0" borderId="21" xfId="1" applyFill="1" applyBorder="1" applyAlignment="1" applyProtection="1">
      <alignment vertical="center"/>
    </xf>
    <xf numFmtId="0" fontId="12" fillId="0" borderId="21" xfId="0" applyFont="1" applyFill="1" applyBorder="1" applyAlignment="1">
      <alignment vertical="center"/>
    </xf>
    <xf numFmtId="0" fontId="12" fillId="0" borderId="0" xfId="0" applyFont="1" applyFill="1" applyBorder="1" applyAlignment="1">
      <alignment vertical="center"/>
    </xf>
    <xf numFmtId="0" fontId="20" fillId="0" borderId="21" xfId="0" applyFont="1" applyFill="1" applyBorder="1" applyAlignment="1">
      <alignment horizontal="center" vertical="center" wrapText="1"/>
    </xf>
    <xf numFmtId="0" fontId="20" fillId="8" borderId="21" xfId="0" applyFont="1" applyFill="1" applyBorder="1" applyAlignment="1">
      <alignment horizontal="center" vertical="center"/>
    </xf>
    <xf numFmtId="0" fontId="18" fillId="0" borderId="21" xfId="0" applyFont="1" applyFill="1" applyBorder="1" applyAlignment="1">
      <alignment horizontal="center" vertical="center"/>
    </xf>
    <xf numFmtId="0" fontId="13" fillId="0" borderId="9" xfId="0" applyFont="1" applyBorder="1" applyAlignment="1">
      <alignment horizontal="center" vertical="center" wrapText="1"/>
    </xf>
    <xf numFmtId="0" fontId="16" fillId="0" borderId="9" xfId="0" applyFont="1" applyBorder="1" applyAlignment="1">
      <alignment horizontal="center" vertical="center"/>
    </xf>
    <xf numFmtId="0" fontId="13" fillId="0" borderId="9" xfId="0" applyFont="1" applyBorder="1" applyAlignment="1">
      <alignment vertical="center"/>
    </xf>
    <xf numFmtId="0" fontId="13" fillId="0" borderId="4" xfId="0" applyFont="1" applyBorder="1" applyAlignment="1">
      <alignment horizontal="center" vertical="center"/>
    </xf>
    <xf numFmtId="166" fontId="18" fillId="0" borderId="21" xfId="0" applyNumberFormat="1" applyFont="1" applyFill="1" applyBorder="1" applyAlignment="1">
      <alignment horizontal="center" vertical="center" wrapText="1"/>
    </xf>
    <xf numFmtId="0" fontId="23" fillId="0" borderId="21" xfId="0" applyFont="1" applyFill="1" applyBorder="1" applyAlignment="1">
      <alignment horizontal="center" vertical="center"/>
    </xf>
    <xf numFmtId="0" fontId="20" fillId="0" borderId="21" xfId="0" applyFont="1" applyFill="1" applyBorder="1" applyAlignment="1">
      <alignment horizontal="left" vertical="center" wrapText="1"/>
    </xf>
    <xf numFmtId="0" fontId="18" fillId="0" borderId="25" xfId="2" applyFont="1" applyFill="1" applyBorder="1" applyAlignment="1">
      <alignment horizontal="left" vertical="top" wrapText="1"/>
    </xf>
    <xf numFmtId="0" fontId="18" fillId="0" borderId="25" xfId="2" applyFont="1" applyBorder="1" applyAlignment="1">
      <alignment horizontal="left" vertical="top" wrapText="1"/>
    </xf>
    <xf numFmtId="0" fontId="24" fillId="0" borderId="21" xfId="1" applyFont="1" applyFill="1" applyBorder="1" applyAlignment="1" applyProtection="1"/>
    <xf numFmtId="0" fontId="20" fillId="8" borderId="16" xfId="0" applyFont="1" applyFill="1" applyBorder="1" applyAlignment="1">
      <alignment horizontal="center" vertical="center"/>
    </xf>
    <xf numFmtId="0" fontId="18" fillId="0" borderId="22" xfId="2" applyFont="1" applyBorder="1" applyAlignment="1">
      <alignment horizontal="left" vertical="top" wrapText="1"/>
    </xf>
    <xf numFmtId="0" fontId="22" fillId="0" borderId="16" xfId="1" applyFill="1" applyBorder="1" applyAlignment="1" applyProtection="1">
      <alignment vertical="center"/>
    </xf>
    <xf numFmtId="0" fontId="12" fillId="0" borderId="16" xfId="0" applyFont="1" applyFill="1" applyBorder="1" applyAlignment="1">
      <alignment vertical="center"/>
    </xf>
    <xf numFmtId="0" fontId="22" fillId="0" borderId="21" xfId="1" applyFill="1" applyBorder="1" applyAlignment="1" applyProtection="1">
      <alignment horizontal="left" vertical="center"/>
    </xf>
    <xf numFmtId="0" fontId="25" fillId="0" borderId="21" xfId="0" applyFont="1" applyFill="1" applyBorder="1" applyAlignment="1">
      <alignment horizontal="center" vertical="center"/>
    </xf>
    <xf numFmtId="0" fontId="25" fillId="0" borderId="0" xfId="0" applyFont="1" applyFill="1" applyBorder="1" applyAlignment="1">
      <alignment horizontal="center" vertical="center"/>
    </xf>
    <xf numFmtId="0" fontId="20" fillId="0" borderId="30" xfId="0" applyFont="1" applyFill="1" applyBorder="1" applyAlignment="1">
      <alignment horizontal="center" vertical="center" wrapText="1"/>
    </xf>
    <xf numFmtId="0" fontId="18" fillId="0" borderId="30" xfId="0" applyFont="1" applyFill="1" applyBorder="1" applyAlignment="1">
      <alignment horizontal="center" vertical="center"/>
    </xf>
    <xf numFmtId="0" fontId="20" fillId="8" borderId="30" xfId="0" applyFont="1" applyFill="1" applyBorder="1" applyAlignment="1">
      <alignment horizontal="center" vertical="center"/>
    </xf>
    <xf numFmtId="0" fontId="18" fillId="0" borderId="28" xfId="2" applyFont="1" applyBorder="1" applyAlignment="1">
      <alignment horizontal="left" vertical="top" wrapText="1"/>
    </xf>
    <xf numFmtId="0" fontId="22" fillId="0" borderId="30" xfId="1" applyFill="1" applyBorder="1" applyAlignment="1" applyProtection="1">
      <alignment vertical="center"/>
    </xf>
    <xf numFmtId="0" fontId="12" fillId="0" borderId="30" xfId="0" applyFont="1" applyFill="1" applyBorder="1" applyAlignment="1">
      <alignment vertical="center"/>
    </xf>
    <xf numFmtId="0" fontId="18" fillId="0" borderId="25" xfId="2" applyFont="1" applyBorder="1" applyAlignment="1">
      <alignment vertical="center" wrapText="1"/>
    </xf>
    <xf numFmtId="0" fontId="24" fillId="0" borderId="21" xfId="1" applyFont="1" applyFill="1" applyBorder="1" applyAlignment="1" applyProtection="1">
      <alignment vertical="center"/>
    </xf>
    <xf numFmtId="0" fontId="13" fillId="0" borderId="0" xfId="0" applyFont="1"/>
    <xf numFmtId="0" fontId="20" fillId="0" borderId="0" xfId="0" applyFont="1" applyFill="1" applyBorder="1" applyAlignment="1">
      <alignment vertical="center"/>
    </xf>
    <xf numFmtId="0" fontId="13" fillId="0" borderId="6" xfId="0" applyFont="1" applyBorder="1" applyAlignment="1">
      <alignment horizontal="left" vertical="center" wrapText="1"/>
    </xf>
    <xf numFmtId="0" fontId="13" fillId="0" borderId="11" xfId="0" applyFont="1" applyBorder="1" applyAlignment="1">
      <alignment horizontal="center" vertical="center"/>
    </xf>
    <xf numFmtId="0" fontId="13" fillId="0" borderId="5" xfId="0" applyFont="1" applyBorder="1" applyAlignment="1">
      <alignment horizontal="left" vertical="center" wrapText="1"/>
    </xf>
    <xf numFmtId="0" fontId="16" fillId="6" borderId="17" xfId="0" applyFont="1" applyFill="1" applyBorder="1" applyAlignment="1">
      <alignment vertical="center" wrapText="1"/>
    </xf>
    <xf numFmtId="0" fontId="13" fillId="0" borderId="15" xfId="0" applyFont="1" applyBorder="1" applyAlignment="1">
      <alignment horizontal="center" vertical="center" wrapText="1"/>
    </xf>
    <xf numFmtId="0" fontId="13" fillId="0" borderId="15" xfId="0" applyFont="1" applyBorder="1" applyAlignment="1">
      <alignment horizontal="center" vertical="center"/>
    </xf>
    <xf numFmtId="0" fontId="13" fillId="0" borderId="5" xfId="0" applyFont="1" applyBorder="1" applyAlignment="1">
      <alignment horizontal="left" vertical="center"/>
    </xf>
    <xf numFmtId="0" fontId="13" fillId="0" borderId="5" xfId="0" applyFont="1" applyBorder="1" applyAlignment="1">
      <alignment horizontal="center" vertical="center"/>
    </xf>
    <xf numFmtId="0" fontId="13" fillId="0" borderId="17" xfId="0" applyFont="1" applyBorder="1" applyAlignment="1">
      <alignment horizontal="center" vertical="center"/>
    </xf>
    <xf numFmtId="0" fontId="13" fillId="0" borderId="17" xfId="0" applyFont="1" applyBorder="1" applyAlignment="1">
      <alignment horizontal="center" vertical="center" wrapText="1"/>
    </xf>
    <xf numFmtId="0" fontId="13" fillId="0" borderId="7" xfId="0" applyFont="1" applyBorder="1" applyAlignment="1">
      <alignment horizontal="center" vertical="center" wrapText="1"/>
    </xf>
    <xf numFmtId="0" fontId="12" fillId="0" borderId="17" xfId="0" applyFont="1" applyFill="1" applyBorder="1" applyAlignment="1">
      <alignment horizontal="left" vertical="center"/>
    </xf>
    <xf numFmtId="0" fontId="18" fillId="0" borderId="17" xfId="0" applyFont="1" applyFill="1" applyBorder="1" applyAlignment="1">
      <alignment horizontal="left" vertical="center" wrapText="1"/>
    </xf>
    <xf numFmtId="0" fontId="18" fillId="0" borderId="18" xfId="0" applyFont="1" applyFill="1" applyBorder="1" applyAlignment="1">
      <alignment horizontal="left" vertical="center"/>
    </xf>
    <xf numFmtId="0" fontId="18" fillId="0" borderId="19" xfId="0" applyFont="1" applyFill="1" applyBorder="1" applyAlignment="1">
      <alignment horizontal="center" vertical="center" wrapText="1"/>
    </xf>
    <xf numFmtId="0" fontId="18" fillId="0" borderId="25" xfId="0" applyFont="1" applyFill="1" applyBorder="1" applyAlignment="1">
      <alignment horizontal="left" vertical="center" wrapText="1"/>
    </xf>
    <xf numFmtId="49" fontId="18" fillId="0" borderId="25" xfId="0" applyNumberFormat="1" applyFont="1" applyFill="1" applyBorder="1" applyAlignment="1">
      <alignment horizontal="left" vertical="center"/>
    </xf>
    <xf numFmtId="0" fontId="18" fillId="0" borderId="20" xfId="0" applyFont="1" applyFill="1" applyBorder="1" applyAlignment="1">
      <alignment horizontal="center" vertical="center" wrapText="1"/>
    </xf>
    <xf numFmtId="49" fontId="18" fillId="0" borderId="22" xfId="0" applyNumberFormat="1" applyFont="1" applyFill="1" applyBorder="1" applyAlignment="1">
      <alignment horizontal="left" vertical="center"/>
    </xf>
    <xf numFmtId="0" fontId="16" fillId="6" borderId="18" xfId="0" applyFont="1" applyFill="1" applyBorder="1" applyAlignment="1">
      <alignment horizontal="center" vertical="center" wrapText="1"/>
    </xf>
    <xf numFmtId="0" fontId="13" fillId="0" borderId="0" xfId="0" applyFont="1" applyBorder="1" applyAlignment="1">
      <alignment horizontal="center" vertical="center" wrapText="1"/>
    </xf>
    <xf numFmtId="0" fontId="16" fillId="6" borderId="21" xfId="0" applyFont="1" applyFill="1" applyBorder="1" applyAlignment="1">
      <alignment horizontal="center" vertical="center" wrapText="1"/>
    </xf>
    <xf numFmtId="0" fontId="13" fillId="0" borderId="2" xfId="0" applyFont="1" applyBorder="1" applyAlignment="1">
      <alignment horizontal="center" vertical="center"/>
    </xf>
    <xf numFmtId="0" fontId="13" fillId="0" borderId="9" xfId="0" applyFont="1" applyBorder="1" applyAlignment="1">
      <alignment horizontal="center" vertical="center"/>
    </xf>
    <xf numFmtId="0" fontId="13" fillId="0" borderId="8" xfId="0" applyFont="1" applyBorder="1" applyAlignment="1">
      <alignment horizontal="center" vertical="center"/>
    </xf>
    <xf numFmtId="0" fontId="13" fillId="0" borderId="12"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3" xfId="0" applyFont="1" applyBorder="1" applyAlignment="1">
      <alignment horizontal="center" vertical="center"/>
    </xf>
    <xf numFmtId="0" fontId="13" fillId="0" borderId="21" xfId="0" applyFont="1" applyBorder="1" applyAlignment="1">
      <alignment horizontal="center" vertical="center" wrapText="1"/>
    </xf>
    <xf numFmtId="49" fontId="23" fillId="7" borderId="25" xfId="0" applyNumberFormat="1" applyFont="1" applyFill="1" applyBorder="1" applyAlignment="1">
      <alignment horizontal="left" vertical="center" wrapText="1"/>
    </xf>
    <xf numFmtId="0" fontId="13" fillId="0" borderId="11" xfId="0" applyFont="1" applyBorder="1" applyAlignment="1">
      <alignment horizontal="center" vertical="center" wrapText="1"/>
    </xf>
    <xf numFmtId="0" fontId="13" fillId="0" borderId="4" xfId="0" applyFont="1" applyBorder="1" applyAlignment="1">
      <alignment vertical="center" wrapText="1"/>
    </xf>
    <xf numFmtId="0" fontId="16" fillId="6" borderId="10" xfId="0" applyFont="1" applyFill="1" applyBorder="1" applyAlignment="1">
      <alignment horizontal="center" vertical="center" wrapText="1"/>
    </xf>
    <xf numFmtId="0" fontId="13" fillId="0" borderId="6" xfId="0" applyFont="1" applyBorder="1" applyAlignment="1">
      <alignment horizontal="left" vertical="center"/>
    </xf>
    <xf numFmtId="0" fontId="16" fillId="6" borderId="18" xfId="0" applyFont="1" applyFill="1" applyBorder="1" applyAlignment="1">
      <alignment horizontal="center" vertical="center"/>
    </xf>
    <xf numFmtId="0" fontId="19" fillId="7" borderId="18" xfId="0" applyFont="1" applyFill="1" applyBorder="1" applyAlignment="1">
      <alignment horizontal="center" vertical="center"/>
    </xf>
    <xf numFmtId="0" fontId="18" fillId="0" borderId="24" xfId="0" applyFont="1" applyFill="1" applyBorder="1" applyAlignment="1">
      <alignment horizontal="center" vertical="center" wrapText="1"/>
    </xf>
    <xf numFmtId="0" fontId="18" fillId="0" borderId="18" xfId="0" applyFont="1" applyFill="1" applyBorder="1" applyAlignment="1">
      <alignment horizontal="center" vertical="center"/>
    </xf>
    <xf numFmtId="0" fontId="16" fillId="6" borderId="30" xfId="0" applyFont="1" applyFill="1" applyBorder="1" applyAlignment="1">
      <alignment horizontal="center" vertical="center"/>
    </xf>
    <xf numFmtId="0" fontId="13" fillId="0" borderId="1" xfId="0" applyFont="1" applyBorder="1" applyAlignment="1">
      <alignment horizontal="center" vertical="center" wrapText="1"/>
    </xf>
    <xf numFmtId="0" fontId="13" fillId="0" borderId="7" xfId="0" applyFont="1" applyBorder="1" applyAlignment="1">
      <alignment vertical="center"/>
    </xf>
    <xf numFmtId="0" fontId="18" fillId="0" borderId="17" xfId="0" applyFont="1" applyFill="1" applyBorder="1" applyAlignment="1">
      <alignment horizontal="center" vertical="center" wrapText="1"/>
    </xf>
    <xf numFmtId="0" fontId="18" fillId="0" borderId="25" xfId="2" applyFont="1" applyFill="1" applyBorder="1" applyAlignment="1">
      <alignment vertical="center" wrapText="1"/>
    </xf>
    <xf numFmtId="0" fontId="16" fillId="6" borderId="4" xfId="0" applyFont="1" applyFill="1" applyBorder="1" applyAlignment="1">
      <alignment vertical="center" wrapText="1"/>
    </xf>
    <xf numFmtId="0" fontId="16" fillId="6" borderId="4" xfId="0" applyFont="1" applyFill="1" applyBorder="1" applyAlignment="1">
      <alignment horizontal="center" vertical="center" wrapText="1"/>
    </xf>
    <xf numFmtId="0" fontId="16" fillId="6" borderId="5" xfId="0" applyFont="1" applyFill="1" applyBorder="1" applyAlignment="1">
      <alignment vertical="center" wrapText="1"/>
    </xf>
    <xf numFmtId="0" fontId="16" fillId="0" borderId="21" xfId="0" applyFont="1" applyFill="1" applyBorder="1" applyAlignment="1">
      <alignment horizontal="center" vertical="center" wrapText="1"/>
    </xf>
    <xf numFmtId="0" fontId="26" fillId="0" borderId="21"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2" fillId="0" borderId="21" xfId="0" applyFont="1" applyFill="1" applyBorder="1" applyAlignment="1">
      <alignment horizontal="left" vertical="center"/>
    </xf>
    <xf numFmtId="0" fontId="18" fillId="8" borderId="21" xfId="0" applyFont="1" applyFill="1" applyBorder="1" applyAlignment="1">
      <alignment horizontal="center" vertical="center"/>
    </xf>
    <xf numFmtId="0" fontId="16" fillId="0" borderId="21" xfId="0" applyFont="1" applyBorder="1" applyAlignment="1">
      <alignment horizontal="center" vertical="center"/>
    </xf>
    <xf numFmtId="0" fontId="13" fillId="0" borderId="21" xfId="0" applyFont="1" applyBorder="1" applyAlignment="1">
      <alignment vertical="center"/>
    </xf>
    <xf numFmtId="0" fontId="15" fillId="0" borderId="7" xfId="0" applyNumberFormat="1" applyFont="1" applyBorder="1" applyAlignment="1">
      <alignment horizontal="center" vertical="center"/>
    </xf>
    <xf numFmtId="0" fontId="22" fillId="0" borderId="21" xfId="1" applyFill="1" applyBorder="1" applyAlignment="1" applyProtection="1">
      <alignment horizontal="center" vertical="center"/>
    </xf>
    <xf numFmtId="166" fontId="13" fillId="0" borderId="4" xfId="0" applyNumberFormat="1" applyFont="1" applyBorder="1" applyAlignment="1">
      <alignment horizontal="center" vertical="center" wrapText="1"/>
    </xf>
    <xf numFmtId="166" fontId="13" fillId="0" borderId="8" xfId="0" applyNumberFormat="1" applyFont="1" applyBorder="1" applyAlignment="1">
      <alignment horizontal="center" vertical="center" wrapText="1"/>
    </xf>
    <xf numFmtId="0" fontId="16" fillId="0" borderId="8" xfId="0" applyFont="1" applyBorder="1" applyAlignment="1">
      <alignment horizontal="center" vertical="center"/>
    </xf>
    <xf numFmtId="0" fontId="13" fillId="0" borderId="8" xfId="0" applyFont="1" applyBorder="1" applyAlignment="1">
      <alignment vertical="center"/>
    </xf>
    <xf numFmtId="0" fontId="13" fillId="0" borderId="10" xfId="0" applyFont="1" applyBorder="1" applyAlignment="1">
      <alignment vertical="center"/>
    </xf>
    <xf numFmtId="166" fontId="16" fillId="0" borderId="4" xfId="0" applyNumberFormat="1" applyFont="1" applyBorder="1" applyAlignment="1">
      <alignment horizontal="center" vertical="center" wrapText="1"/>
    </xf>
    <xf numFmtId="0" fontId="20" fillId="0" borderId="25" xfId="0" applyFont="1" applyFill="1" applyBorder="1" applyAlignment="1">
      <alignment horizontal="center" vertical="center" wrapText="1"/>
    </xf>
    <xf numFmtId="0" fontId="22" fillId="0" borderId="21" xfId="1" applyBorder="1" applyAlignment="1" applyProtection="1">
      <alignment vertical="center"/>
    </xf>
    <xf numFmtId="0" fontId="18" fillId="0" borderId="25" xfId="2" applyFont="1" applyBorder="1" applyAlignment="1">
      <alignment horizontal="center" vertical="center" wrapText="1"/>
    </xf>
    <xf numFmtId="0" fontId="19" fillId="0" borderId="18" xfId="0" applyFont="1" applyFill="1" applyBorder="1" applyAlignment="1">
      <alignment horizontal="center" vertical="center"/>
    </xf>
    <xf numFmtId="0" fontId="16" fillId="6" borderId="2" xfId="0" applyFont="1" applyFill="1" applyBorder="1" applyAlignment="1">
      <alignment horizontal="center" vertical="center" wrapText="1"/>
    </xf>
    <xf numFmtId="0" fontId="13" fillId="0" borderId="2" xfId="0" applyFont="1" applyBorder="1" applyAlignment="1">
      <alignment horizontal="center" vertical="center" wrapText="1"/>
    </xf>
    <xf numFmtId="0" fontId="16" fillId="0" borderId="5" xfId="0" applyFont="1" applyBorder="1" applyAlignment="1">
      <alignment horizontal="center" vertical="center"/>
    </xf>
    <xf numFmtId="0" fontId="13" fillId="0" borderId="6" xfId="0" applyFont="1" applyBorder="1" applyAlignment="1">
      <alignment vertical="center"/>
    </xf>
    <xf numFmtId="0" fontId="16" fillId="6" borderId="2" xfId="0" applyFont="1" applyFill="1" applyBorder="1" applyAlignment="1">
      <alignment vertical="center" wrapText="1"/>
    </xf>
    <xf numFmtId="0" fontId="13" fillId="0" borderId="7" xfId="0" applyFont="1" applyBorder="1" applyAlignment="1">
      <alignment vertical="center" wrapText="1"/>
    </xf>
    <xf numFmtId="0" fontId="13" fillId="0" borderId="8" xfId="0" applyFont="1" applyFill="1" applyBorder="1" applyAlignment="1">
      <alignment horizontal="center" vertical="center"/>
    </xf>
    <xf numFmtId="0" fontId="13" fillId="0" borderId="5" xfId="0" applyFont="1" applyFill="1" applyBorder="1" applyAlignment="1">
      <alignment horizontal="left" vertical="center" wrapText="1"/>
    </xf>
    <xf numFmtId="0" fontId="13" fillId="0" borderId="5" xfId="0" applyFont="1" applyFill="1" applyBorder="1" applyAlignment="1">
      <alignment horizontal="center" vertical="center"/>
    </xf>
    <xf numFmtId="0" fontId="13" fillId="0" borderId="9" xfId="0" applyFont="1" applyFill="1" applyBorder="1" applyAlignment="1">
      <alignment horizontal="center" vertical="center"/>
    </xf>
    <xf numFmtId="0" fontId="13" fillId="0" borderId="7" xfId="0" applyFont="1" applyFill="1" applyBorder="1" applyAlignment="1">
      <alignment vertical="center" wrapText="1"/>
    </xf>
    <xf numFmtId="0" fontId="13" fillId="0" borderId="3" xfId="0" applyFont="1" applyFill="1" applyBorder="1" applyAlignment="1">
      <alignment horizontal="center" vertical="center"/>
    </xf>
    <xf numFmtId="0" fontId="13" fillId="0" borderId="0" xfId="0" applyFont="1" applyAlignment="1">
      <alignment horizontal="center"/>
    </xf>
    <xf numFmtId="0" fontId="18" fillId="0" borderId="25" xfId="2" applyFont="1" applyFill="1" applyBorder="1" applyAlignment="1">
      <alignment horizontal="center" vertical="center" wrapText="1"/>
    </xf>
    <xf numFmtId="0" fontId="13" fillId="0" borderId="3" xfId="0" applyFont="1" applyBorder="1" applyAlignment="1">
      <alignment vertical="center"/>
    </xf>
    <xf numFmtId="166" fontId="13" fillId="0" borderId="4" xfId="0" applyNumberFormat="1" applyFont="1" applyBorder="1" applyAlignment="1">
      <alignment horizontal="center" vertical="center"/>
    </xf>
    <xf numFmtId="0" fontId="13" fillId="0" borderId="4" xfId="0" applyFont="1" applyFill="1" applyBorder="1" applyAlignment="1">
      <alignment horizontal="center" vertical="center"/>
    </xf>
    <xf numFmtId="0" fontId="15" fillId="0" borderId="4" xfId="0" applyFont="1" applyFill="1" applyBorder="1" applyAlignment="1">
      <alignment horizontal="center" vertical="center"/>
    </xf>
    <xf numFmtId="164" fontId="27" fillId="0" borderId="4" xfId="0" applyNumberFormat="1" applyFont="1" applyBorder="1" applyAlignment="1">
      <alignment horizontal="center" vertical="center"/>
    </xf>
    <xf numFmtId="164" fontId="27" fillId="0" borderId="0" xfId="0" applyNumberFormat="1" applyFont="1" applyAlignment="1">
      <alignment horizontal="center" vertical="center"/>
    </xf>
    <xf numFmtId="0" fontId="13" fillId="0" borderId="0" xfId="0" applyFont="1" applyAlignment="1">
      <alignment horizontal="left"/>
    </xf>
    <xf numFmtId="0" fontId="13" fillId="0" borderId="0" xfId="0" applyFont="1" applyAlignment="1">
      <alignment vertical="top"/>
    </xf>
    <xf numFmtId="0" fontId="13" fillId="0" borderId="0" xfId="0" applyFont="1" applyFill="1" applyAlignment="1">
      <alignment horizontal="center" vertical="top"/>
    </xf>
    <xf numFmtId="0" fontId="15" fillId="0" borderId="0" xfId="0" applyFont="1" applyFill="1" applyAlignment="1">
      <alignment horizontal="center" vertical="top"/>
    </xf>
    <xf numFmtId="0" fontId="15" fillId="0" borderId="0" xfId="0" applyFont="1" applyFill="1" applyBorder="1" applyAlignment="1">
      <alignment horizontal="center" vertical="top"/>
    </xf>
    <xf numFmtId="0" fontId="15" fillId="0" borderId="29" xfId="0" applyFont="1" applyBorder="1"/>
    <xf numFmtId="0" fontId="13" fillId="0" borderId="29" xfId="0" applyFont="1" applyBorder="1" applyAlignment="1">
      <alignment horizontal="left" vertical="center"/>
    </xf>
    <xf numFmtId="0" fontId="15" fillId="0" borderId="0" xfId="0" applyFont="1" applyAlignment="1">
      <alignment horizontal="left"/>
    </xf>
    <xf numFmtId="0" fontId="13" fillId="0" borderId="0" xfId="0" applyFont="1" applyFill="1" applyAlignment="1">
      <alignment horizontal="center"/>
    </xf>
    <xf numFmtId="0" fontId="15" fillId="0" borderId="0" xfId="0" applyFont="1" applyFill="1" applyAlignment="1">
      <alignment horizontal="center"/>
    </xf>
    <xf numFmtId="0" fontId="15" fillId="0" borderId="0" xfId="0" applyFont="1" applyFill="1" applyBorder="1" applyAlignment="1">
      <alignment horizontal="center"/>
    </xf>
    <xf numFmtId="0" fontId="0" fillId="0" borderId="0" xfId="0" applyFont="1" applyAlignment="1">
      <alignment horizontal="left"/>
    </xf>
    <xf numFmtId="0" fontId="16" fillId="6" borderId="2" xfId="0" applyFont="1" applyFill="1" applyBorder="1" applyAlignment="1">
      <alignment horizontal="center" vertical="top" wrapText="1"/>
    </xf>
    <xf numFmtId="0" fontId="15" fillId="0" borderId="8" xfId="0" applyFont="1" applyBorder="1" applyAlignment="1">
      <alignment horizontal="center" vertical="center" wrapText="1"/>
    </xf>
    <xf numFmtId="0" fontId="13" fillId="0" borderId="4" xfId="0" applyFont="1" applyBorder="1" applyAlignment="1">
      <alignment horizontal="left" vertical="center" wrapText="1"/>
    </xf>
    <xf numFmtId="0" fontId="15" fillId="0" borderId="8" xfId="0" applyFont="1" applyBorder="1" applyAlignment="1">
      <alignment horizontal="center" vertical="top" wrapText="1"/>
    </xf>
    <xf numFmtId="0" fontId="13" fillId="0" borderId="9" xfId="0" applyFont="1" applyBorder="1" applyAlignment="1">
      <alignment horizontal="left" vertical="center" wrapText="1"/>
    </xf>
    <xf numFmtId="0" fontId="16" fillId="0" borderId="2" xfId="0" applyFont="1" applyBorder="1" applyAlignment="1">
      <alignment horizontal="center" vertical="top" wrapText="1"/>
    </xf>
    <xf numFmtId="0" fontId="16" fillId="0" borderId="5" xfId="0" applyFont="1" applyBorder="1" applyAlignment="1">
      <alignment horizontal="center" vertical="center" wrapText="1"/>
    </xf>
    <xf numFmtId="0" fontId="13" fillId="0" borderId="2" xfId="0" applyFont="1" applyBorder="1" applyAlignment="1">
      <alignment vertical="center" wrapText="1"/>
    </xf>
    <xf numFmtId="0" fontId="13" fillId="0" borderId="1" xfId="0" applyFont="1" applyBorder="1" applyAlignment="1">
      <alignment vertical="center"/>
    </xf>
    <xf numFmtId="0" fontId="13" fillId="0" borderId="12" xfId="0" applyFont="1" applyBorder="1"/>
    <xf numFmtId="0" fontId="13" fillId="0" borderId="3" xfId="0" applyFont="1" applyBorder="1" applyAlignment="1">
      <alignment horizontal="left" vertical="center"/>
    </xf>
    <xf numFmtId="0" fontId="13" fillId="0" borderId="7" xfId="0" applyFont="1" applyBorder="1"/>
    <xf numFmtId="0" fontId="13" fillId="0" borderId="2" xfId="0" applyFont="1" applyBorder="1" applyAlignment="1">
      <alignment horizontal="left" vertical="center" wrapText="1"/>
    </xf>
    <xf numFmtId="0" fontId="15" fillId="0" borderId="5" xfId="0" applyFont="1" applyBorder="1" applyAlignment="1">
      <alignment horizontal="left" vertical="center"/>
    </xf>
    <xf numFmtId="0" fontId="13" fillId="0" borderId="31" xfId="0" applyFont="1" applyBorder="1" applyAlignment="1">
      <alignment horizontal="center" vertical="center" wrapText="1"/>
    </xf>
    <xf numFmtId="168" fontId="12" fillId="0" borderId="21" xfId="2" applyNumberFormat="1" applyFont="1" applyBorder="1" applyAlignment="1">
      <alignment horizontal="center" vertical="center" wrapText="1"/>
    </xf>
    <xf numFmtId="0" fontId="13" fillId="0" borderId="32" xfId="0" applyFont="1" applyBorder="1" applyAlignment="1">
      <alignment horizontal="center" vertical="center" wrapText="1"/>
    </xf>
    <xf numFmtId="168" fontId="12" fillId="0" borderId="21" xfId="2" applyNumberFormat="1" applyFont="1" applyFill="1" applyBorder="1" applyAlignment="1">
      <alignment horizontal="center" vertical="center" wrapText="1"/>
    </xf>
    <xf numFmtId="0" fontId="13" fillId="0" borderId="3" xfId="0" applyFont="1" applyBorder="1" applyAlignment="1">
      <alignment horizontal="center" vertical="center" wrapText="1"/>
    </xf>
    <xf numFmtId="168" fontId="12" fillId="0" borderId="25" xfId="2" applyNumberFormat="1" applyFont="1" applyFill="1" applyBorder="1" applyAlignment="1">
      <alignment horizontal="center" vertical="center" wrapText="1"/>
    </xf>
    <xf numFmtId="0" fontId="13" fillId="0" borderId="19" xfId="0" applyFont="1" applyFill="1" applyBorder="1" applyAlignment="1">
      <alignment horizontal="center" vertical="center" wrapText="1"/>
    </xf>
    <xf numFmtId="0" fontId="26" fillId="6" borderId="5" xfId="0" applyFont="1" applyFill="1" applyBorder="1" applyAlignment="1">
      <alignment horizontal="center" vertical="center" wrapText="1"/>
    </xf>
    <xf numFmtId="0" fontId="15" fillId="0" borderId="2" xfId="0" applyFont="1" applyBorder="1" applyAlignment="1">
      <alignment horizontal="center" vertical="center"/>
    </xf>
    <xf numFmtId="0" fontId="13" fillId="6" borderId="3"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6" fillId="0" borderId="2" xfId="0" applyFont="1" applyFill="1" applyBorder="1" applyAlignment="1">
      <alignment horizontal="center" vertical="top" wrapText="1"/>
    </xf>
    <xf numFmtId="0" fontId="15" fillId="0" borderId="2" xfId="0" applyFont="1" applyFill="1" applyBorder="1" applyAlignment="1">
      <alignment horizontal="center" vertical="center"/>
    </xf>
    <xf numFmtId="0" fontId="13" fillId="0" borderId="3"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3" fillId="0" borderId="4" xfId="0" applyFont="1" applyBorder="1"/>
    <xf numFmtId="0" fontId="13" fillId="0" borderId="4" xfId="0" applyFont="1" applyFill="1" applyBorder="1" applyAlignment="1">
      <alignment horizontal="center"/>
    </xf>
    <xf numFmtId="0" fontId="15" fillId="0" borderId="9" xfId="0" applyFont="1" applyFill="1" applyBorder="1" applyAlignment="1">
      <alignment horizontal="left" vertical="center"/>
    </xf>
    <xf numFmtId="0" fontId="13" fillId="0" borderId="8" xfId="0" applyFont="1" applyBorder="1"/>
    <xf numFmtId="0" fontId="13" fillId="0" borderId="8" xfId="0" applyFont="1" applyFill="1" applyBorder="1" applyAlignment="1">
      <alignment horizontal="center"/>
    </xf>
    <xf numFmtId="0" fontId="15" fillId="0" borderId="8" xfId="0" applyFont="1" applyFill="1" applyBorder="1" applyAlignment="1">
      <alignment horizontal="center" vertical="center"/>
    </xf>
    <xf numFmtId="0" fontId="13" fillId="0" borderId="8"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9" fillId="0" borderId="16" xfId="0" applyFont="1" applyFill="1" applyBorder="1" applyAlignment="1">
      <alignment horizontal="center" vertical="center"/>
    </xf>
    <xf numFmtId="0" fontId="13" fillId="0" borderId="16" xfId="0" applyFont="1" applyFill="1" applyBorder="1" applyAlignment="1">
      <alignment horizontal="center" vertical="center"/>
    </xf>
    <xf numFmtId="0" fontId="12" fillId="0" borderId="0" xfId="0" applyFont="1" applyFill="1" applyAlignment="1">
      <alignment vertical="center" wrapText="1"/>
    </xf>
    <xf numFmtId="0" fontId="24" fillId="0" borderId="4" xfId="1" applyFont="1" applyFill="1" applyBorder="1" applyAlignment="1" applyProtection="1">
      <alignment horizontal="center" vertical="center"/>
    </xf>
    <xf numFmtId="0" fontId="12" fillId="0" borderId="34" xfId="2" applyFont="1" applyBorder="1" applyAlignment="1">
      <alignment vertical="center" wrapText="1"/>
    </xf>
    <xf numFmtId="0" fontId="22" fillId="0" borderId="4" xfId="1" applyFont="1" applyFill="1" applyBorder="1" applyAlignment="1" applyProtection="1">
      <alignment horizontal="center" vertical="center"/>
    </xf>
    <xf numFmtId="0" fontId="22" fillId="0" borderId="4" xfId="1" applyFill="1" applyBorder="1" applyAlignment="1" applyProtection="1">
      <alignment horizontal="center" vertical="center"/>
    </xf>
    <xf numFmtId="0" fontId="12" fillId="0" borderId="34" xfId="2" applyFont="1" applyFill="1" applyBorder="1" applyAlignment="1">
      <alignment vertical="center" wrapText="1"/>
    </xf>
    <xf numFmtId="0" fontId="12" fillId="0" borderId="25" xfId="2" applyFont="1" applyFill="1" applyBorder="1" applyAlignment="1">
      <alignment vertical="center" wrapText="1"/>
    </xf>
    <xf numFmtId="0" fontId="26" fillId="0" borderId="4" xfId="0" applyFont="1" applyBorder="1" applyAlignment="1">
      <alignment horizontal="center" vertical="center"/>
    </xf>
    <xf numFmtId="0" fontId="15" fillId="0" borderId="4" xfId="0" applyFont="1" applyBorder="1" applyAlignment="1">
      <alignment vertical="center"/>
    </xf>
    <xf numFmtId="0" fontId="13" fillId="0" borderId="9" xfId="0" applyFont="1" applyBorder="1"/>
    <xf numFmtId="0" fontId="13" fillId="0" borderId="9" xfId="0" applyFont="1" applyFill="1" applyBorder="1" applyAlignment="1">
      <alignment horizontal="center"/>
    </xf>
    <xf numFmtId="0" fontId="15" fillId="0" borderId="9" xfId="0" applyFont="1" applyFill="1" applyBorder="1" applyAlignment="1">
      <alignment horizontal="center" vertical="center"/>
    </xf>
    <xf numFmtId="0" fontId="13" fillId="0" borderId="9" xfId="0" applyFont="1" applyFill="1" applyBorder="1" applyAlignment="1">
      <alignment horizontal="center" vertical="center" wrapText="1"/>
    </xf>
    <xf numFmtId="0" fontId="16" fillId="0" borderId="9" xfId="0" applyFont="1" applyFill="1" applyBorder="1" applyAlignment="1">
      <alignment horizontal="center" vertical="center"/>
    </xf>
    <xf numFmtId="0" fontId="13" fillId="0" borderId="9" xfId="0" applyFont="1" applyFill="1" applyBorder="1" applyAlignment="1">
      <alignment vertical="center"/>
    </xf>
    <xf numFmtId="0" fontId="15" fillId="0" borderId="4" xfId="0" applyNumberFormat="1" applyFont="1" applyFill="1" applyBorder="1" applyAlignment="1">
      <alignment horizontal="center" vertical="center"/>
    </xf>
    <xf numFmtId="0" fontId="13" fillId="0" borderId="9" xfId="0" applyFont="1" applyFill="1" applyBorder="1"/>
    <xf numFmtId="0" fontId="13" fillId="0" borderId="0" xfId="0" applyFont="1" applyFill="1"/>
    <xf numFmtId="0" fontId="13" fillId="0" borderId="8" xfId="0" applyFont="1" applyFill="1" applyBorder="1" applyAlignment="1">
      <alignment horizontal="left" vertical="center" wrapText="1"/>
    </xf>
    <xf numFmtId="0" fontId="13" fillId="0" borderId="5" xfId="0" applyFont="1" applyFill="1" applyBorder="1" applyAlignment="1">
      <alignment horizontal="center" vertical="center" wrapText="1"/>
    </xf>
    <xf numFmtId="0" fontId="13" fillId="0" borderId="14" xfId="0" applyFont="1" applyFill="1" applyBorder="1" applyAlignment="1">
      <alignment horizontal="center" vertical="center"/>
    </xf>
    <xf numFmtId="0" fontId="13" fillId="0" borderId="21" xfId="0" applyFont="1" applyFill="1" applyBorder="1" applyAlignment="1">
      <alignment horizontal="left" vertical="center" wrapText="1"/>
    </xf>
    <xf numFmtId="0" fontId="13" fillId="0" borderId="2" xfId="0" applyFont="1" applyFill="1" applyBorder="1" applyAlignment="1">
      <alignment horizontal="center" vertical="center"/>
    </xf>
    <xf numFmtId="0" fontId="13" fillId="0" borderId="4" xfId="0" applyFont="1" applyFill="1" applyBorder="1" applyAlignment="1">
      <alignment horizontal="center" vertical="center" wrapText="1"/>
    </xf>
    <xf numFmtId="0" fontId="16" fillId="0" borderId="4" xfId="0" applyFont="1" applyFill="1" applyBorder="1" applyAlignment="1">
      <alignment horizontal="center" vertical="center"/>
    </xf>
    <xf numFmtId="0" fontId="13" fillId="0" borderId="4" xfId="0" applyFont="1" applyFill="1" applyBorder="1" applyAlignment="1">
      <alignment vertical="center"/>
    </xf>
    <xf numFmtId="0" fontId="13" fillId="0" borderId="4" xfId="0" applyFont="1" applyFill="1" applyBorder="1"/>
    <xf numFmtId="0" fontId="13" fillId="0" borderId="9" xfId="0" applyFont="1" applyFill="1" applyBorder="1" applyAlignment="1">
      <alignment vertical="center" wrapText="1"/>
    </xf>
    <xf numFmtId="0" fontId="28" fillId="0" borderId="9" xfId="1" applyFont="1" applyFill="1" applyBorder="1" applyAlignment="1" applyProtection="1">
      <alignment horizontal="left" vertical="center"/>
    </xf>
    <xf numFmtId="0" fontId="13" fillId="0" borderId="29" xfId="0" applyFont="1" applyBorder="1" applyAlignment="1">
      <alignment horizontal="left"/>
    </xf>
    <xf numFmtId="0" fontId="13" fillId="0" borderId="0" xfId="0" applyFont="1" applyAlignment="1"/>
    <xf numFmtId="49" fontId="0" fillId="0" borderId="0" xfId="0" applyNumberFormat="1" applyFont="1" applyAlignment="1"/>
    <xf numFmtId="2" fontId="0" fillId="0" borderId="0" xfId="0" applyNumberFormat="1" applyFont="1" applyAlignment="1"/>
    <xf numFmtId="49" fontId="13" fillId="0" borderId="0" xfId="0" applyNumberFormat="1" applyFont="1" applyAlignment="1">
      <alignment horizontal="center" vertical="center"/>
    </xf>
    <xf numFmtId="49" fontId="15" fillId="0" borderId="0" xfId="0" applyNumberFormat="1" applyFont="1" applyAlignment="1">
      <alignment horizontal="center" vertical="center"/>
    </xf>
    <xf numFmtId="0" fontId="26" fillId="6" borderId="2" xfId="0" applyFont="1" applyFill="1" applyBorder="1" applyAlignment="1">
      <alignment horizontal="center" vertical="top" wrapText="1"/>
    </xf>
    <xf numFmtId="0" fontId="15" fillId="3" borderId="8" xfId="0" applyFont="1" applyFill="1" applyBorder="1" applyAlignment="1">
      <alignment horizontal="center" vertical="center"/>
    </xf>
    <xf numFmtId="0" fontId="15" fillId="9" borderId="8" xfId="0" applyFont="1" applyFill="1" applyBorder="1" applyAlignment="1">
      <alignment horizontal="center" vertical="center"/>
    </xf>
    <xf numFmtId="0" fontId="15" fillId="0" borderId="2" xfId="0" applyFont="1" applyBorder="1" applyAlignment="1">
      <alignment vertical="center" wrapText="1"/>
    </xf>
    <xf numFmtId="49" fontId="15" fillId="4" borderId="8" xfId="0" applyNumberFormat="1" applyFont="1" applyFill="1" applyBorder="1" applyAlignment="1">
      <alignment horizontal="center" vertical="center"/>
    </xf>
    <xf numFmtId="0" fontId="26" fillId="6" borderId="2" xfId="0" applyFont="1" applyFill="1" applyBorder="1" applyAlignment="1">
      <alignment horizontal="center" vertical="center" wrapText="1"/>
    </xf>
    <xf numFmtId="0" fontId="15" fillId="0" borderId="2" xfId="0" applyFont="1" applyBorder="1" applyAlignment="1">
      <alignment horizontal="center" vertical="center" wrapText="1"/>
    </xf>
    <xf numFmtId="49" fontId="15" fillId="0" borderId="2" xfId="0" applyNumberFormat="1" applyFont="1" applyBorder="1" applyAlignment="1">
      <alignment horizontal="center" vertical="center"/>
    </xf>
    <xf numFmtId="0" fontId="15" fillId="10" borderId="4" xfId="0" applyFont="1" applyFill="1" applyBorder="1" applyAlignment="1">
      <alignment horizontal="center" vertical="center"/>
    </xf>
    <xf numFmtId="49" fontId="13" fillId="0" borderId="2" xfId="0" applyNumberFormat="1" applyFont="1" applyBorder="1" applyAlignment="1">
      <alignment horizontal="center" vertical="center"/>
    </xf>
    <xf numFmtId="0" fontId="13" fillId="0" borderId="8" xfId="0" applyFont="1" applyBorder="1" applyAlignment="1">
      <alignment horizontal="center" vertical="top"/>
    </xf>
    <xf numFmtId="0" fontId="13" fillId="0" borderId="6" xfId="0" applyFont="1" applyBorder="1" applyAlignment="1">
      <alignment horizontal="center" vertical="center" wrapText="1"/>
    </xf>
    <xf numFmtId="0" fontId="15" fillId="0" borderId="0" xfId="0" applyFont="1" applyFill="1" applyAlignment="1">
      <alignment vertical="center"/>
    </xf>
    <xf numFmtId="49" fontId="13" fillId="0" borderId="0" xfId="0" applyNumberFormat="1" applyFont="1" applyAlignment="1">
      <alignment vertical="center"/>
    </xf>
    <xf numFmtId="2" fontId="13" fillId="0" borderId="0" xfId="0" applyNumberFormat="1" applyFont="1" applyAlignment="1">
      <alignment horizontal="center" vertical="center"/>
    </xf>
    <xf numFmtId="49" fontId="15" fillId="0" borderId="0" xfId="0" applyNumberFormat="1" applyFont="1" applyAlignment="1">
      <alignment vertical="center"/>
    </xf>
    <xf numFmtId="2" fontId="15" fillId="0" borderId="0" xfId="0" applyNumberFormat="1" applyFont="1" applyAlignment="1">
      <alignment vertical="center"/>
    </xf>
    <xf numFmtId="49" fontId="13" fillId="0" borderId="0" xfId="0" applyNumberFormat="1" applyFont="1" applyAlignment="1">
      <alignment horizontal="left" vertical="center"/>
    </xf>
    <xf numFmtId="2" fontId="13" fillId="0" borderId="0" xfId="0" applyNumberFormat="1" applyFont="1" applyAlignment="1">
      <alignment horizontal="left" vertical="center"/>
    </xf>
    <xf numFmtId="49" fontId="15" fillId="0" borderId="0" xfId="0" applyNumberFormat="1" applyFont="1" applyAlignment="1">
      <alignment horizontal="left" vertical="center"/>
    </xf>
    <xf numFmtId="49" fontId="15" fillId="0" borderId="4" xfId="0" applyNumberFormat="1" applyFont="1" applyBorder="1" applyAlignment="1">
      <alignment horizontal="center" vertical="center" wrapText="1"/>
    </xf>
    <xf numFmtId="2" fontId="15" fillId="0" borderId="4" xfId="0" applyNumberFormat="1" applyFont="1" applyBorder="1" applyAlignment="1">
      <alignment horizontal="center" vertical="center" wrapText="1"/>
    </xf>
    <xf numFmtId="0" fontId="15" fillId="4" borderId="4" xfId="0" applyFont="1" applyFill="1" applyBorder="1" applyAlignment="1">
      <alignment horizontal="center" vertical="center" wrapText="1"/>
    </xf>
    <xf numFmtId="0" fontId="15" fillId="11" borderId="4" xfId="0" applyFont="1" applyFill="1" applyBorder="1" applyAlignment="1">
      <alignment vertical="center" wrapText="1"/>
    </xf>
    <xf numFmtId="49" fontId="15" fillId="0" borderId="4" xfId="0" applyNumberFormat="1" applyFont="1" applyBorder="1" applyAlignment="1">
      <alignment horizontal="center" vertical="center"/>
    </xf>
    <xf numFmtId="2" fontId="15" fillId="0" borderId="4" xfId="0" applyNumberFormat="1" applyFont="1" applyBorder="1" applyAlignment="1">
      <alignment horizontal="center" vertical="center"/>
    </xf>
    <xf numFmtId="0" fontId="15" fillId="0" borderId="4" xfId="0" applyFont="1" applyFill="1" applyBorder="1" applyAlignment="1">
      <alignment vertical="center"/>
    </xf>
    <xf numFmtId="49" fontId="16" fillId="6" borderId="5" xfId="0" applyNumberFormat="1" applyFont="1" applyFill="1" applyBorder="1" applyAlignment="1">
      <alignment horizontal="center" vertical="center" wrapText="1"/>
    </xf>
    <xf numFmtId="2" fontId="13" fillId="0" borderId="4" xfId="0" applyNumberFormat="1" applyFont="1" applyBorder="1" applyAlignment="1">
      <alignment vertical="center"/>
    </xf>
    <xf numFmtId="49" fontId="15" fillId="3" borderId="5" xfId="0" applyNumberFormat="1" applyFont="1" applyFill="1" applyBorder="1" applyAlignment="1">
      <alignment vertical="center"/>
    </xf>
    <xf numFmtId="0" fontId="26" fillId="3" borderId="4" xfId="0" applyFont="1" applyFill="1" applyBorder="1" applyAlignment="1">
      <alignment horizontal="center" vertical="center"/>
    </xf>
    <xf numFmtId="2" fontId="15" fillId="3" borderId="4" xfId="0" applyNumberFormat="1" applyFont="1" applyFill="1" applyBorder="1" applyAlignment="1">
      <alignment vertical="center"/>
    </xf>
    <xf numFmtId="2" fontId="15" fillId="3" borderId="4" xfId="0" applyNumberFormat="1" applyFont="1" applyFill="1" applyBorder="1" applyAlignment="1">
      <alignment horizontal="center" vertical="center"/>
    </xf>
    <xf numFmtId="0" fontId="15" fillId="3" borderId="4" xfId="0" applyFont="1" applyFill="1" applyBorder="1" applyAlignment="1">
      <alignment horizontal="center" vertical="center"/>
    </xf>
    <xf numFmtId="49" fontId="15" fillId="9" borderId="5" xfId="0" applyNumberFormat="1" applyFont="1" applyFill="1" applyBorder="1" applyAlignment="1">
      <alignment vertical="center"/>
    </xf>
    <xf numFmtId="0" fontId="26" fillId="9" borderId="4" xfId="0" applyFont="1" applyFill="1" applyBorder="1" applyAlignment="1">
      <alignment horizontal="center" vertical="center"/>
    </xf>
    <xf numFmtId="2" fontId="15" fillId="9" borderId="4" xfId="0" applyNumberFormat="1" applyFont="1" applyFill="1" applyBorder="1" applyAlignment="1">
      <alignment vertical="center"/>
    </xf>
    <xf numFmtId="2" fontId="15" fillId="9" borderId="4" xfId="0" applyNumberFormat="1" applyFont="1" applyFill="1" applyBorder="1" applyAlignment="1">
      <alignment horizontal="center" vertical="center"/>
    </xf>
    <xf numFmtId="0" fontId="15" fillId="9" borderId="4" xfId="0" applyFont="1" applyFill="1" applyBorder="1" applyAlignment="1">
      <alignment horizontal="center" vertical="center"/>
    </xf>
    <xf numFmtId="49" fontId="15" fillId="4" borderId="5" xfId="0" applyNumberFormat="1" applyFont="1" applyFill="1" applyBorder="1" applyAlignment="1">
      <alignment vertical="center" wrapText="1"/>
    </xf>
    <xf numFmtId="0" fontId="26" fillId="4" borderId="4" xfId="0" applyFont="1" applyFill="1" applyBorder="1" applyAlignment="1">
      <alignment horizontal="center" vertical="center"/>
    </xf>
    <xf numFmtId="2" fontId="15" fillId="4" borderId="4" xfId="0" applyNumberFormat="1" applyFont="1" applyFill="1" applyBorder="1" applyAlignment="1">
      <alignment vertical="center"/>
    </xf>
    <xf numFmtId="2" fontId="15" fillId="4" borderId="4" xfId="0" applyNumberFormat="1" applyFont="1" applyFill="1" applyBorder="1" applyAlignment="1">
      <alignment horizontal="center" vertical="center"/>
    </xf>
    <xf numFmtId="0" fontId="15" fillId="4" borderId="4" xfId="0" applyFont="1" applyFill="1" applyBorder="1" applyAlignment="1">
      <alignment horizontal="center" vertical="center"/>
    </xf>
    <xf numFmtId="49" fontId="15" fillId="10" borderId="5" xfId="0" applyNumberFormat="1" applyFont="1" applyFill="1" applyBorder="1" applyAlignment="1">
      <alignment vertical="center" wrapText="1"/>
    </xf>
    <xf numFmtId="0" fontId="26" fillId="10" borderId="4" xfId="0" applyFont="1" applyFill="1" applyBorder="1" applyAlignment="1">
      <alignment horizontal="center" vertical="center"/>
    </xf>
    <xf numFmtId="2" fontId="15" fillId="10" borderId="4" xfId="0" applyNumberFormat="1" applyFont="1" applyFill="1" applyBorder="1" applyAlignment="1">
      <alignment vertical="center"/>
    </xf>
    <xf numFmtId="2" fontId="15" fillId="10" borderId="4" xfId="0" applyNumberFormat="1" applyFont="1" applyFill="1" applyBorder="1" applyAlignment="1">
      <alignment horizontal="center" vertical="center"/>
    </xf>
    <xf numFmtId="0" fontId="13" fillId="0" borderId="8" xfId="0" applyFont="1" applyFill="1" applyBorder="1" applyAlignment="1">
      <alignment vertical="center"/>
    </xf>
    <xf numFmtId="0" fontId="6" fillId="0" borderId="2" xfId="0" applyFont="1" applyFill="1" applyBorder="1" applyAlignment="1"/>
    <xf numFmtId="0" fontId="6" fillId="0" borderId="9" xfId="0" applyFont="1" applyFill="1" applyBorder="1" applyAlignment="1"/>
    <xf numFmtId="0" fontId="13" fillId="0" borderId="8" xfId="0" applyFont="1" applyFill="1" applyBorder="1" applyAlignment="1">
      <alignment vertical="center" wrapText="1"/>
    </xf>
    <xf numFmtId="0" fontId="12" fillId="0" borderId="2" xfId="0" applyFont="1" applyFill="1" applyBorder="1" applyAlignment="1"/>
    <xf numFmtId="0" fontId="15" fillId="0" borderId="4" xfId="0" applyFont="1" applyBorder="1" applyAlignment="1">
      <alignment horizontal="left" vertical="center" wrapText="1"/>
    </xf>
    <xf numFmtId="0" fontId="15" fillId="0" borderId="0" xfId="0" applyFont="1"/>
    <xf numFmtId="0" fontId="15" fillId="0" borderId="2" xfId="0" applyFont="1" applyBorder="1" applyAlignment="1">
      <alignment horizontal="left" vertical="center" wrapText="1"/>
    </xf>
    <xf numFmtId="49" fontId="15" fillId="0" borderId="2" xfId="0" applyNumberFormat="1" applyFont="1" applyBorder="1" applyAlignment="1">
      <alignment horizontal="center" vertical="center" wrapText="1"/>
    </xf>
    <xf numFmtId="0" fontId="12" fillId="0" borderId="9" xfId="0" applyFont="1" applyFill="1" applyBorder="1" applyAlignment="1"/>
    <xf numFmtId="2" fontId="15" fillId="4" borderId="4" xfId="0" applyNumberFormat="1" applyFont="1" applyFill="1" applyBorder="1" applyAlignment="1">
      <alignment horizontal="right" vertical="center"/>
    </xf>
    <xf numFmtId="0" fontId="13" fillId="0" borderId="2" xfId="0" applyFont="1" applyFill="1" applyBorder="1" applyAlignment="1">
      <alignment vertical="center" wrapText="1"/>
    </xf>
    <xf numFmtId="0" fontId="12" fillId="0" borderId="19" xfId="0" applyFont="1" applyFill="1" applyBorder="1" applyAlignment="1">
      <alignment horizontal="left" vertical="center" wrapText="1"/>
    </xf>
    <xf numFmtId="0" fontId="13" fillId="0" borderId="0" xfId="0" applyFont="1" applyAlignment="1">
      <alignment wrapText="1"/>
    </xf>
    <xf numFmtId="49" fontId="12" fillId="0" borderId="19" xfId="0" applyNumberFormat="1" applyFont="1" applyFill="1" applyBorder="1" applyAlignment="1">
      <alignment horizontal="left" vertical="center" wrapText="1"/>
    </xf>
    <xf numFmtId="0" fontId="15" fillId="10" borderId="8" xfId="0" applyFont="1" applyFill="1" applyBorder="1" applyAlignment="1">
      <alignment horizontal="center" vertical="center"/>
    </xf>
    <xf numFmtId="0" fontId="15" fillId="0" borderId="4" xfId="0" applyFont="1" applyBorder="1" applyAlignment="1">
      <alignment vertical="center" wrapText="1"/>
    </xf>
    <xf numFmtId="49" fontId="13" fillId="0" borderId="6" xfId="0" applyNumberFormat="1" applyFont="1" applyBorder="1" applyAlignment="1">
      <alignment horizontal="left" vertical="center" wrapText="1"/>
    </xf>
    <xf numFmtId="0" fontId="15" fillId="10" borderId="9" xfId="0" applyFont="1" applyFill="1" applyBorder="1" applyAlignment="1">
      <alignment horizontal="center" vertical="center"/>
    </xf>
    <xf numFmtId="0" fontId="26" fillId="6" borderId="2" xfId="0" applyFont="1" applyFill="1" applyBorder="1" applyAlignment="1">
      <alignment vertical="center" wrapText="1"/>
    </xf>
    <xf numFmtId="0" fontId="15" fillId="9" borderId="4" xfId="0" applyFont="1" applyFill="1" applyBorder="1" applyAlignment="1">
      <alignment horizontal="center" vertical="center" wrapText="1"/>
    </xf>
    <xf numFmtId="49" fontId="15" fillId="4" borderId="2" xfId="0" applyNumberFormat="1" applyFont="1" applyFill="1" applyBorder="1" applyAlignment="1">
      <alignment horizontal="center" vertical="center" wrapText="1"/>
    </xf>
    <xf numFmtId="0" fontId="15" fillId="10" borderId="4" xfId="0" applyFont="1" applyFill="1" applyBorder="1" applyAlignment="1">
      <alignment horizontal="center" vertical="center" wrapText="1"/>
    </xf>
    <xf numFmtId="0" fontId="15" fillId="10" borderId="5" xfId="0" applyFont="1" applyFill="1" applyBorder="1" applyAlignment="1">
      <alignment vertical="center"/>
    </xf>
    <xf numFmtId="0" fontId="15" fillId="10" borderId="6" xfId="0" applyFont="1" applyFill="1" applyBorder="1" applyAlignment="1">
      <alignment vertical="center"/>
    </xf>
    <xf numFmtId="0" fontId="13" fillId="0" borderId="2" xfId="0" applyFont="1" applyBorder="1" applyAlignment="1">
      <alignment horizontal="center" vertical="top"/>
    </xf>
    <xf numFmtId="49" fontId="15" fillId="9" borderId="5" xfId="0" applyNumberFormat="1" applyFont="1" applyFill="1" applyBorder="1" applyAlignment="1">
      <alignment vertical="center" wrapText="1"/>
    </xf>
    <xf numFmtId="0" fontId="26" fillId="9" borderId="4" xfId="0" applyFont="1" applyFill="1" applyBorder="1" applyAlignment="1">
      <alignment vertical="center" wrapText="1"/>
    </xf>
    <xf numFmtId="2" fontId="26" fillId="9" borderId="4" xfId="0" applyNumberFormat="1" applyFont="1" applyFill="1" applyBorder="1" applyAlignment="1">
      <alignment horizontal="right" vertical="center" wrapText="1"/>
    </xf>
    <xf numFmtId="2" fontId="26" fillId="9" borderId="4" xfId="0" applyNumberFormat="1" applyFont="1" applyFill="1" applyBorder="1" applyAlignment="1">
      <alignment horizontal="center" vertical="center" wrapText="1"/>
    </xf>
    <xf numFmtId="0" fontId="26" fillId="9" borderId="4" xfId="0" applyFont="1" applyFill="1" applyBorder="1" applyAlignment="1">
      <alignment horizontal="center" vertical="center" wrapText="1"/>
    </xf>
    <xf numFmtId="0" fontId="26" fillId="0" borderId="4" xfId="0" applyFont="1" applyFill="1" applyBorder="1" applyAlignment="1">
      <alignment vertical="center" wrapText="1"/>
    </xf>
    <xf numFmtId="0" fontId="15" fillId="4" borderId="4" xfId="0" applyFont="1" applyFill="1" applyBorder="1" applyAlignment="1">
      <alignment vertical="center"/>
    </xf>
    <xf numFmtId="0" fontId="15" fillId="10" borderId="7" xfId="0" applyFont="1" applyFill="1" applyBorder="1"/>
    <xf numFmtId="49" fontId="15" fillId="10" borderId="5" xfId="0" applyNumberFormat="1" applyFont="1" applyFill="1" applyBorder="1" applyAlignment="1">
      <alignment vertical="center"/>
    </xf>
    <xf numFmtId="0" fontId="15" fillId="10" borderId="4" xfId="0" applyFont="1" applyFill="1" applyBorder="1" applyAlignment="1">
      <alignment vertical="center"/>
    </xf>
    <xf numFmtId="0" fontId="13" fillId="0" borderId="8" xfId="0" applyFont="1" applyBorder="1" applyAlignment="1">
      <alignment vertical="center" wrapText="1"/>
    </xf>
    <xf numFmtId="0" fontId="13" fillId="0" borderId="9" xfId="0" applyFont="1" applyBorder="1" applyAlignment="1">
      <alignment vertical="center" wrapText="1"/>
    </xf>
    <xf numFmtId="0" fontId="20" fillId="0" borderId="0" xfId="0" applyFont="1"/>
    <xf numFmtId="0" fontId="26" fillId="6" borderId="4" xfId="0" applyFont="1" applyFill="1" applyBorder="1" applyAlignment="1">
      <alignment vertical="center" wrapText="1"/>
    </xf>
    <xf numFmtId="0" fontId="15" fillId="10" borderId="9" xfId="0" applyFont="1" applyFill="1" applyBorder="1" applyAlignment="1">
      <alignment horizontal="center" vertical="center" wrapText="1"/>
    </xf>
    <xf numFmtId="0" fontId="13" fillId="0" borderId="6" xfId="0" applyFont="1" applyFill="1" applyBorder="1" applyAlignment="1">
      <alignment horizontal="left" vertical="center" wrapText="1"/>
    </xf>
    <xf numFmtId="2" fontId="13" fillId="0" borderId="2" xfId="0" applyNumberFormat="1" applyFont="1" applyFill="1" applyBorder="1" applyAlignment="1">
      <alignment vertical="center" wrapText="1"/>
    </xf>
    <xf numFmtId="0" fontId="15" fillId="10" borderId="7" xfId="0" applyFont="1" applyFill="1" applyBorder="1" applyAlignment="1">
      <alignment vertical="center"/>
    </xf>
    <xf numFmtId="49" fontId="15" fillId="10" borderId="5" xfId="0" applyNumberFormat="1" applyFont="1" applyFill="1" applyBorder="1" applyAlignment="1">
      <alignment horizontal="center" vertical="center"/>
    </xf>
    <xf numFmtId="2" fontId="15" fillId="10" borderId="8" xfId="0" applyNumberFormat="1" applyFont="1" applyFill="1" applyBorder="1" applyAlignment="1">
      <alignment horizontal="center" vertical="center"/>
    </xf>
    <xf numFmtId="0" fontId="13" fillId="0" borderId="7" xfId="0" applyFont="1" applyFill="1" applyBorder="1" applyAlignment="1">
      <alignment horizontal="left" vertical="center" wrapText="1"/>
    </xf>
    <xf numFmtId="0" fontId="15" fillId="10" borderId="2" xfId="0" applyFont="1" applyFill="1" applyBorder="1" applyAlignment="1">
      <alignment horizontal="center" vertical="center" wrapText="1"/>
    </xf>
    <xf numFmtId="0" fontId="15" fillId="0" borderId="9" xfId="0" applyFont="1" applyBorder="1" applyAlignment="1">
      <alignment horizontal="left" vertical="center" wrapText="1"/>
    </xf>
    <xf numFmtId="49" fontId="15" fillId="4" borderId="4" xfId="0" applyNumberFormat="1" applyFont="1" applyFill="1" applyBorder="1" applyAlignment="1">
      <alignment horizontal="center" vertical="center"/>
    </xf>
    <xf numFmtId="0" fontId="15" fillId="14" borderId="4" xfId="0" applyFont="1" applyFill="1" applyBorder="1" applyAlignment="1">
      <alignment horizontal="center" vertical="center"/>
    </xf>
    <xf numFmtId="49" fontId="13" fillId="0" borderId="9" xfId="0" applyNumberFormat="1" applyFont="1" applyBorder="1" applyAlignment="1">
      <alignment horizontal="center" vertical="center"/>
    </xf>
    <xf numFmtId="0" fontId="13" fillId="0" borderId="14" xfId="0" applyFont="1" applyBorder="1" applyAlignment="1">
      <alignment horizontal="center" vertical="top"/>
    </xf>
    <xf numFmtId="0" fontId="15" fillId="3" borderId="8" xfId="0" applyFont="1" applyFill="1" applyBorder="1" applyAlignment="1">
      <alignment horizontal="center" vertical="center" wrapText="1"/>
    </xf>
    <xf numFmtId="0" fontId="16" fillId="6" borderId="14" xfId="0" applyFont="1" applyFill="1" applyBorder="1" applyAlignment="1">
      <alignment horizontal="center" vertical="top" wrapText="1"/>
    </xf>
    <xf numFmtId="49" fontId="13" fillId="0" borderId="1" xfId="0" applyNumberFormat="1" applyFont="1" applyBorder="1" applyAlignment="1">
      <alignment horizontal="center" vertical="center" wrapText="1"/>
    </xf>
    <xf numFmtId="0" fontId="13" fillId="0" borderId="1" xfId="0" applyFont="1" applyBorder="1" applyAlignment="1">
      <alignment horizontal="left" vertical="center" wrapText="1"/>
    </xf>
    <xf numFmtId="49" fontId="13" fillId="0" borderId="0" xfId="0" applyNumberFormat="1" applyFont="1" applyAlignment="1">
      <alignment horizontal="center"/>
    </xf>
    <xf numFmtId="0" fontId="22" fillId="0" borderId="0" xfId="1" applyFont="1" applyAlignment="1" applyProtection="1"/>
    <xf numFmtId="49" fontId="15" fillId="14" borderId="5" xfId="0" applyNumberFormat="1" applyFont="1" applyFill="1" applyBorder="1" applyAlignment="1">
      <alignment vertical="center" wrapText="1"/>
    </xf>
    <xf numFmtId="0" fontId="26" fillId="14" borderId="4" xfId="0" applyFont="1" applyFill="1" applyBorder="1" applyAlignment="1">
      <alignment horizontal="center" vertical="center"/>
    </xf>
    <xf numFmtId="2" fontId="15" fillId="14" borderId="4" xfId="0" applyNumberFormat="1" applyFont="1" applyFill="1" applyBorder="1" applyAlignment="1">
      <alignment horizontal="right" vertical="center"/>
    </xf>
    <xf numFmtId="2" fontId="15" fillId="14" borderId="4" xfId="0" applyNumberFormat="1" applyFont="1" applyFill="1" applyBorder="1" applyAlignment="1">
      <alignment horizontal="center" vertical="center"/>
    </xf>
    <xf numFmtId="49" fontId="13" fillId="4" borderId="5" xfId="0" applyNumberFormat="1" applyFont="1" applyFill="1" applyBorder="1" applyAlignment="1">
      <alignment vertical="center"/>
    </xf>
    <xf numFmtId="0" fontId="16" fillId="4" borderId="4" xfId="0" applyFont="1" applyFill="1" applyBorder="1" applyAlignment="1">
      <alignment horizontal="center" vertical="center"/>
    </xf>
    <xf numFmtId="2" fontId="13" fillId="4" borderId="4" xfId="0" applyNumberFormat="1" applyFont="1" applyFill="1" applyBorder="1" applyAlignment="1">
      <alignment vertical="center"/>
    </xf>
    <xf numFmtId="2" fontId="13" fillId="4" borderId="4" xfId="0" applyNumberFormat="1" applyFont="1" applyFill="1" applyBorder="1" applyAlignment="1">
      <alignment horizontal="center" vertical="center"/>
    </xf>
    <xf numFmtId="0" fontId="13" fillId="4" borderId="4" xfId="0" applyFont="1" applyFill="1" applyBorder="1" applyAlignment="1">
      <alignment horizontal="center" vertical="center"/>
    </xf>
    <xf numFmtId="49" fontId="15" fillId="3" borderId="5" xfId="0" applyNumberFormat="1" applyFont="1" applyFill="1" applyBorder="1" applyAlignment="1">
      <alignment vertical="center" wrapText="1"/>
    </xf>
    <xf numFmtId="49" fontId="15" fillId="4" borderId="5" xfId="0" applyNumberFormat="1" applyFont="1" applyFill="1" applyBorder="1" applyAlignment="1">
      <alignment vertical="center"/>
    </xf>
    <xf numFmtId="49" fontId="13" fillId="0" borderId="6" xfId="0" applyNumberFormat="1" applyFont="1" applyBorder="1" applyAlignment="1">
      <alignment vertical="center"/>
    </xf>
    <xf numFmtId="0" fontId="16" fillId="0" borderId="7" xfId="0" applyFont="1" applyBorder="1" applyAlignment="1">
      <alignment horizontal="center" vertical="center"/>
    </xf>
    <xf numFmtId="2" fontId="13" fillId="0" borderId="4" xfId="0" applyNumberFormat="1" applyFont="1" applyBorder="1" applyAlignment="1">
      <alignment horizontal="center" vertical="center"/>
    </xf>
    <xf numFmtId="2" fontId="27" fillId="0" borderId="4" xfId="0" applyNumberFormat="1" applyFont="1" applyBorder="1" applyAlignment="1">
      <alignment horizontal="center" vertical="center"/>
    </xf>
    <xf numFmtId="2" fontId="27" fillId="0" borderId="0" xfId="0" applyNumberFormat="1" applyFont="1" applyAlignment="1">
      <alignment horizontal="center" vertical="center"/>
    </xf>
    <xf numFmtId="164" fontId="27" fillId="0" borderId="0" xfId="0" applyNumberFormat="1" applyFont="1" applyFill="1" applyAlignment="1">
      <alignment vertical="center"/>
    </xf>
    <xf numFmtId="49" fontId="13" fillId="0" borderId="29" xfId="0" applyNumberFormat="1" applyFont="1" applyBorder="1" applyAlignment="1">
      <alignment horizontal="center" vertical="center"/>
    </xf>
    <xf numFmtId="2" fontId="13" fillId="0" borderId="0" xfId="0" applyNumberFormat="1" applyFont="1"/>
    <xf numFmtId="0" fontId="13" fillId="0" borderId="0" xfId="0" applyFont="1" applyFill="1" applyAlignment="1"/>
    <xf numFmtId="49" fontId="13" fillId="0" borderId="0" xfId="0" applyNumberFormat="1" applyFont="1"/>
    <xf numFmtId="2" fontId="13" fillId="0" borderId="0" xfId="0" applyNumberFormat="1" applyFont="1" applyAlignment="1">
      <alignment horizontal="left"/>
    </xf>
    <xf numFmtId="2" fontId="13" fillId="0" borderId="0" xfId="0" applyNumberFormat="1" applyFont="1" applyBorder="1" applyAlignment="1">
      <alignment horizontal="left"/>
    </xf>
    <xf numFmtId="0" fontId="13" fillId="0" borderId="0" xfId="0" applyFont="1" applyFill="1" applyAlignment="1">
      <alignment vertical="center" wrapText="1"/>
    </xf>
    <xf numFmtId="0" fontId="0" fillId="0" borderId="0" xfId="0" applyFont="1" applyBorder="1" applyAlignment="1"/>
    <xf numFmtId="0" fontId="12" fillId="8" borderId="0" xfId="0" applyFont="1" applyFill="1" applyAlignment="1"/>
    <xf numFmtId="0" fontId="12" fillId="0" borderId="0" xfId="0" applyFont="1" applyFill="1" applyAlignment="1"/>
    <xf numFmtId="0" fontId="13" fillId="0" borderId="0" xfId="0" applyFont="1" applyFill="1" applyBorder="1" applyAlignment="1"/>
    <xf numFmtId="0" fontId="13" fillId="0" borderId="0" xfId="0" applyFont="1" applyBorder="1" applyAlignment="1"/>
    <xf numFmtId="0" fontId="13" fillId="15" borderId="0" xfId="0" applyFont="1" applyFill="1" applyAlignment="1">
      <alignment vertical="center"/>
    </xf>
    <xf numFmtId="0" fontId="0" fillId="0" borderId="0" xfId="0" applyFont="1" applyAlignment="1">
      <alignment horizontal="center" vertical="center"/>
    </xf>
    <xf numFmtId="0" fontId="15" fillId="16" borderId="4" xfId="0" applyFont="1" applyFill="1" applyBorder="1" applyAlignment="1">
      <alignment horizontal="center" vertical="center" wrapText="1"/>
    </xf>
    <xf numFmtId="0" fontId="12" fillId="0" borderId="6" xfId="0" applyFont="1" applyBorder="1" applyAlignment="1">
      <alignment vertical="center"/>
    </xf>
    <xf numFmtId="0" fontId="15" fillId="16" borderId="4" xfId="0" applyFont="1" applyFill="1" applyBorder="1" applyAlignment="1">
      <alignment horizontal="center" vertical="center"/>
    </xf>
    <xf numFmtId="0" fontId="26" fillId="0" borderId="10" xfId="0" applyFont="1" applyBorder="1" applyAlignment="1">
      <alignment vertical="center"/>
    </xf>
    <xf numFmtId="0" fontId="13" fillId="0" borderId="7" xfId="0" applyFont="1" applyBorder="1" applyAlignment="1">
      <alignment horizontal="center" vertical="center"/>
    </xf>
    <xf numFmtId="0" fontId="13" fillId="17" borderId="14" xfId="0" applyFont="1" applyFill="1" applyBorder="1" applyAlignment="1">
      <alignment horizontal="center" vertical="center"/>
    </xf>
    <xf numFmtId="0" fontId="16" fillId="17" borderId="21" xfId="0" applyFont="1" applyFill="1" applyBorder="1" applyAlignment="1">
      <alignment horizontal="center" vertical="center"/>
    </xf>
    <xf numFmtId="0" fontId="13" fillId="0" borderId="2" xfId="0" applyFont="1" applyBorder="1" applyAlignment="1">
      <alignment vertical="center"/>
    </xf>
    <xf numFmtId="0" fontId="13" fillId="0" borderId="4" xfId="0" applyFont="1" applyBorder="1" applyAlignment="1">
      <alignment horizontal="left" vertical="center"/>
    </xf>
    <xf numFmtId="168" fontId="13" fillId="0" borderId="21" xfId="0" applyNumberFormat="1" applyFont="1" applyBorder="1" applyAlignment="1">
      <alignment horizontal="center" vertical="center"/>
    </xf>
    <xf numFmtId="0" fontId="13" fillId="0" borderId="21" xfId="0" applyFont="1" applyBorder="1" applyAlignment="1">
      <alignment horizontal="center" vertical="center"/>
    </xf>
    <xf numFmtId="0" fontId="13" fillId="0" borderId="15" xfId="0" applyFont="1" applyBorder="1" applyAlignment="1">
      <alignment vertical="center"/>
    </xf>
    <xf numFmtId="0" fontId="15" fillId="0" borderId="6" xfId="0" applyFont="1" applyBorder="1" applyAlignment="1">
      <alignment horizontal="center" vertical="center" wrapText="1"/>
    </xf>
    <xf numFmtId="0" fontId="13" fillId="10" borderId="2" xfId="0" applyFont="1" applyFill="1" applyBorder="1" applyAlignment="1">
      <alignment horizontal="center" vertical="center"/>
    </xf>
    <xf numFmtId="0" fontId="15" fillId="17" borderId="8" xfId="0" applyFont="1" applyFill="1" applyBorder="1" applyAlignment="1">
      <alignment horizontal="center" vertical="center" wrapText="1"/>
    </xf>
    <xf numFmtId="0" fontId="29" fillId="0" borderId="17" xfId="0" applyFont="1" applyFill="1" applyBorder="1" applyAlignment="1">
      <alignment horizontal="center" vertical="center" wrapText="1"/>
    </xf>
    <xf numFmtId="0" fontId="26" fillId="0" borderId="16" xfId="0" applyFont="1" applyFill="1" applyBorder="1" applyAlignment="1">
      <alignment vertical="center"/>
    </xf>
    <xf numFmtId="0" fontId="15" fillId="18" borderId="26" xfId="0" applyFont="1" applyFill="1" applyBorder="1" applyAlignment="1">
      <alignment vertical="center"/>
    </xf>
    <xf numFmtId="0" fontId="15" fillId="0" borderId="26" xfId="0" applyFont="1" applyFill="1" applyBorder="1" applyAlignment="1">
      <alignment vertical="center"/>
    </xf>
    <xf numFmtId="0" fontId="15" fillId="0" borderId="26" xfId="0" applyFont="1" applyFill="1" applyBorder="1" applyAlignment="1">
      <alignment horizontal="center" vertical="center"/>
    </xf>
    <xf numFmtId="0" fontId="12" fillId="0" borderId="17" xfId="0" applyFont="1" applyFill="1" applyBorder="1" applyAlignment="1">
      <alignment horizontal="center" vertical="center" wrapText="1"/>
    </xf>
    <xf numFmtId="0" fontId="26" fillId="0" borderId="18" xfId="0" applyFont="1" applyFill="1" applyBorder="1" applyAlignment="1">
      <alignment vertical="center"/>
    </xf>
    <xf numFmtId="0" fontId="13" fillId="0" borderId="25" xfId="0" applyFont="1" applyFill="1" applyBorder="1" applyAlignment="1">
      <alignment horizontal="left" vertical="center"/>
    </xf>
    <xf numFmtId="0" fontId="13" fillId="0" borderId="26" xfId="0" applyFont="1" applyFill="1" applyBorder="1" applyAlignment="1">
      <alignment horizontal="left" vertical="center"/>
    </xf>
    <xf numFmtId="49" fontId="16" fillId="0" borderId="21" xfId="0" applyNumberFormat="1" applyFont="1" applyFill="1" applyBorder="1" applyAlignment="1">
      <alignment horizontal="left" vertical="center" wrapText="1"/>
    </xf>
    <xf numFmtId="0" fontId="13" fillId="0" borderId="16" xfId="0" applyFont="1" applyFill="1" applyBorder="1" applyAlignment="1">
      <alignment horizontal="center" vertical="center" wrapText="1"/>
    </xf>
    <xf numFmtId="0" fontId="13" fillId="0" borderId="14" xfId="0" applyFont="1" applyBorder="1" applyAlignment="1">
      <alignment horizontal="center" vertical="center"/>
    </xf>
    <xf numFmtId="0" fontId="15" fillId="18" borderId="25" xfId="0" applyFont="1" applyFill="1" applyBorder="1" applyAlignment="1">
      <alignment vertical="center"/>
    </xf>
    <xf numFmtId="0" fontId="13" fillId="0" borderId="21" xfId="0" applyFont="1" applyFill="1" applyBorder="1" applyAlignment="1">
      <alignment horizontal="center" vertical="center" wrapText="1"/>
    </xf>
    <xf numFmtId="0" fontId="13" fillId="0" borderId="28" xfId="0" applyFont="1" applyFill="1" applyBorder="1" applyAlignment="1">
      <alignment vertical="center"/>
    </xf>
    <xf numFmtId="0" fontId="13" fillId="0" borderId="23" xfId="0" applyFont="1" applyFill="1" applyBorder="1" applyAlignment="1">
      <alignment horizontal="left" vertical="center"/>
    </xf>
    <xf numFmtId="0" fontId="13" fillId="0" borderId="25" xfId="0" applyFont="1" applyFill="1" applyBorder="1" applyAlignment="1">
      <alignment vertical="center"/>
    </xf>
    <xf numFmtId="168" fontId="16" fillId="0" borderId="21" xfId="0" applyNumberFormat="1" applyFont="1" applyFill="1" applyBorder="1" applyAlignment="1">
      <alignment horizontal="left" vertical="center" wrapText="1"/>
    </xf>
    <xf numFmtId="0" fontId="13" fillId="0" borderId="28" xfId="0" applyFont="1" applyFill="1" applyBorder="1" applyAlignment="1">
      <alignment horizontal="left" vertical="center"/>
    </xf>
    <xf numFmtId="0" fontId="13" fillId="0" borderId="29" xfId="0" applyFont="1" applyFill="1" applyBorder="1" applyAlignment="1">
      <alignment horizontal="left" vertical="center"/>
    </xf>
    <xf numFmtId="168" fontId="16" fillId="0" borderId="30" xfId="0" applyNumberFormat="1" applyFont="1" applyFill="1" applyBorder="1" applyAlignment="1">
      <alignment horizontal="left" vertical="center" wrapText="1"/>
    </xf>
    <xf numFmtId="49" fontId="13" fillId="0" borderId="0" xfId="0" applyNumberFormat="1" applyFont="1" applyBorder="1" applyAlignment="1">
      <alignment horizontal="left" vertical="center"/>
    </xf>
    <xf numFmtId="0" fontId="15" fillId="0" borderId="0" xfId="0" applyFont="1" applyBorder="1" applyAlignment="1">
      <alignment horizontal="center" vertical="center"/>
    </xf>
    <xf numFmtId="49" fontId="15" fillId="16" borderId="5" xfId="0" applyNumberFormat="1" applyFont="1" applyFill="1" applyBorder="1" applyAlignment="1">
      <alignment horizontal="left" vertical="center" wrapText="1"/>
    </xf>
    <xf numFmtId="49" fontId="15" fillId="19" borderId="21" xfId="0" applyNumberFormat="1" applyFont="1" applyFill="1" applyBorder="1" applyAlignment="1">
      <alignment horizontal="left" vertical="center" wrapText="1"/>
    </xf>
    <xf numFmtId="0" fontId="15" fillId="19" borderId="21" xfId="0" applyFont="1" applyFill="1" applyBorder="1" applyAlignment="1">
      <alignment horizontal="center" vertical="center" wrapText="1"/>
    </xf>
    <xf numFmtId="49" fontId="15" fillId="16" borderId="5" xfId="0" applyNumberFormat="1" applyFont="1" applyFill="1" applyBorder="1" applyAlignment="1">
      <alignment horizontal="left" vertical="center"/>
    </xf>
    <xf numFmtId="49" fontId="15" fillId="19" borderId="21" xfId="0" applyNumberFormat="1" applyFont="1" applyFill="1" applyBorder="1" applyAlignment="1">
      <alignment horizontal="left" vertical="center"/>
    </xf>
    <xf numFmtId="0" fontId="15" fillId="19" borderId="21" xfId="0" applyFont="1" applyFill="1" applyBorder="1" applyAlignment="1">
      <alignment horizontal="center" vertical="center"/>
    </xf>
    <xf numFmtId="49" fontId="13" fillId="0" borderId="10" xfId="0" applyNumberFormat="1" applyFont="1" applyBorder="1" applyAlignment="1">
      <alignment horizontal="left" vertical="center"/>
    </xf>
    <xf numFmtId="49" fontId="13" fillId="0" borderId="16" xfId="0" applyNumberFormat="1" applyFont="1" applyFill="1" applyBorder="1" applyAlignment="1">
      <alignment horizontal="left" vertical="center"/>
    </xf>
    <xf numFmtId="0" fontId="15" fillId="0" borderId="16" xfId="0" applyFont="1" applyFill="1" applyBorder="1" applyAlignment="1">
      <alignment horizontal="center" vertical="center"/>
    </xf>
    <xf numFmtId="0" fontId="15" fillId="17" borderId="4" xfId="0" applyFont="1" applyFill="1" applyBorder="1" applyAlignment="1">
      <alignment horizontal="center" vertical="center"/>
    </xf>
    <xf numFmtId="0" fontId="12" fillId="0" borderId="7" xfId="0" applyFont="1" applyFill="1" applyBorder="1" applyAlignment="1">
      <alignment horizontal="center" vertical="center"/>
    </xf>
    <xf numFmtId="49" fontId="13" fillId="0" borderId="3" xfId="0" applyNumberFormat="1" applyFont="1" applyFill="1" applyBorder="1" applyAlignment="1">
      <alignment horizontal="left" vertical="center" wrapText="1"/>
    </xf>
    <xf numFmtId="49" fontId="28" fillId="0" borderId="30" xfId="1" applyNumberFormat="1" applyFont="1" applyFill="1" applyBorder="1" applyAlignment="1" applyProtection="1">
      <alignment horizontal="left" vertical="center" wrapText="1"/>
    </xf>
    <xf numFmtId="0" fontId="15" fillId="0" borderId="30" xfId="0" applyFont="1" applyFill="1" applyBorder="1" applyAlignment="1">
      <alignment horizontal="center" vertical="center"/>
    </xf>
    <xf numFmtId="49" fontId="13" fillId="0" borderId="5" xfId="0" applyNumberFormat="1" applyFont="1" applyFill="1" applyBorder="1" applyAlignment="1">
      <alignment horizontal="left" vertical="center" wrapText="1"/>
    </xf>
    <xf numFmtId="49" fontId="28" fillId="0" borderId="21" xfId="1" applyNumberFormat="1" applyFont="1" applyFill="1" applyBorder="1" applyAlignment="1" applyProtection="1">
      <alignment horizontal="left" vertical="center"/>
    </xf>
    <xf numFmtId="49" fontId="13" fillId="0" borderId="5" xfId="0" applyNumberFormat="1" applyFont="1" applyBorder="1" applyAlignment="1">
      <alignment horizontal="left" vertical="center"/>
    </xf>
    <xf numFmtId="49" fontId="13" fillId="0" borderId="21" xfId="0" applyNumberFormat="1" applyFont="1" applyFill="1" applyBorder="1" applyAlignment="1">
      <alignment horizontal="left" vertical="center"/>
    </xf>
    <xf numFmtId="0" fontId="12" fillId="17" borderId="7" xfId="0" applyFont="1" applyFill="1" applyBorder="1" applyAlignment="1">
      <alignment horizontal="center" vertical="center"/>
    </xf>
    <xf numFmtId="0" fontId="15" fillId="0" borderId="26" xfId="0" applyFont="1" applyFill="1" applyBorder="1" applyAlignment="1">
      <alignment horizontal="left" vertical="center"/>
    </xf>
    <xf numFmtId="0" fontId="15" fillId="0" borderId="19" xfId="0" applyFont="1" applyFill="1" applyBorder="1" applyAlignment="1">
      <alignment vertical="center"/>
    </xf>
    <xf numFmtId="0" fontId="16" fillId="0" borderId="21" xfId="0" applyFont="1" applyFill="1" applyBorder="1" applyAlignment="1">
      <alignment horizontal="center" vertical="center"/>
    </xf>
    <xf numFmtId="164" fontId="13" fillId="0" borderId="21" xfId="0" applyNumberFormat="1" applyFont="1" applyFill="1" applyBorder="1" applyAlignment="1">
      <alignment horizontal="left" vertical="center" wrapText="1"/>
    </xf>
    <xf numFmtId="164" fontId="28" fillId="0" borderId="21" xfId="1" applyNumberFormat="1" applyFont="1" applyFill="1" applyBorder="1" applyAlignment="1" applyProtection="1">
      <alignment horizontal="left" vertical="center" wrapText="1"/>
    </xf>
    <xf numFmtId="164" fontId="33" fillId="0" borderId="21" xfId="0" applyNumberFormat="1" applyFont="1" applyFill="1" applyBorder="1" applyAlignment="1">
      <alignment horizontal="left" vertical="center" wrapText="1"/>
    </xf>
    <xf numFmtId="0" fontId="16" fillId="20" borderId="4" xfId="0" applyNumberFormat="1" applyFont="1" applyFill="1" applyBorder="1" applyAlignment="1">
      <alignment horizontal="center" vertical="center"/>
    </xf>
    <xf numFmtId="0" fontId="16" fillId="2" borderId="4" xfId="0" applyFont="1" applyFill="1" applyBorder="1" applyAlignment="1">
      <alignment horizontal="center" vertical="center"/>
    </xf>
    <xf numFmtId="0" fontId="16" fillId="16" borderId="4" xfId="0" applyNumberFormat="1" applyFont="1" applyFill="1" applyBorder="1" applyAlignment="1">
      <alignment horizontal="center" vertical="center"/>
    </xf>
    <xf numFmtId="49" fontId="13" fillId="0" borderId="3" xfId="0" applyNumberFormat="1" applyFont="1" applyBorder="1" applyAlignment="1">
      <alignment horizontal="left" vertical="center" wrapText="1"/>
    </xf>
    <xf numFmtId="49" fontId="16" fillId="0" borderId="30" xfId="0" applyNumberFormat="1" applyFont="1" applyFill="1" applyBorder="1" applyAlignment="1">
      <alignment horizontal="left" vertical="center" wrapText="1"/>
    </xf>
    <xf numFmtId="164" fontId="13" fillId="0" borderId="30" xfId="0" applyNumberFormat="1" applyFont="1" applyFill="1" applyBorder="1" applyAlignment="1">
      <alignment horizontal="left" vertical="center" wrapText="1"/>
    </xf>
    <xf numFmtId="0" fontId="16" fillId="21" borderId="9" xfId="0" applyNumberFormat="1" applyFont="1" applyFill="1" applyBorder="1" applyAlignment="1">
      <alignment horizontal="center" vertical="center"/>
    </xf>
    <xf numFmtId="0" fontId="16" fillId="16" borderId="9" xfId="0" applyNumberFormat="1" applyFont="1" applyFill="1" applyBorder="1" applyAlignment="1">
      <alignment horizontal="center" vertical="center"/>
    </xf>
    <xf numFmtId="0" fontId="13" fillId="0" borderId="25" xfId="0" applyFont="1" applyFill="1" applyBorder="1" applyAlignment="1">
      <alignment horizontal="center" vertical="center"/>
    </xf>
    <xf numFmtId="164" fontId="13" fillId="0" borderId="19" xfId="0" applyNumberFormat="1" applyFont="1" applyFill="1" applyBorder="1" applyAlignment="1">
      <alignment horizontal="left" vertical="center" wrapText="1"/>
    </xf>
    <xf numFmtId="0" fontId="16" fillId="2" borderId="5" xfId="0" applyFont="1" applyFill="1" applyBorder="1" applyAlignment="1">
      <alignment horizontal="center" vertical="center"/>
    </xf>
    <xf numFmtId="0" fontId="16" fillId="16" borderId="21" xfId="0" applyNumberFormat="1" applyFont="1" applyFill="1" applyBorder="1" applyAlignment="1">
      <alignment horizontal="center" vertical="center"/>
    </xf>
    <xf numFmtId="49" fontId="13" fillId="0" borderId="1" xfId="0" applyNumberFormat="1" applyFont="1" applyBorder="1" applyAlignment="1">
      <alignment horizontal="left" vertical="center" wrapText="1"/>
    </xf>
    <xf numFmtId="0" fontId="16" fillId="0" borderId="16" xfId="0" applyFont="1" applyFill="1" applyBorder="1" applyAlignment="1">
      <alignment horizontal="center" vertical="center"/>
    </xf>
    <xf numFmtId="164" fontId="30" fillId="0" borderId="21" xfId="1" applyNumberFormat="1" applyFont="1" applyFill="1" applyBorder="1" applyAlignment="1" applyProtection="1">
      <alignment horizontal="left" vertical="center" wrapText="1"/>
    </xf>
    <xf numFmtId="0" fontId="16" fillId="21" borderId="2" xfId="0" applyNumberFormat="1" applyFont="1" applyFill="1" applyBorder="1" applyAlignment="1">
      <alignment horizontal="center" vertical="center"/>
    </xf>
    <xf numFmtId="0" fontId="16" fillId="2" borderId="10" xfId="0" applyFont="1" applyFill="1" applyBorder="1" applyAlignment="1">
      <alignment horizontal="center" vertical="center"/>
    </xf>
    <xf numFmtId="0" fontId="16" fillId="16" borderId="16" xfId="0" applyNumberFormat="1" applyFont="1" applyFill="1" applyBorder="1" applyAlignment="1">
      <alignment horizontal="center" vertical="center"/>
    </xf>
    <xf numFmtId="49" fontId="13" fillId="0" borderId="0" xfId="0" applyNumberFormat="1" applyFont="1" applyBorder="1" applyAlignment="1">
      <alignment horizontal="left" vertical="center" wrapText="1"/>
    </xf>
    <xf numFmtId="49" fontId="16" fillId="0" borderId="18" xfId="0" applyNumberFormat="1" applyFont="1" applyFill="1" applyBorder="1" applyAlignment="1">
      <alignment horizontal="left" vertical="center" wrapText="1"/>
    </xf>
    <xf numFmtId="0" fontId="26" fillId="0" borderId="16" xfId="0" applyFont="1" applyFill="1" applyBorder="1" applyAlignment="1">
      <alignment horizontal="center" vertical="center" wrapText="1"/>
    </xf>
    <xf numFmtId="0" fontId="13" fillId="0" borderId="30" xfId="0" applyFont="1" applyFill="1" applyBorder="1" applyAlignment="1">
      <alignment horizontal="center" vertical="center"/>
    </xf>
    <xf numFmtId="168" fontId="16" fillId="0" borderId="27" xfId="0" applyNumberFormat="1" applyFont="1" applyFill="1" applyBorder="1" applyAlignment="1">
      <alignment horizontal="left" vertical="center" wrapText="1"/>
    </xf>
    <xf numFmtId="0" fontId="29" fillId="0" borderId="18" xfId="0" applyFont="1" applyFill="1" applyBorder="1" applyAlignment="1">
      <alignment horizontal="center" vertical="center" wrapText="1"/>
    </xf>
    <xf numFmtId="0" fontId="13" fillId="0" borderId="21" xfId="0" applyFont="1" applyFill="1" applyBorder="1" applyAlignment="1">
      <alignment horizontal="left" vertical="center"/>
    </xf>
    <xf numFmtId="0" fontId="13" fillId="0" borderId="21" xfId="0" applyFont="1" applyFill="1" applyBorder="1" applyAlignment="1">
      <alignment vertical="center"/>
    </xf>
    <xf numFmtId="0" fontId="12" fillId="0" borderId="21" xfId="0" applyFont="1" applyBorder="1" applyAlignment="1">
      <alignment horizontal="center" vertical="center"/>
    </xf>
    <xf numFmtId="168" fontId="16" fillId="0" borderId="16" xfId="0" applyNumberFormat="1" applyFont="1" applyFill="1" applyBorder="1" applyAlignment="1">
      <alignment horizontal="left" vertical="center" wrapText="1"/>
    </xf>
    <xf numFmtId="0" fontId="26" fillId="0" borderId="30" xfId="0" applyFont="1" applyFill="1" applyBorder="1" applyAlignment="1">
      <alignment vertical="center"/>
    </xf>
    <xf numFmtId="0" fontId="13" fillId="10" borderId="2" xfId="0" applyFont="1" applyFill="1" applyBorder="1" applyAlignment="1">
      <alignment vertical="center"/>
    </xf>
    <xf numFmtId="0" fontId="12" fillId="0" borderId="18" xfId="0" applyFont="1" applyFill="1" applyBorder="1" applyAlignment="1">
      <alignment vertical="center"/>
    </xf>
    <xf numFmtId="0" fontId="12" fillId="0" borderId="18" xfId="0" applyFont="1" applyFill="1" applyBorder="1" applyAlignment="1">
      <alignment vertical="center" wrapText="1"/>
    </xf>
    <xf numFmtId="168" fontId="34" fillId="0" borderId="21" xfId="0" applyNumberFormat="1" applyFont="1" applyFill="1" applyBorder="1" applyAlignment="1">
      <alignment horizontal="center" vertical="center"/>
    </xf>
    <xf numFmtId="0" fontId="12" fillId="0" borderId="21" xfId="0" applyFont="1" applyFill="1" applyBorder="1" applyAlignment="1">
      <alignment horizontal="center" vertical="center" wrapText="1"/>
    </xf>
    <xf numFmtId="168" fontId="13" fillId="0" borderId="21" xfId="0" applyNumberFormat="1" applyFont="1" applyFill="1" applyBorder="1" applyAlignment="1">
      <alignment vertical="center"/>
    </xf>
    <xf numFmtId="168" fontId="19" fillId="0" borderId="21" xfId="0" applyNumberFormat="1" applyFont="1" applyFill="1" applyBorder="1" applyAlignment="1">
      <alignment horizontal="left" vertical="center"/>
    </xf>
    <xf numFmtId="0" fontId="16" fillId="0" borderId="30" xfId="0" applyFont="1" applyFill="1" applyBorder="1" applyAlignment="1">
      <alignment horizontal="center" vertical="center"/>
    </xf>
    <xf numFmtId="49" fontId="13" fillId="0" borderId="21" xfId="0" applyNumberFormat="1" applyFont="1" applyBorder="1" applyAlignment="1">
      <alignment horizontal="left" vertical="center" wrapText="1"/>
    </xf>
    <xf numFmtId="49" fontId="13" fillId="0" borderId="16" xfId="0" applyNumberFormat="1" applyFont="1" applyBorder="1" applyAlignment="1">
      <alignment horizontal="left" vertical="center" wrapText="1"/>
    </xf>
    <xf numFmtId="49" fontId="16" fillId="0" borderId="16" xfId="0" applyNumberFormat="1" applyFont="1" applyFill="1" applyBorder="1" applyAlignment="1">
      <alignment horizontal="left" vertical="center" wrapText="1"/>
    </xf>
    <xf numFmtId="0" fontId="16" fillId="21" borderId="21" xfId="0" applyNumberFormat="1" applyFont="1" applyFill="1" applyBorder="1" applyAlignment="1">
      <alignment horizontal="center" vertical="center"/>
    </xf>
    <xf numFmtId="0" fontId="16" fillId="2" borderId="21" xfId="0" applyFont="1" applyFill="1" applyBorder="1" applyAlignment="1">
      <alignment horizontal="center" vertical="center"/>
    </xf>
    <xf numFmtId="0" fontId="16" fillId="0" borderId="18" xfId="0" applyFont="1" applyFill="1" applyBorder="1" applyAlignment="1">
      <alignment horizontal="center" vertical="center"/>
    </xf>
    <xf numFmtId="0" fontId="15" fillId="10" borderId="9" xfId="0" applyNumberFormat="1" applyFont="1" applyFill="1" applyBorder="1" applyAlignment="1">
      <alignment horizontal="center" vertical="center" wrapText="1"/>
    </xf>
    <xf numFmtId="49" fontId="13" fillId="17" borderId="5" xfId="0" applyNumberFormat="1" applyFont="1" applyFill="1" applyBorder="1" applyAlignment="1">
      <alignment horizontal="left" vertical="center"/>
    </xf>
    <xf numFmtId="49" fontId="13" fillId="17" borderId="21" xfId="0" applyNumberFormat="1" applyFont="1" applyFill="1" applyBorder="1" applyAlignment="1">
      <alignment horizontal="left" vertical="center"/>
    </xf>
    <xf numFmtId="0" fontId="15" fillId="17" borderId="21" xfId="0" applyFont="1" applyFill="1" applyBorder="1" applyAlignment="1">
      <alignment horizontal="center" vertical="center"/>
    </xf>
    <xf numFmtId="0" fontId="13" fillId="0" borderId="0" xfId="0" applyFont="1" applyFill="1" applyBorder="1" applyAlignment="1">
      <alignment vertical="center"/>
    </xf>
    <xf numFmtId="0" fontId="15" fillId="0" borderId="16" xfId="0" applyFont="1" applyFill="1" applyBorder="1" applyAlignment="1">
      <alignment horizontal="center" vertical="center" wrapText="1"/>
    </xf>
    <xf numFmtId="0" fontId="34" fillId="0" borderId="16" xfId="0" applyFont="1" applyFill="1" applyBorder="1" applyAlignment="1">
      <alignment horizontal="center" vertical="center"/>
    </xf>
    <xf numFmtId="0" fontId="15" fillId="0" borderId="16" xfId="0" applyFont="1" applyFill="1" applyBorder="1" applyAlignment="1">
      <alignment horizontal="left" vertical="center"/>
    </xf>
    <xf numFmtId="0" fontId="15" fillId="0" borderId="21" xfId="0" applyFont="1" applyFill="1" applyBorder="1" applyAlignment="1">
      <alignment horizontal="left" vertical="center" wrapText="1"/>
    </xf>
    <xf numFmtId="0" fontId="15" fillId="0" borderId="21" xfId="0" applyFont="1" applyFill="1" applyBorder="1" applyAlignment="1">
      <alignment vertical="center" wrapText="1"/>
    </xf>
    <xf numFmtId="0" fontId="15" fillId="0" borderId="0" xfId="0" applyFont="1" applyFill="1" applyAlignment="1">
      <alignment vertical="center" wrapText="1"/>
    </xf>
    <xf numFmtId="0" fontId="30" fillId="0" borderId="21" xfId="1" applyFont="1" applyFill="1" applyBorder="1" applyAlignment="1" applyProtection="1">
      <alignment horizontal="left" vertical="center"/>
    </xf>
    <xf numFmtId="0" fontId="13" fillId="0" borderId="21" xfId="0" applyFont="1" applyFill="1" applyBorder="1" applyAlignment="1">
      <alignment vertical="center" wrapText="1"/>
    </xf>
    <xf numFmtId="0" fontId="28" fillId="0" borderId="21" xfId="1" applyFont="1" applyFill="1" applyBorder="1" applyAlignment="1" applyProtection="1">
      <alignment horizontal="left" vertical="center"/>
    </xf>
    <xf numFmtId="0" fontId="12" fillId="0" borderId="16" xfId="0" applyFont="1" applyFill="1" applyBorder="1" applyAlignment="1">
      <alignment horizontal="center" vertical="center" wrapText="1"/>
    </xf>
    <xf numFmtId="168" fontId="19" fillId="0" borderId="16" xfId="0" applyNumberFormat="1" applyFont="1" applyFill="1" applyBorder="1" applyAlignment="1">
      <alignment horizontal="left" vertical="center"/>
    </xf>
    <xf numFmtId="0" fontId="12" fillId="0" borderId="21" xfId="0" applyFont="1" applyFill="1" applyBorder="1" applyAlignment="1">
      <alignment horizontal="left" vertical="center" wrapText="1"/>
    </xf>
    <xf numFmtId="0" fontId="12" fillId="0" borderId="18" xfId="0" applyFont="1" applyFill="1" applyBorder="1" applyAlignment="1">
      <alignment horizontal="center" vertical="center" wrapText="1"/>
    </xf>
    <xf numFmtId="168" fontId="19" fillId="0" borderId="21" xfId="0" applyNumberFormat="1" applyFont="1" applyFill="1" applyBorder="1" applyAlignment="1">
      <alignment horizontal="center" vertical="center"/>
    </xf>
    <xf numFmtId="0" fontId="12" fillId="0" borderId="26" xfId="0" applyFont="1" applyFill="1" applyBorder="1" applyAlignment="1">
      <alignment horizontal="center" vertical="center" wrapText="1"/>
    </xf>
    <xf numFmtId="0" fontId="12" fillId="0" borderId="29" xfId="0" applyFont="1" applyFill="1" applyBorder="1" applyAlignment="1">
      <alignment horizontal="center" vertical="center" wrapText="1"/>
    </xf>
    <xf numFmtId="168" fontId="19" fillId="0" borderId="30" xfId="0" applyNumberFormat="1" applyFont="1" applyFill="1" applyBorder="1" applyAlignment="1">
      <alignment horizontal="left" vertical="center"/>
    </xf>
    <xf numFmtId="0" fontId="12" fillId="0" borderId="19" xfId="0" applyFont="1" applyFill="1" applyBorder="1" applyAlignment="1">
      <alignment horizontal="center" vertical="center" wrapText="1"/>
    </xf>
    <xf numFmtId="168" fontId="34" fillId="0" borderId="16" xfId="0" applyNumberFormat="1" applyFont="1" applyFill="1" applyBorder="1" applyAlignment="1">
      <alignment horizontal="center" vertical="center"/>
    </xf>
    <xf numFmtId="49" fontId="13" fillId="0" borderId="25" xfId="0" applyNumberFormat="1" applyFont="1" applyFill="1" applyBorder="1" applyAlignment="1">
      <alignment horizontal="left" vertical="center" wrapText="1"/>
    </xf>
    <xf numFmtId="168" fontId="34" fillId="0" borderId="18" xfId="0" applyNumberFormat="1" applyFont="1" applyFill="1" applyBorder="1" applyAlignment="1">
      <alignment horizontal="center" vertical="center"/>
    </xf>
    <xf numFmtId="0" fontId="12" fillId="0" borderId="25" xfId="0" applyFont="1" applyFill="1" applyBorder="1" applyAlignment="1">
      <alignment horizontal="left" vertical="center" wrapText="1"/>
    </xf>
    <xf numFmtId="168" fontId="19" fillId="0" borderId="25" xfId="0" applyNumberFormat="1" applyFont="1" applyFill="1" applyBorder="1" applyAlignment="1">
      <alignment horizontal="left" vertical="center"/>
    </xf>
    <xf numFmtId="168" fontId="19" fillId="0" borderId="28" xfId="0" applyNumberFormat="1" applyFont="1" applyFill="1" applyBorder="1" applyAlignment="1">
      <alignment horizontal="left" vertical="center"/>
    </xf>
    <xf numFmtId="0" fontId="12" fillId="0" borderId="23" xfId="0" applyFont="1" applyFill="1" applyBorder="1" applyAlignment="1">
      <alignment horizontal="center" vertical="center" wrapText="1"/>
    </xf>
    <xf numFmtId="0" fontId="19" fillId="0" borderId="21" xfId="0" applyFont="1" applyFill="1" applyBorder="1" applyAlignment="1">
      <alignment vertical="center"/>
    </xf>
    <xf numFmtId="0" fontId="13" fillId="0" borderId="18" xfId="0" applyFont="1" applyFill="1" applyBorder="1" applyAlignment="1">
      <alignment horizontal="left" vertical="center"/>
    </xf>
    <xf numFmtId="0" fontId="28" fillId="0" borderId="21" xfId="1" applyFont="1" applyFill="1" applyBorder="1" applyAlignment="1" applyProtection="1">
      <alignment horizontal="left" vertical="center" wrapText="1"/>
    </xf>
    <xf numFmtId="0" fontId="19" fillId="0" borderId="21" xfId="0" applyFont="1" applyFill="1" applyBorder="1" applyAlignment="1">
      <alignment horizontal="center" vertical="center"/>
    </xf>
    <xf numFmtId="164" fontId="12" fillId="0" borderId="21" xfId="0" applyNumberFormat="1" applyFont="1" applyFill="1" applyBorder="1" applyAlignment="1">
      <alignment horizontal="left" vertical="center" wrapText="1"/>
    </xf>
    <xf numFmtId="164" fontId="12" fillId="0" borderId="0" xfId="0" applyNumberFormat="1" applyFont="1" applyFill="1" applyAlignment="1">
      <alignment horizontal="left" vertical="center" wrapText="1"/>
    </xf>
    <xf numFmtId="0" fontId="13" fillId="0" borderId="18" xfId="0" applyFont="1" applyFill="1" applyBorder="1" applyAlignment="1">
      <alignment vertical="center" wrapText="1"/>
    </xf>
    <xf numFmtId="0" fontId="19" fillId="0" borderId="18" xfId="0" applyFont="1" applyFill="1" applyBorder="1" applyAlignment="1">
      <alignment vertical="center"/>
    </xf>
    <xf numFmtId="0" fontId="13" fillId="0" borderId="18" xfId="0" applyFont="1" applyFill="1" applyBorder="1" applyAlignment="1">
      <alignment vertical="center"/>
    </xf>
    <xf numFmtId="0" fontId="15" fillId="0" borderId="16" xfId="0" applyFont="1" applyFill="1" applyBorder="1" applyAlignment="1">
      <alignment vertical="center" wrapText="1"/>
    </xf>
    <xf numFmtId="0" fontId="19" fillId="0" borderId="16" xfId="0" applyFont="1" applyFill="1" applyBorder="1" applyAlignment="1">
      <alignment vertical="center"/>
    </xf>
    <xf numFmtId="0" fontId="19" fillId="0" borderId="21" xfId="0" applyFont="1" applyFill="1" applyBorder="1" applyAlignment="1">
      <alignment horizontal="left" vertical="center"/>
    </xf>
    <xf numFmtId="0" fontId="15" fillId="0" borderId="18" xfId="0" applyFont="1" applyFill="1" applyBorder="1" applyAlignment="1">
      <alignment vertical="center" wrapText="1"/>
    </xf>
    <xf numFmtId="0" fontId="13" fillId="0" borderId="18" xfId="0" applyFont="1" applyFill="1" applyBorder="1" applyAlignment="1">
      <alignment horizontal="left"/>
    </xf>
    <xf numFmtId="0" fontId="13" fillId="0" borderId="16" xfId="0" applyFont="1" applyFill="1" applyBorder="1" applyAlignment="1">
      <alignment horizontal="left" vertical="center"/>
    </xf>
    <xf numFmtId="0" fontId="19" fillId="0" borderId="30" xfId="0" applyFont="1" applyFill="1" applyBorder="1" applyAlignment="1">
      <alignment horizontal="center" vertical="center"/>
    </xf>
    <xf numFmtId="0" fontId="13" fillId="0" borderId="21" xfId="0" applyFont="1" applyFill="1" applyBorder="1" applyAlignment="1">
      <alignment horizontal="left"/>
    </xf>
    <xf numFmtId="0" fontId="35" fillId="0" borderId="21" xfId="0" applyFont="1" applyFill="1" applyBorder="1" applyAlignment="1">
      <alignment horizontal="left"/>
    </xf>
    <xf numFmtId="0" fontId="12" fillId="0" borderId="17" xfId="0" applyFont="1" applyFill="1" applyBorder="1" applyAlignment="1">
      <alignment vertical="center"/>
    </xf>
    <xf numFmtId="49" fontId="13" fillId="0" borderId="28" xfId="0" applyNumberFormat="1" applyFont="1" applyFill="1" applyBorder="1" applyAlignment="1">
      <alignment horizontal="left" vertical="center" wrapText="1"/>
    </xf>
    <xf numFmtId="0" fontId="13" fillId="10" borderId="14" xfId="0" applyFont="1" applyFill="1" applyBorder="1" applyAlignment="1">
      <alignment vertical="center"/>
    </xf>
    <xf numFmtId="0" fontId="15" fillId="0" borderId="21" xfId="0" applyFont="1" applyBorder="1" applyAlignment="1">
      <alignment horizontal="center" vertical="center" wrapText="1"/>
    </xf>
    <xf numFmtId="0" fontId="13" fillId="0" borderId="14" xfId="0" applyFont="1" applyBorder="1" applyAlignment="1">
      <alignment vertical="center"/>
    </xf>
    <xf numFmtId="0" fontId="13" fillId="0" borderId="5" xfId="0" applyFont="1" applyBorder="1" applyAlignment="1">
      <alignment vertical="center" wrapText="1"/>
    </xf>
    <xf numFmtId="15" fontId="13" fillId="0" borderId="8" xfId="0" applyNumberFormat="1" applyFont="1" applyBorder="1" applyAlignment="1">
      <alignment horizontal="center" vertical="center" wrapText="1"/>
    </xf>
    <xf numFmtId="0" fontId="32" fillId="10" borderId="14" xfId="0" applyFont="1" applyFill="1" applyBorder="1" applyAlignment="1">
      <alignment horizontal="center" vertical="center" wrapText="1"/>
    </xf>
    <xf numFmtId="0" fontId="29" fillId="8" borderId="26"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13" fillId="0" borderId="11" xfId="0" applyFont="1" applyFill="1" applyBorder="1" applyAlignment="1">
      <alignment horizontal="center" vertical="center" wrapText="1"/>
    </xf>
    <xf numFmtId="168" fontId="19" fillId="0" borderId="21" xfId="0" applyNumberFormat="1" applyFont="1" applyFill="1" applyBorder="1" applyAlignment="1">
      <alignment horizontal="center" vertical="center" wrapText="1"/>
    </xf>
    <xf numFmtId="0" fontId="16" fillId="6" borderId="14" xfId="0" applyFont="1" applyFill="1" applyBorder="1" applyAlignment="1">
      <alignment horizontal="center" vertical="center" wrapText="1"/>
    </xf>
    <xf numFmtId="0" fontId="13" fillId="0" borderId="0" xfId="0" applyFont="1" applyBorder="1" applyAlignment="1">
      <alignment vertical="center" wrapText="1"/>
    </xf>
    <xf numFmtId="15" fontId="16" fillId="6" borderId="21" xfId="0" applyNumberFormat="1" applyFont="1" applyFill="1" applyBorder="1" applyAlignment="1">
      <alignment horizontal="center" vertical="center" wrapText="1"/>
    </xf>
    <xf numFmtId="0" fontId="12" fillId="0" borderId="17" xfId="0" applyFont="1" applyFill="1" applyBorder="1" applyAlignment="1">
      <alignment horizontal="center" vertical="top" wrapText="1"/>
    </xf>
    <xf numFmtId="0" fontId="32" fillId="6" borderId="14" xfId="0"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5" fillId="2" borderId="14" xfId="0" applyFont="1" applyFill="1" applyBorder="1" applyAlignment="1">
      <alignment vertical="center" wrapText="1"/>
    </xf>
    <xf numFmtId="0" fontId="15" fillId="2" borderId="12" xfId="0" applyFont="1" applyFill="1" applyBorder="1" applyAlignment="1">
      <alignment vertical="center" wrapText="1"/>
    </xf>
    <xf numFmtId="0" fontId="13" fillId="2" borderId="21" xfId="0" applyFont="1" applyFill="1" applyBorder="1" applyAlignment="1">
      <alignment horizontal="center" vertical="center" wrapText="1"/>
    </xf>
    <xf numFmtId="0" fontId="12" fillId="0" borderId="18" xfId="0" applyFont="1" applyFill="1" applyBorder="1" applyAlignment="1">
      <alignment horizontal="center" vertical="top" wrapText="1"/>
    </xf>
    <xf numFmtId="0" fontId="15" fillId="10" borderId="14" xfId="0" applyFont="1" applyFill="1" applyBorder="1" applyAlignment="1">
      <alignment vertical="center" wrapText="1"/>
    </xf>
    <xf numFmtId="0" fontId="15" fillId="2" borderId="21" xfId="0" applyFont="1" applyFill="1" applyBorder="1" applyAlignment="1">
      <alignment horizontal="center" vertical="center" wrapText="1"/>
    </xf>
    <xf numFmtId="0" fontId="15" fillId="0" borderId="14" xfId="0" applyFont="1" applyFill="1" applyBorder="1" applyAlignment="1">
      <alignment vertical="center" wrapText="1"/>
    </xf>
    <xf numFmtId="0" fontId="12" fillId="0" borderId="21" xfId="0" applyFont="1" applyFill="1" applyBorder="1" applyAlignment="1">
      <alignment horizontal="center" vertical="center"/>
    </xf>
    <xf numFmtId="168" fontId="19" fillId="7" borderId="21" xfId="0" applyNumberFormat="1" applyFont="1" applyFill="1" applyBorder="1" applyAlignment="1">
      <alignment horizontal="left" vertical="center" wrapText="1"/>
    </xf>
    <xf numFmtId="0" fontId="13" fillId="0" borderId="20" xfId="0" applyFont="1" applyFill="1" applyBorder="1" applyAlignment="1">
      <alignment horizontal="center" vertical="center" wrapText="1"/>
    </xf>
    <xf numFmtId="0" fontId="13" fillId="0" borderId="24" xfId="0" applyFont="1" applyFill="1" applyBorder="1" applyAlignment="1">
      <alignment horizontal="center" vertical="center" wrapText="1"/>
    </xf>
    <xf numFmtId="168" fontId="19" fillId="0" borderId="21" xfId="0" applyNumberFormat="1" applyFont="1" applyFill="1" applyBorder="1" applyAlignment="1">
      <alignment horizontal="left" vertical="center" wrapText="1"/>
    </xf>
    <xf numFmtId="0" fontId="13" fillId="0" borderId="27" xfId="0" applyFont="1" applyFill="1" applyBorder="1" applyAlignment="1">
      <alignment horizontal="left" vertical="center"/>
    </xf>
    <xf numFmtId="0" fontId="13" fillId="0" borderId="19" xfId="0" applyFont="1" applyFill="1" applyBorder="1" applyAlignment="1">
      <alignment horizontal="left" vertical="center"/>
    </xf>
    <xf numFmtId="0" fontId="35" fillId="0" borderId="18" xfId="0" applyFont="1" applyFill="1" applyBorder="1" applyAlignment="1">
      <alignment horizontal="left"/>
    </xf>
    <xf numFmtId="0" fontId="28" fillId="0" borderId="30" xfId="1" applyFont="1" applyFill="1" applyBorder="1" applyAlignment="1" applyProtection="1">
      <alignment horizontal="left" vertical="center"/>
    </xf>
    <xf numFmtId="164" fontId="12" fillId="0" borderId="30" xfId="0" applyNumberFormat="1" applyFont="1" applyFill="1" applyBorder="1" applyAlignment="1">
      <alignment horizontal="left" vertical="center" wrapText="1"/>
    </xf>
    <xf numFmtId="164" fontId="12" fillId="0" borderId="25" xfId="0" applyNumberFormat="1" applyFont="1" applyFill="1" applyBorder="1" applyAlignment="1">
      <alignment horizontal="left" vertical="center" wrapText="1"/>
    </xf>
    <xf numFmtId="0" fontId="28" fillId="0" borderId="21" xfId="1" applyFont="1" applyBorder="1" applyAlignment="1" applyProtection="1">
      <alignment vertical="center"/>
    </xf>
    <xf numFmtId="0" fontId="28" fillId="0" borderId="21" xfId="1" applyFont="1" applyFill="1" applyBorder="1" applyAlignment="1" applyProtection="1">
      <alignment vertical="center"/>
    </xf>
    <xf numFmtId="0" fontId="15" fillId="10" borderId="12" xfId="0" applyFont="1" applyFill="1" applyBorder="1" applyAlignment="1">
      <alignment horizontal="center" vertical="center"/>
    </xf>
    <xf numFmtId="49" fontId="15" fillId="17" borderId="3" xfId="0" applyNumberFormat="1" applyFont="1" applyFill="1" applyBorder="1" applyAlignment="1">
      <alignment horizontal="left" vertical="center"/>
    </xf>
    <xf numFmtId="49" fontId="15" fillId="17" borderId="30" xfId="0" applyNumberFormat="1" applyFont="1" applyFill="1" applyBorder="1" applyAlignment="1">
      <alignment horizontal="left" vertical="center"/>
    </xf>
    <xf numFmtId="0" fontId="15" fillId="17" borderId="30" xfId="0" applyFont="1" applyFill="1" applyBorder="1" applyAlignment="1">
      <alignment horizontal="center" vertical="center"/>
    </xf>
    <xf numFmtId="0" fontId="15" fillId="0" borderId="21" xfId="0" applyFont="1" applyFill="1" applyBorder="1" applyAlignment="1">
      <alignment horizontal="left" vertical="center"/>
    </xf>
    <xf numFmtId="49" fontId="13" fillId="0" borderId="10" xfId="0" applyNumberFormat="1" applyFont="1" applyBorder="1" applyAlignment="1">
      <alignment horizontal="left" vertical="center" wrapText="1"/>
    </xf>
    <xf numFmtId="49" fontId="28" fillId="0" borderId="21" xfId="1" applyNumberFormat="1" applyFont="1" applyFill="1" applyBorder="1" applyAlignment="1" applyProtection="1">
      <alignment horizontal="left" vertical="center" wrapText="1"/>
    </xf>
    <xf numFmtId="0" fontId="37" fillId="0" borderId="21" xfId="0" applyFont="1" applyFill="1" applyBorder="1" applyAlignment="1">
      <alignment horizontal="center" vertical="center" wrapText="1"/>
    </xf>
    <xf numFmtId="1" fontId="15" fillId="10" borderId="4" xfId="0" applyNumberFormat="1" applyFont="1" applyFill="1" applyBorder="1" applyAlignment="1">
      <alignment horizontal="center" vertical="center"/>
    </xf>
    <xf numFmtId="0" fontId="13" fillId="0" borderId="0" xfId="0" applyFont="1" applyFill="1" applyBorder="1"/>
    <xf numFmtId="0" fontId="29" fillId="8" borderId="26" xfId="0" applyFont="1" applyFill="1" applyBorder="1" applyAlignment="1">
      <alignment vertical="center" wrapText="1"/>
    </xf>
    <xf numFmtId="1" fontId="12" fillId="8" borderId="21" xfId="0" applyNumberFormat="1" applyFont="1" applyFill="1" applyBorder="1" applyAlignment="1">
      <alignment horizontal="center" vertical="center"/>
    </xf>
    <xf numFmtId="49" fontId="12" fillId="0" borderId="21" xfId="0" applyNumberFormat="1" applyFont="1" applyFill="1" applyBorder="1" applyAlignment="1">
      <alignment vertical="center"/>
    </xf>
    <xf numFmtId="49" fontId="12" fillId="0" borderId="21" xfId="0" applyNumberFormat="1" applyFont="1" applyFill="1" applyBorder="1" applyAlignment="1">
      <alignment vertical="center" wrapText="1"/>
    </xf>
    <xf numFmtId="0" fontId="37" fillId="0" borderId="21" xfId="0" applyFont="1" applyFill="1" applyBorder="1" applyAlignment="1">
      <alignment horizontal="center" vertical="center"/>
    </xf>
    <xf numFmtId="49" fontId="13" fillId="0" borderId="5" xfId="0" applyNumberFormat="1" applyFont="1" applyBorder="1" applyAlignment="1">
      <alignment horizontal="left" vertical="center" wrapText="1"/>
    </xf>
    <xf numFmtId="0" fontId="13" fillId="16" borderId="4" xfId="0" applyNumberFormat="1" applyFont="1" applyFill="1" applyBorder="1" applyAlignment="1">
      <alignment horizontal="center" vertical="center"/>
    </xf>
    <xf numFmtId="1" fontId="12" fillId="8" borderId="25" xfId="0" applyNumberFormat="1" applyFont="1" applyFill="1" applyBorder="1" applyAlignment="1">
      <alignment horizontal="center" vertical="center" wrapText="1"/>
    </xf>
    <xf numFmtId="49" fontId="29" fillId="0" borderId="21" xfId="0" applyNumberFormat="1" applyFont="1" applyFill="1" applyBorder="1" applyAlignment="1">
      <alignment vertical="center" wrapText="1"/>
    </xf>
    <xf numFmtId="0" fontId="13" fillId="21" borderId="21" xfId="0" applyNumberFormat="1" applyFont="1" applyFill="1" applyBorder="1" applyAlignment="1">
      <alignment horizontal="center" vertical="center" wrapText="1"/>
    </xf>
    <xf numFmtId="0" fontId="13" fillId="2" borderId="25" xfId="0" applyFont="1" applyFill="1" applyBorder="1" applyAlignment="1">
      <alignment horizontal="left" vertical="center" wrapText="1"/>
    </xf>
    <xf numFmtId="164" fontId="12" fillId="8" borderId="25" xfId="0" applyNumberFormat="1" applyFont="1" applyFill="1" applyBorder="1" applyAlignment="1">
      <alignment horizontal="center" vertical="center" wrapText="1"/>
    </xf>
    <xf numFmtId="0" fontId="15" fillId="4" borderId="5" xfId="0" applyNumberFormat="1" applyFont="1" applyFill="1" applyBorder="1" applyAlignment="1">
      <alignment horizontal="center" vertical="center" wrapText="1"/>
    </xf>
    <xf numFmtId="49" fontId="15" fillId="0" borderId="5" xfId="0" applyNumberFormat="1" applyFont="1" applyBorder="1" applyAlignment="1">
      <alignment horizontal="left" vertical="center" wrapText="1"/>
    </xf>
    <xf numFmtId="49" fontId="15" fillId="0" borderId="21" xfId="0" applyNumberFormat="1" applyFont="1" applyFill="1" applyBorder="1" applyAlignment="1">
      <alignment horizontal="left" vertical="center" wrapText="1"/>
    </xf>
    <xf numFmtId="0" fontId="28" fillId="0" borderId="0" xfId="1" applyFont="1" applyAlignment="1" applyProtection="1">
      <alignment vertical="center"/>
    </xf>
    <xf numFmtId="0" fontId="28" fillId="0" borderId="21" xfId="1" applyFont="1" applyFill="1" applyBorder="1" applyAlignment="1" applyProtection="1">
      <alignment vertical="center" wrapText="1"/>
    </xf>
    <xf numFmtId="0" fontId="15" fillId="2" borderId="0" xfId="0" applyFont="1" applyFill="1" applyBorder="1" applyAlignment="1">
      <alignment vertical="center" wrapText="1"/>
    </xf>
    <xf numFmtId="0" fontId="13" fillId="0" borderId="15" xfId="0" applyFont="1" applyBorder="1" applyAlignment="1">
      <alignment vertical="center" wrapText="1"/>
    </xf>
    <xf numFmtId="0" fontId="29" fillId="0" borderId="21" xfId="0" applyFont="1" applyFill="1" applyBorder="1" applyAlignment="1">
      <alignment vertical="center" wrapText="1"/>
    </xf>
    <xf numFmtId="0" fontId="13" fillId="0" borderId="19" xfId="0" applyFont="1" applyFill="1" applyBorder="1" applyAlignment="1">
      <alignment vertical="center"/>
    </xf>
    <xf numFmtId="0" fontId="13" fillId="0" borderId="21" xfId="0" applyFont="1" applyFill="1" applyBorder="1" applyAlignment="1"/>
    <xf numFmtId="168" fontId="13" fillId="0" borderId="21" xfId="0" applyNumberFormat="1" applyFont="1" applyFill="1" applyBorder="1" applyAlignment="1">
      <alignment horizontal="left" vertical="center" wrapText="1"/>
    </xf>
    <xf numFmtId="0" fontId="12" fillId="0" borderId="24" xfId="0" applyFont="1" applyFill="1" applyBorder="1" applyAlignment="1">
      <alignment horizontal="center" vertical="center" wrapText="1"/>
    </xf>
    <xf numFmtId="0" fontId="12" fillId="15" borderId="17" xfId="0" applyFont="1" applyFill="1" applyBorder="1" applyAlignment="1">
      <alignment horizontal="center" vertical="center" wrapText="1"/>
    </xf>
    <xf numFmtId="168" fontId="13" fillId="15" borderId="21" xfId="0" applyNumberFormat="1" applyFont="1" applyFill="1" applyBorder="1" applyAlignment="1">
      <alignment horizontal="left" vertical="center" wrapText="1"/>
    </xf>
    <xf numFmtId="0" fontId="12" fillId="0" borderId="27" xfId="0" applyFont="1" applyFill="1" applyBorder="1" applyAlignment="1">
      <alignment horizontal="center" vertical="center" wrapText="1"/>
    </xf>
    <xf numFmtId="0" fontId="13" fillId="0" borderId="19" xfId="0" applyFont="1" applyFill="1" applyBorder="1" applyAlignment="1">
      <alignment horizontal="center" vertical="center"/>
    </xf>
    <xf numFmtId="0" fontId="13" fillId="0" borderId="8" xfId="0" applyNumberFormat="1" applyFont="1" applyBorder="1" applyAlignment="1">
      <alignment horizontal="center" vertical="center" wrapText="1"/>
    </xf>
    <xf numFmtId="0" fontId="13" fillId="16" borderId="8" xfId="0" applyNumberFormat="1" applyFont="1" applyFill="1" applyBorder="1" applyAlignment="1">
      <alignment horizontal="center" vertical="center"/>
    </xf>
    <xf numFmtId="0" fontId="13" fillId="0" borderId="19" xfId="0" applyFont="1" applyFill="1" applyBorder="1" applyAlignment="1">
      <alignment vertical="center" wrapText="1"/>
    </xf>
    <xf numFmtId="0" fontId="30" fillId="0" borderId="21" xfId="1" applyFont="1" applyFill="1" applyBorder="1" applyAlignment="1" applyProtection="1">
      <alignment vertical="center" wrapText="1"/>
    </xf>
    <xf numFmtId="0" fontId="28" fillId="15" borderId="21" xfId="1" applyFont="1" applyFill="1" applyBorder="1" applyAlignment="1" applyProtection="1">
      <alignment vertical="center"/>
    </xf>
    <xf numFmtId="0" fontId="28" fillId="0" borderId="0" xfId="1" applyFont="1" applyFill="1" applyAlignment="1" applyProtection="1">
      <alignment vertical="center"/>
    </xf>
    <xf numFmtId="49" fontId="13" fillId="0" borderId="19" xfId="0" applyNumberFormat="1" applyFont="1" applyFill="1" applyBorder="1" applyAlignment="1">
      <alignment horizontal="left" vertical="center"/>
    </xf>
    <xf numFmtId="168" fontId="13" fillId="0" borderId="19" xfId="0" applyNumberFormat="1" applyFont="1" applyFill="1" applyBorder="1" applyAlignment="1">
      <alignment horizontal="left" vertical="center" wrapText="1"/>
    </xf>
    <xf numFmtId="0" fontId="16" fillId="10" borderId="2" xfId="0" applyFont="1" applyFill="1" applyBorder="1" applyAlignment="1">
      <alignment horizontal="center" vertical="center" wrapText="1"/>
    </xf>
    <xf numFmtId="0" fontId="15" fillId="0" borderId="9" xfId="0" applyFont="1" applyBorder="1" applyAlignment="1">
      <alignment horizontal="center" vertical="center" wrapText="1"/>
    </xf>
    <xf numFmtId="0" fontId="16" fillId="0" borderId="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5" fillId="0" borderId="26" xfId="0" applyFont="1" applyFill="1" applyBorder="1" applyAlignment="1">
      <alignment horizontal="center" vertical="center" wrapText="1"/>
    </xf>
    <xf numFmtId="0" fontId="13" fillId="0" borderId="2" xfId="0" applyFont="1" applyFill="1" applyBorder="1" applyAlignment="1">
      <alignment horizontal="center" vertical="center" wrapText="1"/>
    </xf>
    <xf numFmtId="49" fontId="13" fillId="0" borderId="25" xfId="0" applyNumberFormat="1" applyFont="1" applyFill="1" applyBorder="1" applyAlignment="1">
      <alignment vertical="center"/>
    </xf>
    <xf numFmtId="0" fontId="12" fillId="0" borderId="25" xfId="0" applyFont="1" applyFill="1" applyBorder="1" applyAlignment="1">
      <alignment vertical="center"/>
    </xf>
    <xf numFmtId="0" fontId="26" fillId="0" borderId="17" xfId="0" applyFont="1" applyFill="1" applyBorder="1" applyAlignment="1">
      <alignment horizontal="center" vertical="center"/>
    </xf>
    <xf numFmtId="0" fontId="15" fillId="0" borderId="10" xfId="0" applyFont="1" applyBorder="1" applyAlignment="1">
      <alignment horizontal="center" vertical="center" wrapText="1"/>
    </xf>
    <xf numFmtId="0" fontId="16" fillId="0" borderId="5"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6" fillId="10" borderId="14"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5" fillId="22" borderId="25" xfId="0" applyFont="1" applyFill="1" applyBorder="1" applyAlignment="1">
      <alignment vertical="center"/>
    </xf>
    <xf numFmtId="0" fontId="15" fillId="22" borderId="26" xfId="0" applyFont="1" applyFill="1" applyBorder="1" applyAlignment="1">
      <alignment vertical="center"/>
    </xf>
    <xf numFmtId="0" fontId="15" fillId="0" borderId="26" xfId="0" applyFont="1" applyFill="1" applyBorder="1" applyAlignment="1">
      <alignment vertical="center" wrapText="1"/>
    </xf>
    <xf numFmtId="0" fontId="19" fillId="7" borderId="18" xfId="0" applyFont="1" applyFill="1" applyBorder="1" applyAlignment="1">
      <alignment horizontal="center" vertical="center" wrapText="1"/>
    </xf>
    <xf numFmtId="0" fontId="13" fillId="2" borderId="21" xfId="0" applyFont="1" applyFill="1" applyBorder="1" applyAlignment="1">
      <alignment vertical="center" wrapText="1"/>
    </xf>
    <xf numFmtId="0" fontId="13" fillId="0" borderId="26" xfId="0" applyFont="1" applyFill="1" applyBorder="1" applyAlignment="1">
      <alignment vertical="center"/>
    </xf>
    <xf numFmtId="168" fontId="19" fillId="7" borderId="25" xfId="0" applyNumberFormat="1" applyFont="1" applyFill="1" applyBorder="1" applyAlignment="1">
      <alignment horizontal="left" vertical="center" wrapText="1"/>
    </xf>
    <xf numFmtId="0" fontId="13" fillId="0" borderId="23" xfId="0" applyFont="1" applyFill="1" applyBorder="1" applyAlignment="1">
      <alignment vertical="center"/>
    </xf>
    <xf numFmtId="168" fontId="19" fillId="7" borderId="22" xfId="0" applyNumberFormat="1" applyFont="1" applyFill="1" applyBorder="1" applyAlignment="1">
      <alignment horizontal="left" vertical="center" wrapText="1"/>
    </xf>
    <xf numFmtId="0" fontId="13" fillId="0" borderId="1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28" fillId="0" borderId="21" xfId="1" applyFont="1" applyBorder="1" applyAlignment="1" applyProtection="1"/>
    <xf numFmtId="0" fontId="22" fillId="0" borderId="21" xfId="1" applyBorder="1" applyAlignment="1" applyProtection="1"/>
    <xf numFmtId="0" fontId="15" fillId="10" borderId="8" xfId="0" applyFont="1" applyFill="1" applyBorder="1" applyAlignment="1">
      <alignment horizontal="center" vertical="center" wrapText="1"/>
    </xf>
    <xf numFmtId="49" fontId="13" fillId="17" borderId="10" xfId="0" applyNumberFormat="1" applyFont="1" applyFill="1" applyBorder="1" applyAlignment="1">
      <alignment horizontal="left" vertical="center"/>
    </xf>
    <xf numFmtId="49" fontId="13" fillId="17" borderId="16" xfId="0" applyNumberFormat="1" applyFont="1" applyFill="1" applyBorder="1" applyAlignment="1">
      <alignment horizontal="left" vertical="center"/>
    </xf>
    <xf numFmtId="0" fontId="15" fillId="17" borderId="16" xfId="0" applyFont="1" applyFill="1" applyBorder="1" applyAlignment="1">
      <alignment horizontal="center" vertical="center"/>
    </xf>
    <xf numFmtId="0" fontId="32" fillId="0" borderId="0" xfId="0" applyFont="1" applyFill="1" applyBorder="1"/>
    <xf numFmtId="0" fontId="13" fillId="0" borderId="30" xfId="0" applyNumberFormat="1" applyFont="1" applyFill="1" applyBorder="1" applyAlignment="1">
      <alignment horizontal="center" vertical="center"/>
    </xf>
    <xf numFmtId="0" fontId="32" fillId="0" borderId="0" xfId="0" applyFont="1" applyFill="1"/>
    <xf numFmtId="0" fontId="13" fillId="0" borderId="21" xfId="0" applyNumberFormat="1" applyFont="1" applyFill="1" applyBorder="1" applyAlignment="1">
      <alignment horizontal="center" vertical="center"/>
    </xf>
    <xf numFmtId="49" fontId="15" fillId="17" borderId="5" xfId="0" applyNumberFormat="1" applyFont="1" applyFill="1" applyBorder="1" applyAlignment="1">
      <alignment horizontal="left" vertical="center" wrapText="1"/>
    </xf>
    <xf numFmtId="49" fontId="15" fillId="17" borderId="21" xfId="0" applyNumberFormat="1" applyFont="1" applyFill="1" applyBorder="1" applyAlignment="1">
      <alignment horizontal="left" vertical="center" wrapText="1"/>
    </xf>
    <xf numFmtId="0" fontId="15" fillId="17" borderId="21" xfId="0" applyFont="1" applyFill="1" applyBorder="1" applyAlignment="1">
      <alignment horizontal="center" vertical="center" wrapText="1"/>
    </xf>
    <xf numFmtId="49" fontId="13" fillId="0" borderId="5" xfId="0" applyNumberFormat="1" applyFont="1" applyFill="1" applyBorder="1" applyAlignment="1">
      <alignment horizontal="left" vertical="center"/>
    </xf>
    <xf numFmtId="0" fontId="29" fillId="17" borderId="4" xfId="0" applyFont="1" applyFill="1" applyBorder="1" applyAlignment="1">
      <alignment horizontal="center" vertical="center" wrapText="1"/>
    </xf>
    <xf numFmtId="49" fontId="12" fillId="17" borderId="5" xfId="0" applyNumberFormat="1" applyFont="1" applyFill="1" applyBorder="1" applyAlignment="1">
      <alignment horizontal="left" vertical="center"/>
    </xf>
    <xf numFmtId="49" fontId="12" fillId="17" borderId="21" xfId="0" applyNumberFormat="1" applyFont="1" applyFill="1" applyBorder="1" applyAlignment="1">
      <alignment horizontal="left" vertical="center"/>
    </xf>
    <xf numFmtId="0" fontId="29" fillId="17" borderId="21" xfId="0" applyFont="1" applyFill="1" applyBorder="1" applyAlignment="1">
      <alignment horizontal="center" vertical="center"/>
    </xf>
    <xf numFmtId="0" fontId="16" fillId="0" borderId="8" xfId="0" applyFont="1" applyFill="1" applyBorder="1" applyAlignment="1">
      <alignment horizontal="center" vertical="center"/>
    </xf>
    <xf numFmtId="49" fontId="13" fillId="0" borderId="14" xfId="0" applyNumberFormat="1" applyFont="1" applyFill="1" applyBorder="1" applyAlignment="1">
      <alignment horizontal="left" vertical="center"/>
    </xf>
    <xf numFmtId="0" fontId="15" fillId="2" borderId="26" xfId="0" applyFont="1" applyFill="1" applyBorder="1" applyAlignment="1">
      <alignment horizontal="left" vertical="center" wrapText="1"/>
    </xf>
    <xf numFmtId="0" fontId="15" fillId="2" borderId="19" xfId="0" applyFont="1" applyFill="1" applyBorder="1" applyAlignment="1">
      <alignment vertical="center" wrapText="1"/>
    </xf>
    <xf numFmtId="49" fontId="13" fillId="0" borderId="3" xfId="0" applyNumberFormat="1" applyFont="1" applyFill="1" applyBorder="1" applyAlignment="1">
      <alignment horizontal="left" vertical="center"/>
    </xf>
    <xf numFmtId="49" fontId="13" fillId="0" borderId="30" xfId="0" applyNumberFormat="1" applyFont="1" applyFill="1" applyBorder="1" applyAlignment="1">
      <alignment horizontal="left" vertical="center"/>
    </xf>
    <xf numFmtId="0" fontId="38" fillId="0" borderId="0" xfId="0" applyFont="1" applyFill="1" applyAlignment="1"/>
    <xf numFmtId="0" fontId="13" fillId="10" borderId="0" xfId="0" applyFont="1" applyFill="1" applyBorder="1" applyAlignment="1">
      <alignment vertical="center"/>
    </xf>
    <xf numFmtId="168" fontId="12" fillId="0" borderId="22" xfId="0" applyNumberFormat="1" applyFont="1" applyFill="1" applyBorder="1" applyAlignment="1">
      <alignment horizontal="center" vertical="center" wrapText="1"/>
    </xf>
    <xf numFmtId="0" fontId="13" fillId="0" borderId="13" xfId="0" applyFont="1" applyBorder="1" applyAlignment="1">
      <alignment horizontal="center" vertical="center"/>
    </xf>
    <xf numFmtId="168" fontId="12" fillId="0" borderId="21" xfId="0" applyNumberFormat="1" applyFont="1" applyFill="1" applyBorder="1" applyAlignment="1">
      <alignment horizontal="center" vertical="center" wrapText="1"/>
    </xf>
    <xf numFmtId="0" fontId="16" fillId="6" borderId="0" xfId="0" applyFont="1" applyFill="1" applyBorder="1" applyAlignment="1">
      <alignment horizontal="center" vertical="center" wrapText="1"/>
    </xf>
    <xf numFmtId="0" fontId="13" fillId="0" borderId="0" xfId="0" applyFont="1" applyAlignment="1">
      <alignment vertical="center" wrapText="1"/>
    </xf>
    <xf numFmtId="49" fontId="13" fillId="0" borderId="3" xfId="0" applyNumberFormat="1" applyFont="1" applyBorder="1" applyAlignment="1">
      <alignment horizontal="left" vertical="center"/>
    </xf>
    <xf numFmtId="0" fontId="15" fillId="10" borderId="4" xfId="0" applyNumberFormat="1" applyFont="1" applyFill="1" applyBorder="1" applyAlignment="1">
      <alignment horizontal="center" vertical="center" wrapText="1"/>
    </xf>
    <xf numFmtId="0" fontId="19" fillId="0" borderId="21" xfId="0" applyFont="1" applyBorder="1" applyAlignment="1">
      <alignment horizontal="center" vertical="center"/>
    </xf>
    <xf numFmtId="0" fontId="13" fillId="0" borderId="25" xfId="0" applyFont="1" applyBorder="1" applyAlignment="1">
      <alignment horizontal="left" vertical="center"/>
    </xf>
    <xf numFmtId="1" fontId="15" fillId="0" borderId="4" xfId="0" applyNumberFormat="1" applyFont="1" applyBorder="1" applyAlignment="1">
      <alignment horizontal="center" vertical="center"/>
    </xf>
    <xf numFmtId="49" fontId="13" fillId="0" borderId="4" xfId="0" applyNumberFormat="1" applyFont="1" applyBorder="1" applyAlignment="1">
      <alignment horizontal="left" vertical="center"/>
    </xf>
    <xf numFmtId="49" fontId="13" fillId="0" borderId="9" xfId="0" applyNumberFormat="1" applyFont="1" applyFill="1" applyBorder="1" applyAlignment="1">
      <alignment horizontal="left" vertical="center"/>
    </xf>
    <xf numFmtId="164" fontId="15" fillId="17" borderId="7" xfId="0" applyNumberFormat="1" applyFont="1" applyFill="1" applyBorder="1" applyAlignment="1">
      <alignment horizontal="center" vertical="center"/>
    </xf>
    <xf numFmtId="49" fontId="13" fillId="0" borderId="4" xfId="0" applyNumberFormat="1" applyFont="1" applyFill="1" applyBorder="1" applyAlignment="1">
      <alignment horizontal="left" vertical="center"/>
    </xf>
    <xf numFmtId="0" fontId="13" fillId="0" borderId="0" xfId="0" applyFont="1" applyAlignment="1">
      <alignment horizontal="center" vertical="top"/>
    </xf>
    <xf numFmtId="49" fontId="13" fillId="0" borderId="0" xfId="0" applyNumberFormat="1" applyFont="1" applyAlignment="1">
      <alignment horizontal="left" vertical="top"/>
    </xf>
    <xf numFmtId="0" fontId="15" fillId="0" borderId="0" xfId="0" applyFont="1" applyAlignment="1">
      <alignment horizontal="center" vertical="top"/>
    </xf>
    <xf numFmtId="0" fontId="13" fillId="0" borderId="29" xfId="0" applyFont="1" applyBorder="1" applyAlignment="1">
      <alignment horizontal="center" vertical="center"/>
    </xf>
    <xf numFmtId="0" fontId="13" fillId="0" borderId="29" xfId="0" applyFont="1" applyBorder="1" applyAlignment="1">
      <alignment horizontal="center"/>
    </xf>
    <xf numFmtId="49" fontId="13" fillId="0" borderId="0" xfId="0" applyNumberFormat="1" applyFont="1" applyAlignment="1">
      <alignment horizontal="left"/>
    </xf>
    <xf numFmtId="0" fontId="15" fillId="0" borderId="0" xfId="0" applyFont="1" applyAlignment="1">
      <alignment horizontal="center"/>
    </xf>
    <xf numFmtId="49" fontId="13" fillId="4" borderId="0" xfId="0" applyNumberFormat="1" applyFont="1" applyFill="1" applyBorder="1" applyAlignment="1">
      <alignment horizontal="left" vertical="center"/>
    </xf>
    <xf numFmtId="0" fontId="15" fillId="4" borderId="0" xfId="0" applyFont="1" applyFill="1" applyBorder="1" applyAlignment="1">
      <alignment horizontal="center"/>
    </xf>
    <xf numFmtId="0" fontId="39" fillId="0" borderId="0" xfId="0" applyFont="1"/>
    <xf numFmtId="0" fontId="13" fillId="0" borderId="10" xfId="0" applyFont="1" applyBorder="1" applyAlignment="1">
      <alignment horizontal="center" vertical="center"/>
    </xf>
    <xf numFmtId="0" fontId="13" fillId="0" borderId="6" xfId="0" applyFont="1" applyBorder="1" applyAlignment="1">
      <alignment horizontal="center" vertical="center"/>
    </xf>
    <xf numFmtId="0" fontId="26" fillId="0" borderId="8" xfId="0" applyFont="1" applyBorder="1" applyAlignment="1">
      <alignment horizontal="center" vertical="center"/>
    </xf>
    <xf numFmtId="0" fontId="13" fillId="0" borderId="8" xfId="0" applyFont="1" applyBorder="1" applyAlignment="1">
      <alignment horizontal="center" vertical="top" wrapText="1"/>
    </xf>
    <xf numFmtId="0" fontId="13" fillId="0" borderId="9" xfId="0" applyFont="1" applyBorder="1" applyAlignment="1">
      <alignment horizontal="center" vertical="top" wrapText="1"/>
    </xf>
    <xf numFmtId="0" fontId="16" fillId="0" borderId="5" xfId="0" applyFont="1" applyBorder="1" applyAlignment="1">
      <alignment vertical="top"/>
    </xf>
    <xf numFmtId="0" fontId="39" fillId="0" borderId="4" xfId="0" applyFont="1" applyBorder="1" applyAlignment="1">
      <alignment vertical="top"/>
    </xf>
    <xf numFmtId="0" fontId="13" fillId="0" borderId="2" xfId="0" applyFont="1" applyBorder="1" applyAlignment="1">
      <alignment vertical="top"/>
    </xf>
    <xf numFmtId="0" fontId="32" fillId="6" borderId="2" xfId="0" applyFont="1" applyFill="1" applyBorder="1" applyAlignment="1">
      <alignment horizontal="center" vertical="top" wrapText="1"/>
    </xf>
    <xf numFmtId="0" fontId="13" fillId="0" borderId="2" xfId="0" applyFont="1" applyBorder="1" applyAlignment="1">
      <alignment horizontal="center" vertical="top" wrapText="1"/>
    </xf>
    <xf numFmtId="0" fontId="13" fillId="0" borderId="9" xfId="0" applyFont="1" applyBorder="1" applyAlignment="1">
      <alignment vertical="top"/>
    </xf>
    <xf numFmtId="0" fontId="16" fillId="0" borderId="6" xfId="0" applyFont="1" applyBorder="1" applyAlignment="1">
      <alignment horizontal="left" vertical="top" wrapText="1"/>
    </xf>
    <xf numFmtId="0" fontId="16" fillId="0" borderId="7" xfId="0" applyFont="1" applyBorder="1" applyAlignment="1">
      <alignment horizontal="left" vertical="top" wrapText="1"/>
    </xf>
    <xf numFmtId="0" fontId="15" fillId="0" borderId="4" xfId="0" applyFont="1" applyBorder="1" applyAlignment="1">
      <alignment horizontal="center"/>
    </xf>
    <xf numFmtId="0" fontId="13" fillId="0" borderId="4" xfId="0" applyFont="1" applyBorder="1" applyAlignment="1">
      <alignment horizontal="center"/>
    </xf>
    <xf numFmtId="0" fontId="15" fillId="0" borderId="4" xfId="0" applyFont="1" applyBorder="1"/>
    <xf numFmtId="0" fontId="39" fillId="0" borderId="7" xfId="0" applyFont="1" applyBorder="1" applyAlignment="1">
      <alignment vertical="top"/>
    </xf>
    <xf numFmtId="0" fontId="16" fillId="6" borderId="2" xfId="0" applyFont="1" applyFill="1" applyBorder="1" applyAlignment="1">
      <alignment horizontal="center" vertical="top"/>
    </xf>
    <xf numFmtId="0" fontId="13" fillId="0" borderId="4" xfId="0" applyFont="1" applyBorder="1" applyAlignment="1">
      <alignment horizontal="center" vertical="top" wrapText="1"/>
    </xf>
    <xf numFmtId="0" fontId="13" fillId="6" borderId="10" xfId="0" applyFont="1" applyFill="1" applyBorder="1" applyAlignment="1">
      <alignment horizontal="center" vertical="center" wrapText="1"/>
    </xf>
    <xf numFmtId="0" fontId="16" fillId="6" borderId="9" xfId="0" applyFont="1" applyFill="1" applyBorder="1" applyAlignment="1">
      <alignment horizontal="center" vertical="top" wrapText="1"/>
    </xf>
    <xf numFmtId="0" fontId="16" fillId="6" borderId="8" xfId="0" applyFont="1" applyFill="1" applyBorder="1" applyAlignment="1">
      <alignment horizontal="center" vertical="top" wrapText="1"/>
    </xf>
    <xf numFmtId="0" fontId="16" fillId="6" borderId="9" xfId="0" applyFont="1" applyFill="1" applyBorder="1" applyAlignment="1">
      <alignment horizontal="center" vertical="center" wrapText="1"/>
    </xf>
    <xf numFmtId="0" fontId="13" fillId="0" borderId="4" xfId="0" applyFont="1" applyBorder="1" applyAlignment="1">
      <alignment horizontal="center" vertical="top"/>
    </xf>
    <xf numFmtId="0" fontId="16" fillId="0" borderId="4" xfId="0" applyFont="1" applyBorder="1" applyAlignment="1">
      <alignment horizontal="center" vertical="top"/>
    </xf>
    <xf numFmtId="0" fontId="13" fillId="0" borderId="4" xfId="0" applyFont="1" applyBorder="1" applyAlignment="1">
      <alignment vertical="top"/>
    </xf>
    <xf numFmtId="2" fontId="26" fillId="0" borderId="4" xfId="0" applyNumberFormat="1" applyFont="1" applyBorder="1" applyAlignment="1">
      <alignment horizontal="center" vertical="center"/>
    </xf>
    <xf numFmtId="1" fontId="13" fillId="0" borderId="4" xfId="0" applyNumberFormat="1" applyFont="1" applyBorder="1" applyAlignment="1">
      <alignment horizontal="center" vertical="center"/>
    </xf>
    <xf numFmtId="1" fontId="26" fillId="6" borderId="5" xfId="0" applyNumberFormat="1" applyFont="1" applyFill="1" applyBorder="1" applyAlignment="1">
      <alignment horizontal="center" vertical="center" wrapText="1"/>
    </xf>
    <xf numFmtId="0" fontId="26" fillId="6" borderId="9" xfId="0" applyFont="1" applyFill="1" applyBorder="1" applyAlignment="1">
      <alignment horizontal="center" vertical="top" wrapText="1"/>
    </xf>
    <xf numFmtId="1" fontId="15" fillId="6" borderId="5" xfId="0" applyNumberFormat="1" applyFont="1" applyFill="1" applyBorder="1" applyAlignment="1">
      <alignment horizontal="center" vertical="center" wrapText="1"/>
    </xf>
    <xf numFmtId="164" fontId="15" fillId="0" borderId="4" xfId="0" applyNumberFormat="1" applyFont="1" applyBorder="1" applyAlignment="1">
      <alignment horizontal="center" vertical="center" wrapText="1"/>
    </xf>
    <xf numFmtId="1" fontId="26" fillId="0" borderId="4" xfId="0" applyNumberFormat="1" applyFont="1" applyBorder="1" applyAlignment="1">
      <alignment horizontal="center" vertical="center"/>
    </xf>
    <xf numFmtId="164" fontId="13" fillId="0" borderId="4" xfId="0" applyNumberFormat="1" applyFont="1" applyBorder="1" applyAlignment="1">
      <alignment horizontal="center" vertical="center" wrapText="1"/>
    </xf>
    <xf numFmtId="0" fontId="13" fillId="4" borderId="8"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9" xfId="0" applyFont="1" applyFill="1" applyBorder="1" applyAlignment="1">
      <alignment horizontal="center" vertical="center"/>
    </xf>
    <xf numFmtId="0" fontId="13" fillId="4" borderId="7" xfId="0" applyFont="1" applyFill="1" applyBorder="1" applyAlignment="1">
      <alignment vertical="center" wrapText="1"/>
    </xf>
    <xf numFmtId="0" fontId="13" fillId="4" borderId="3" xfId="0" applyFont="1" applyFill="1" applyBorder="1" applyAlignment="1">
      <alignment horizontal="center" vertical="center"/>
    </xf>
    <xf numFmtId="1" fontId="15" fillId="0" borderId="3" xfId="0" applyNumberFormat="1" applyFont="1" applyBorder="1" applyAlignment="1">
      <alignment horizontal="center" vertical="center"/>
    </xf>
    <xf numFmtId="0" fontId="13" fillId="0" borderId="1" xfId="0" applyFont="1" applyBorder="1" applyAlignment="1">
      <alignment horizontal="center" vertical="top"/>
    </xf>
    <xf numFmtId="0" fontId="16" fillId="0" borderId="1" xfId="0" applyFont="1" applyBorder="1"/>
    <xf numFmtId="0" fontId="16" fillId="0" borderId="1" xfId="0" applyFont="1" applyBorder="1" applyAlignment="1">
      <alignment horizontal="center" vertical="top"/>
    </xf>
    <xf numFmtId="0" fontId="13" fillId="0" borderId="1" xfId="0" applyFont="1" applyBorder="1" applyAlignment="1">
      <alignment horizontal="center" vertical="center"/>
    </xf>
    <xf numFmtId="169" fontId="26" fillId="0" borderId="4" xfId="0" applyNumberFormat="1" applyFont="1" applyBorder="1" applyAlignment="1">
      <alignment horizontal="center" vertical="center"/>
    </xf>
    <xf numFmtId="169" fontId="26" fillId="0" borderId="5" xfId="0" applyNumberFormat="1" applyFont="1" applyBorder="1" applyAlignment="1">
      <alignment vertical="center"/>
    </xf>
    <xf numFmtId="169" fontId="40" fillId="0" borderId="6" xfId="0" applyNumberFormat="1" applyFont="1" applyBorder="1" applyAlignment="1">
      <alignment vertical="center"/>
    </xf>
    <xf numFmtId="169" fontId="16" fillId="0" borderId="6" xfId="0" applyNumberFormat="1" applyFont="1" applyBorder="1" applyAlignment="1">
      <alignment horizontal="left" vertical="center"/>
    </xf>
    <xf numFmtId="169" fontId="16" fillId="0" borderId="6" xfId="0" applyNumberFormat="1" applyFont="1" applyBorder="1" applyAlignment="1">
      <alignment vertical="center"/>
    </xf>
    <xf numFmtId="169" fontId="16" fillId="0" borderId="2" xfId="0" applyNumberFormat="1" applyFont="1" applyBorder="1" applyAlignment="1">
      <alignment horizontal="center" vertical="top"/>
    </xf>
    <xf numFmtId="169" fontId="16" fillId="0" borderId="14" xfId="0" applyNumberFormat="1" applyFont="1" applyBorder="1" applyAlignment="1">
      <alignment horizontal="center" vertical="top"/>
    </xf>
    <xf numFmtId="169" fontId="16" fillId="0" borderId="14" xfId="0" applyNumberFormat="1" applyFont="1" applyBorder="1" applyAlignment="1">
      <alignment horizontal="left" vertical="center"/>
    </xf>
    <xf numFmtId="169" fontId="16" fillId="0" borderId="14" xfId="0" applyNumberFormat="1" applyFont="1" applyBorder="1" applyAlignment="1">
      <alignment horizontal="center" vertical="center"/>
    </xf>
    <xf numFmtId="169" fontId="16" fillId="0" borderId="0" xfId="0" applyNumberFormat="1" applyFont="1" applyAlignment="1">
      <alignment vertical="top"/>
    </xf>
    <xf numFmtId="169" fontId="16" fillId="0" borderId="0" xfId="0" applyNumberFormat="1" applyFont="1" applyAlignment="1">
      <alignment horizontal="left" vertical="center"/>
    </xf>
    <xf numFmtId="169" fontId="16" fillId="0" borderId="0" xfId="0" applyNumberFormat="1" applyFont="1" applyAlignment="1">
      <alignment vertical="center"/>
    </xf>
    <xf numFmtId="169" fontId="16" fillId="0" borderId="14" xfId="0" applyNumberFormat="1" applyFont="1" applyBorder="1" applyAlignment="1">
      <alignment vertical="center"/>
    </xf>
    <xf numFmtId="169" fontId="16" fillId="0" borderId="0" xfId="0" applyNumberFormat="1" applyFont="1" applyAlignment="1">
      <alignment horizontal="left" vertical="top"/>
    </xf>
    <xf numFmtId="169" fontId="16" fillId="0" borderId="14" xfId="0" applyNumberFormat="1" applyFont="1" applyBorder="1" applyAlignment="1">
      <alignment vertical="top"/>
    </xf>
    <xf numFmtId="169" fontId="16" fillId="0" borderId="9" xfId="0" applyNumberFormat="1" applyFont="1" applyBorder="1" applyAlignment="1">
      <alignment horizontal="center" vertical="top"/>
    </xf>
    <xf numFmtId="169" fontId="16" fillId="0" borderId="3" xfId="0" applyNumberFormat="1" applyFont="1" applyBorder="1" applyAlignment="1">
      <alignment vertical="top"/>
    </xf>
    <xf numFmtId="169" fontId="16" fillId="0" borderId="1" xfId="0" applyNumberFormat="1" applyFont="1" applyBorder="1" applyAlignment="1">
      <alignment vertical="top"/>
    </xf>
    <xf numFmtId="169" fontId="16" fillId="0" borderId="1" xfId="0" applyNumberFormat="1" applyFont="1" applyBorder="1" applyAlignment="1">
      <alignment horizontal="left" vertical="top"/>
    </xf>
    <xf numFmtId="169" fontId="26" fillId="0" borderId="9" xfId="0" applyNumberFormat="1" applyFont="1" applyBorder="1" applyAlignment="1">
      <alignment horizontal="center" vertical="center"/>
    </xf>
    <xf numFmtId="169" fontId="26" fillId="0" borderId="3" xfId="0" applyNumberFormat="1" applyFont="1" applyBorder="1" applyAlignment="1">
      <alignment vertical="center"/>
    </xf>
    <xf numFmtId="169" fontId="40" fillId="0" borderId="1" xfId="0" applyNumberFormat="1" applyFont="1" applyBorder="1" applyAlignment="1">
      <alignment vertical="top"/>
    </xf>
    <xf numFmtId="169" fontId="26" fillId="0" borderId="1" xfId="0" applyNumberFormat="1" applyFont="1" applyBorder="1" applyAlignment="1">
      <alignment horizontal="left" vertical="top"/>
    </xf>
    <xf numFmtId="169" fontId="26" fillId="0" borderId="1" xfId="0" applyNumberFormat="1" applyFont="1" applyBorder="1" applyAlignment="1">
      <alignment vertical="top"/>
    </xf>
    <xf numFmtId="0" fontId="13" fillId="4" borderId="4" xfId="0" applyFont="1" applyFill="1" applyBorder="1" applyAlignment="1">
      <alignment horizontal="center" vertical="center" wrapText="1"/>
    </xf>
    <xf numFmtId="0" fontId="16" fillId="0" borderId="1" xfId="0" applyFont="1" applyBorder="1" applyAlignment="1">
      <alignment horizontal="center"/>
    </xf>
    <xf numFmtId="0" fontId="13" fillId="0" borderId="1" xfId="0" applyFont="1" applyBorder="1"/>
    <xf numFmtId="0" fontId="13" fillId="0" borderId="0" xfId="0" applyFont="1" applyAlignment="1">
      <alignment horizontal="left" vertical="top"/>
    </xf>
    <xf numFmtId="0" fontId="13" fillId="0" borderId="15" xfId="0" applyFont="1" applyBorder="1" applyAlignment="1">
      <alignment horizontal="left" vertical="top"/>
    </xf>
    <xf numFmtId="0" fontId="13" fillId="0" borderId="15" xfId="0" applyFont="1" applyBorder="1" applyAlignment="1">
      <alignment vertical="top"/>
    </xf>
    <xf numFmtId="0" fontId="13" fillId="0" borderId="15" xfId="0" applyFont="1" applyBorder="1"/>
    <xf numFmtId="0" fontId="13" fillId="0" borderId="1" xfId="0" applyFont="1" applyBorder="1" applyAlignment="1">
      <alignment vertical="top"/>
    </xf>
    <xf numFmtId="0" fontId="13" fillId="0" borderId="12" xfId="0" applyFont="1" applyBorder="1" applyAlignment="1">
      <alignment vertical="top"/>
    </xf>
    <xf numFmtId="0" fontId="15" fillId="0" borderId="1" xfId="0" applyFont="1" applyBorder="1" applyAlignment="1">
      <alignment vertical="top"/>
    </xf>
    <xf numFmtId="0" fontId="15" fillId="0" borderId="1" xfId="0" applyFont="1" applyBorder="1" applyAlignment="1">
      <alignment horizontal="center" vertical="top"/>
    </xf>
    <xf numFmtId="0" fontId="15" fillId="0" borderId="12" xfId="0" applyFont="1" applyBorder="1" applyAlignment="1">
      <alignment vertical="top"/>
    </xf>
    <xf numFmtId="0" fontId="15" fillId="0" borderId="0" xfId="0" applyFont="1" applyAlignment="1">
      <alignment vertical="top"/>
    </xf>
    <xf numFmtId="0" fontId="13" fillId="0" borderId="14" xfId="0" applyFont="1" applyBorder="1" applyAlignment="1">
      <alignment vertical="top"/>
    </xf>
    <xf numFmtId="169" fontId="40" fillId="0" borderId="6" xfId="0" applyNumberFormat="1" applyFont="1" applyBorder="1" applyAlignment="1">
      <alignment vertical="top"/>
    </xf>
    <xf numFmtId="169" fontId="26" fillId="0" borderId="6" xfId="0" applyNumberFormat="1" applyFont="1" applyBorder="1" applyAlignment="1">
      <alignment horizontal="left" vertical="top"/>
    </xf>
    <xf numFmtId="169" fontId="26" fillId="0" borderId="6" xfId="0" applyNumberFormat="1" applyFont="1" applyBorder="1" applyAlignment="1">
      <alignment vertical="top"/>
    </xf>
    <xf numFmtId="0" fontId="12" fillId="0" borderId="15" xfId="0" applyFont="1" applyBorder="1" applyAlignment="1"/>
    <xf numFmtId="0" fontId="15" fillId="0" borderId="6" xfId="0" applyFont="1" applyBorder="1" applyAlignment="1">
      <alignment vertical="top"/>
    </xf>
    <xf numFmtId="0" fontId="15" fillId="0" borderId="6" xfId="0" applyFont="1" applyBorder="1" applyAlignment="1">
      <alignment horizontal="center" vertical="top"/>
    </xf>
    <xf numFmtId="0" fontId="15" fillId="0" borderId="7" xfId="0" applyFont="1" applyBorder="1" applyAlignment="1">
      <alignment vertical="top"/>
    </xf>
    <xf numFmtId="0" fontId="13" fillId="0" borderId="15" xfId="0" applyFont="1" applyBorder="1" applyAlignment="1">
      <alignment horizontal="center" vertical="top"/>
    </xf>
    <xf numFmtId="0" fontId="13" fillId="0" borderId="0" xfId="0" applyFont="1" applyAlignment="1">
      <alignment horizontal="right"/>
    </xf>
    <xf numFmtId="0" fontId="15" fillId="0" borderId="37" xfId="0" applyFont="1" applyBorder="1" applyAlignment="1">
      <alignment horizontal="center" vertical="center"/>
    </xf>
    <xf numFmtId="0" fontId="13" fillId="0" borderId="41" xfId="0" applyFont="1" applyBorder="1" applyAlignment="1">
      <alignment horizontal="center" vertical="center"/>
    </xf>
    <xf numFmtId="0" fontId="13" fillId="0" borderId="49" xfId="0" applyFont="1" applyBorder="1" applyAlignment="1">
      <alignment horizontal="center" vertical="center"/>
    </xf>
    <xf numFmtId="0" fontId="13" fillId="0" borderId="51" xfId="0" applyFont="1" applyBorder="1" applyAlignment="1">
      <alignment horizontal="center" vertical="center"/>
    </xf>
    <xf numFmtId="0" fontId="13" fillId="0" borderId="58" xfId="0" applyFont="1" applyBorder="1" applyAlignment="1">
      <alignment vertical="center"/>
    </xf>
    <xf numFmtId="0" fontId="13" fillId="0" borderId="59" xfId="0" applyFont="1" applyBorder="1" applyAlignment="1">
      <alignment vertical="center"/>
    </xf>
    <xf numFmtId="0" fontId="13" fillId="0" borderId="60" xfId="0" applyFont="1" applyBorder="1" applyAlignment="1">
      <alignment vertical="center"/>
    </xf>
    <xf numFmtId="0" fontId="15" fillId="0" borderId="61" xfId="0" applyFont="1" applyBorder="1" applyAlignment="1">
      <alignment horizontal="center" vertical="center"/>
    </xf>
    <xf numFmtId="0" fontId="15" fillId="0" borderId="63" xfId="0" applyFont="1" applyBorder="1" applyAlignment="1">
      <alignment horizontal="center" vertical="center"/>
    </xf>
    <xf numFmtId="0" fontId="15" fillId="0" borderId="64" xfId="0" applyFont="1" applyBorder="1" applyAlignment="1">
      <alignment horizontal="center" vertical="center"/>
    </xf>
    <xf numFmtId="0" fontId="13" fillId="0" borderId="65" xfId="0" applyFont="1" applyBorder="1" applyAlignment="1">
      <alignment vertical="center"/>
    </xf>
    <xf numFmtId="0" fontId="13" fillId="0" borderId="66" xfId="0" applyFont="1" applyBorder="1" applyAlignment="1">
      <alignment horizontal="center" vertical="center"/>
    </xf>
    <xf numFmtId="0" fontId="13" fillId="0" borderId="65" xfId="0" applyFont="1" applyBorder="1" applyAlignment="1">
      <alignment horizontal="center" vertical="center"/>
    </xf>
    <xf numFmtId="164" fontId="13" fillId="8" borderId="21" xfId="0" applyNumberFormat="1" applyFont="1" applyFill="1" applyBorder="1" applyAlignment="1">
      <alignment horizontal="center" vertical="center"/>
    </xf>
    <xf numFmtId="2" fontId="13" fillId="0" borderId="65" xfId="0" applyNumberFormat="1" applyFont="1" applyBorder="1" applyAlignment="1">
      <alignment horizontal="center" vertical="center"/>
    </xf>
    <xf numFmtId="0" fontId="13" fillId="0" borderId="50" xfId="0" applyFont="1" applyBorder="1" applyAlignment="1">
      <alignment horizontal="center" vertical="center"/>
    </xf>
    <xf numFmtId="164" fontId="15" fillId="4" borderId="4" xfId="0" applyNumberFormat="1" applyFont="1" applyFill="1" applyBorder="1" applyAlignment="1">
      <alignment horizontal="center" vertical="center"/>
    </xf>
    <xf numFmtId="2" fontId="15" fillId="0" borderId="68" xfId="0" applyNumberFormat="1" applyFont="1" applyBorder="1" applyAlignment="1">
      <alignment horizontal="center" vertical="center"/>
    </xf>
    <xf numFmtId="0" fontId="13" fillId="0" borderId="12" xfId="0" applyFont="1" applyBorder="1" applyAlignment="1">
      <alignment vertical="center"/>
    </xf>
    <xf numFmtId="0" fontId="15" fillId="4" borderId="8" xfId="0" applyFont="1" applyFill="1" applyBorder="1" applyAlignment="1">
      <alignment horizontal="center" vertical="center"/>
    </xf>
    <xf numFmtId="0" fontId="15" fillId="0" borderId="69" xfId="0" applyFont="1" applyBorder="1" applyAlignment="1">
      <alignment horizontal="center" vertical="center"/>
    </xf>
    <xf numFmtId="0" fontId="15" fillId="0" borderId="70" xfId="0" applyFont="1" applyBorder="1" applyAlignment="1">
      <alignment vertical="center"/>
    </xf>
    <xf numFmtId="2" fontId="15" fillId="0" borderId="5" xfId="0" applyNumberFormat="1" applyFont="1" applyBorder="1" applyAlignment="1">
      <alignment horizontal="center" vertical="center"/>
    </xf>
    <xf numFmtId="2" fontId="15" fillId="0" borderId="65" xfId="0" applyNumberFormat="1" applyFont="1" applyBorder="1" applyAlignment="1">
      <alignment horizontal="center" vertical="center"/>
    </xf>
    <xf numFmtId="0" fontId="13" fillId="0" borderId="72" xfId="0" applyFont="1" applyBorder="1" applyAlignment="1">
      <alignment horizontal="center" vertical="center"/>
    </xf>
    <xf numFmtId="0" fontId="13" fillId="0" borderId="73" xfId="0" applyFont="1" applyBorder="1" applyAlignment="1">
      <alignment horizontal="center" vertical="center"/>
    </xf>
    <xf numFmtId="0" fontId="41" fillId="0" borderId="0" xfId="0" applyFont="1" applyAlignment="1">
      <alignment vertical="center"/>
    </xf>
    <xf numFmtId="0" fontId="42" fillId="0" borderId="0" xfId="0" applyFont="1" applyAlignment="1">
      <alignment vertical="center"/>
    </xf>
    <xf numFmtId="0" fontId="13" fillId="0" borderId="0" xfId="0" applyFont="1" applyAlignment="1">
      <alignment horizontal="right" vertical="center"/>
    </xf>
    <xf numFmtId="0" fontId="20" fillId="0" borderId="0" xfId="0" applyFont="1" applyAlignment="1">
      <alignment vertical="center"/>
    </xf>
    <xf numFmtId="170" fontId="13" fillId="0" borderId="0" xfId="0" applyNumberFormat="1" applyFont="1" applyAlignment="1">
      <alignment vertical="center"/>
    </xf>
    <xf numFmtId="171" fontId="13" fillId="0" borderId="0" xfId="0" applyNumberFormat="1" applyFont="1" applyAlignment="1">
      <alignment vertical="center"/>
    </xf>
    <xf numFmtId="0" fontId="43" fillId="0" borderId="0" xfId="0" applyFont="1" applyAlignment="1">
      <alignment vertical="center"/>
    </xf>
    <xf numFmtId="0" fontId="13" fillId="0" borderId="0" xfId="0" applyFont="1" applyAlignment="1">
      <alignment horizontal="left" wrapText="1"/>
    </xf>
    <xf numFmtId="0" fontId="30" fillId="0" borderId="4" xfId="1" applyFont="1" applyFill="1" applyBorder="1" applyAlignment="1" applyProtection="1">
      <alignment horizontal="left" vertical="center" wrapText="1"/>
    </xf>
    <xf numFmtId="0" fontId="28" fillId="0" borderId="4" xfId="1" applyFont="1" applyFill="1" applyBorder="1" applyAlignment="1" applyProtection="1">
      <alignment horizontal="left" vertical="center" wrapText="1"/>
    </xf>
    <xf numFmtId="0" fontId="30" fillId="4" borderId="4" xfId="0" applyFont="1" applyFill="1" applyBorder="1" applyAlignment="1">
      <alignment horizontal="left" vertical="center" wrapText="1"/>
    </xf>
    <xf numFmtId="0" fontId="28" fillId="4" borderId="4"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28" fillId="4" borderId="4" xfId="0" applyFont="1" applyFill="1" applyBorder="1" applyAlignment="1">
      <alignment vertical="center" wrapText="1"/>
    </xf>
    <xf numFmtId="0" fontId="13" fillId="4" borderId="4" xfId="0" applyFont="1" applyFill="1" applyBorder="1" applyAlignment="1">
      <alignment vertical="center" wrapText="1"/>
    </xf>
    <xf numFmtId="0" fontId="13" fillId="4" borderId="4" xfId="0" applyFont="1" applyFill="1" applyBorder="1" applyAlignment="1">
      <alignment horizontal="left" vertical="center" wrapText="1"/>
    </xf>
    <xf numFmtId="0" fontId="28" fillId="0" borderId="4" xfId="0" applyFont="1" applyBorder="1" applyAlignment="1">
      <alignment horizontal="left" vertical="center" wrapText="1"/>
    </xf>
    <xf numFmtId="0" fontId="45" fillId="10" borderId="4" xfId="0" applyFont="1" applyFill="1" applyBorder="1" applyAlignment="1">
      <alignment horizontal="left" vertical="center" wrapText="1"/>
    </xf>
    <xf numFmtId="0" fontId="15" fillId="10" borderId="4" xfId="0" applyFont="1" applyFill="1" applyBorder="1" applyAlignment="1">
      <alignment horizontal="left" vertical="center" wrapText="1"/>
    </xf>
    <xf numFmtId="0" fontId="46" fillId="0" borderId="0" xfId="0" applyFont="1" applyAlignment="1">
      <alignment horizontal="left" vertical="center" wrapText="1"/>
    </xf>
    <xf numFmtId="0" fontId="47" fillId="0" borderId="0" xfId="0" applyFont="1" applyAlignment="1">
      <alignment horizontal="center" vertical="center" wrapText="1"/>
    </xf>
    <xf numFmtId="0" fontId="47" fillId="0" borderId="0" xfId="0" applyFont="1" applyAlignment="1">
      <alignment horizontal="left" vertical="center" wrapText="1"/>
    </xf>
    <xf numFmtId="0" fontId="44" fillId="0" borderId="4" xfId="0" quotePrefix="1" applyFont="1" applyFill="1" applyBorder="1" applyAlignment="1">
      <alignment horizontal="left" vertical="center" wrapText="1"/>
    </xf>
    <xf numFmtId="0" fontId="13" fillId="0" borderId="4" xfId="0" quotePrefix="1" applyFont="1" applyBorder="1" applyAlignment="1">
      <alignment horizontal="center" vertical="center"/>
    </xf>
    <xf numFmtId="169" fontId="16" fillId="0" borderId="0" xfId="0" quotePrefix="1" applyNumberFormat="1" applyFont="1" applyAlignment="1">
      <alignment horizontal="left" vertical="center"/>
    </xf>
    <xf numFmtId="0" fontId="13" fillId="0" borderId="7" xfId="0" quotePrefix="1" applyFont="1" applyBorder="1" applyAlignment="1">
      <alignment horizontal="center" vertical="center"/>
    </xf>
    <xf numFmtId="0" fontId="13" fillId="0" borderId="8" xfId="0" quotePrefix="1" applyFont="1" applyBorder="1" applyAlignment="1">
      <alignment horizontal="center" vertical="center"/>
    </xf>
    <xf numFmtId="0" fontId="13" fillId="0" borderId="0" xfId="0" quotePrefix="1" applyFont="1" applyAlignment="1">
      <alignment horizontal="left"/>
    </xf>
    <xf numFmtId="0" fontId="13" fillId="0" borderId="0" xfId="0" quotePrefix="1" applyFont="1" applyAlignment="1">
      <alignment vertical="center"/>
    </xf>
    <xf numFmtId="165" fontId="18" fillId="0" borderId="18" xfId="0" quotePrefix="1" applyNumberFormat="1" applyFont="1" applyFill="1" applyBorder="1" applyAlignment="1">
      <alignment horizontal="left" vertical="center" wrapText="1"/>
    </xf>
    <xf numFmtId="165" fontId="18" fillId="0" borderId="21" xfId="0" quotePrefix="1" applyNumberFormat="1" applyFont="1" applyFill="1" applyBorder="1" applyAlignment="1">
      <alignment horizontal="left" vertical="center" wrapText="1"/>
    </xf>
    <xf numFmtId="165" fontId="18" fillId="0" borderId="16" xfId="0" quotePrefix="1" applyNumberFormat="1" applyFont="1" applyFill="1" applyBorder="1" applyAlignment="1">
      <alignment horizontal="left" vertical="center" wrapText="1"/>
    </xf>
    <xf numFmtId="0" fontId="13" fillId="0" borderId="0" xfId="0" quotePrefix="1" applyFont="1"/>
    <xf numFmtId="1" fontId="12" fillId="0" borderId="7" xfId="0" applyNumberFormat="1" applyFont="1" applyBorder="1" applyAlignment="1">
      <alignment horizontal="center" vertical="center" wrapText="1"/>
    </xf>
    <xf numFmtId="2" fontId="13" fillId="0" borderId="4" xfId="0" applyNumberFormat="1" applyFont="1" applyBorder="1" applyAlignment="1">
      <alignment horizontal="center" vertical="center" wrapText="1"/>
    </xf>
    <xf numFmtId="2" fontId="16" fillId="6" borderId="4" xfId="0" applyNumberFormat="1" applyFont="1" applyFill="1" applyBorder="1" applyAlignment="1">
      <alignment vertical="center" wrapText="1"/>
    </xf>
    <xf numFmtId="0" fontId="53" fillId="0" borderId="5" xfId="0" applyFont="1" applyBorder="1" applyAlignment="1">
      <alignment horizontal="left" vertical="center" wrapText="1"/>
    </xf>
    <xf numFmtId="0" fontId="13" fillId="24" borderId="8" xfId="0" applyFont="1" applyFill="1" applyBorder="1" applyAlignment="1">
      <alignment vertical="center" wrapText="1"/>
    </xf>
    <xf numFmtId="0" fontId="13" fillId="24" borderId="2" xfId="0" applyFont="1" applyFill="1" applyBorder="1" applyAlignment="1">
      <alignment vertical="center" wrapText="1"/>
    </xf>
    <xf numFmtId="0" fontId="15" fillId="0" borderId="0" xfId="0" applyFont="1" applyAlignment="1">
      <alignment horizontal="center" vertical="center"/>
    </xf>
    <xf numFmtId="0" fontId="0" fillId="0" borderId="0" xfId="0" applyFont="1" applyAlignment="1"/>
    <xf numFmtId="0" fontId="13" fillId="0" borderId="0" xfId="0" applyFont="1" applyAlignment="1"/>
    <xf numFmtId="0" fontId="15" fillId="0" borderId="14" xfId="0" applyFont="1" applyBorder="1" applyAlignment="1">
      <alignment horizontal="center" vertical="center"/>
    </xf>
    <xf numFmtId="0" fontId="13" fillId="0" borderId="14" xfId="0" applyFont="1" applyBorder="1" applyAlignment="1">
      <alignment horizontal="center" vertical="center" wrapText="1"/>
    </xf>
    <xf numFmtId="0" fontId="13" fillId="0" borderId="8" xfId="0" applyFont="1" applyBorder="1" applyAlignment="1">
      <alignment horizontal="left" vertical="center" wrapText="1"/>
    </xf>
    <xf numFmtId="0" fontId="6" fillId="0" borderId="2" xfId="0" applyFont="1" applyBorder="1"/>
    <xf numFmtId="0" fontId="6" fillId="0" borderId="9" xfId="0" applyFont="1" applyBorder="1"/>
    <xf numFmtId="0" fontId="15" fillId="0" borderId="0" xfId="0" applyFont="1" applyAlignment="1">
      <alignment horizontal="center"/>
    </xf>
    <xf numFmtId="0" fontId="15" fillId="0" borderId="38" xfId="0" applyFont="1" applyBorder="1" applyAlignment="1">
      <alignment horizontal="left" vertical="center"/>
    </xf>
    <xf numFmtId="0" fontId="6" fillId="0" borderId="39" xfId="0" applyFont="1" applyBorder="1"/>
    <xf numFmtId="0" fontId="6" fillId="0" borderId="40" xfId="0" applyFont="1" applyBorder="1"/>
    <xf numFmtId="0" fontId="13" fillId="0" borderId="5" xfId="0" applyFont="1" applyBorder="1" applyAlignment="1">
      <alignment horizontal="left" vertical="center"/>
    </xf>
    <xf numFmtId="0" fontId="6" fillId="0" borderId="6" xfId="0" applyFont="1" applyBorder="1"/>
    <xf numFmtId="0" fontId="6" fillId="0" borderId="7" xfId="0" applyFont="1" applyBorder="1"/>
    <xf numFmtId="0" fontId="12" fillId="23" borderId="42" xfId="0" applyFont="1" applyFill="1" applyBorder="1" applyAlignment="1">
      <alignment horizontal="left" vertical="center" wrapText="1"/>
    </xf>
    <xf numFmtId="0" fontId="12" fillId="23" borderId="43" xfId="0" applyFont="1" applyFill="1" applyBorder="1" applyAlignment="1">
      <alignment horizontal="left" vertical="center" wrapText="1"/>
    </xf>
    <xf numFmtId="0" fontId="12" fillId="23" borderId="44" xfId="0" applyFont="1" applyFill="1" applyBorder="1" applyAlignment="1">
      <alignment horizontal="left" vertical="center" wrapText="1"/>
    </xf>
    <xf numFmtId="0" fontId="12" fillId="23" borderId="35" xfId="0" applyFont="1" applyFill="1" applyBorder="1" applyAlignment="1">
      <alignment horizontal="left" vertical="center" wrapText="1"/>
    </xf>
    <xf numFmtId="0" fontId="12" fillId="23" borderId="26" xfId="0" applyFont="1" applyFill="1" applyBorder="1" applyAlignment="1">
      <alignment horizontal="left" vertical="center" wrapText="1"/>
    </xf>
    <xf numFmtId="0" fontId="12" fillId="23" borderId="45" xfId="0" applyFont="1" applyFill="1" applyBorder="1" applyAlignment="1">
      <alignment horizontal="left" vertical="center" wrapText="1"/>
    </xf>
    <xf numFmtId="0" fontId="12" fillId="23" borderId="46" xfId="0" applyFont="1" applyFill="1" applyBorder="1" applyAlignment="1">
      <alignment horizontal="left" vertical="center" wrapText="1"/>
    </xf>
    <xf numFmtId="0" fontId="12" fillId="23" borderId="47" xfId="0" applyFont="1" applyFill="1" applyBorder="1" applyAlignment="1">
      <alignment horizontal="left" vertical="center" wrapText="1"/>
    </xf>
    <xf numFmtId="0" fontId="12" fillId="23" borderId="48" xfId="0" applyFont="1" applyFill="1" applyBorder="1" applyAlignment="1">
      <alignment horizontal="left" vertical="center" wrapText="1"/>
    </xf>
    <xf numFmtId="0" fontId="12" fillId="23" borderId="25" xfId="0" applyFont="1" applyFill="1" applyBorder="1" applyAlignment="1">
      <alignment horizontal="left"/>
    </xf>
    <xf numFmtId="0" fontId="12" fillId="23" borderId="26" xfId="0" applyFont="1" applyFill="1" applyBorder="1" applyAlignment="1">
      <alignment horizontal="left"/>
    </xf>
    <xf numFmtId="0" fontId="12" fillId="23" borderId="45" xfId="0" applyFont="1" applyFill="1" applyBorder="1" applyAlignment="1">
      <alignment horizontal="left"/>
    </xf>
    <xf numFmtId="0" fontId="12" fillId="23" borderId="21" xfId="0" applyFont="1" applyFill="1" applyBorder="1" applyAlignment="1">
      <alignment horizontal="left"/>
    </xf>
    <xf numFmtId="0" fontId="12" fillId="23" borderId="34" xfId="0" applyFont="1" applyFill="1" applyBorder="1" applyAlignment="1">
      <alignment horizontal="left"/>
    </xf>
    <xf numFmtId="0" fontId="13" fillId="0" borderId="52" xfId="0" applyFont="1" applyBorder="1" applyAlignment="1">
      <alignment horizontal="left" vertical="center"/>
    </xf>
    <xf numFmtId="0" fontId="6" fillId="0" borderId="53" xfId="0" applyFont="1" applyBorder="1"/>
    <xf numFmtId="0" fontId="6" fillId="0" borderId="54" xfId="0" applyFont="1" applyBorder="1"/>
    <xf numFmtId="0" fontId="13" fillId="12" borderId="55" xfId="0" applyFont="1" applyFill="1" applyBorder="1" applyAlignment="1">
      <alignment horizontal="left" vertical="center"/>
    </xf>
    <xf numFmtId="0" fontId="13" fillId="12" borderId="56" xfId="0" applyFont="1" applyFill="1" applyBorder="1" applyAlignment="1">
      <alignment horizontal="left" vertical="center"/>
    </xf>
    <xf numFmtId="0" fontId="13" fillId="12" borderId="57" xfId="0" applyFont="1" applyFill="1" applyBorder="1" applyAlignment="1">
      <alignment horizontal="left" vertical="center"/>
    </xf>
    <xf numFmtId="0" fontId="13" fillId="12" borderId="0" xfId="0" applyFont="1" applyFill="1" applyBorder="1" applyAlignment="1">
      <alignment horizontal="left" vertical="center"/>
    </xf>
    <xf numFmtId="0" fontId="13" fillId="12" borderId="0" xfId="0" applyFont="1" applyFill="1" applyBorder="1" applyAlignment="1">
      <alignment horizontal="left" vertical="center" wrapText="1"/>
    </xf>
    <xf numFmtId="0" fontId="6" fillId="0" borderId="0" xfId="0" applyFont="1" applyBorder="1"/>
    <xf numFmtId="0" fontId="13" fillId="0" borderId="0" xfId="0" applyFont="1" applyAlignment="1">
      <alignment horizontal="left" vertical="center" wrapText="1"/>
    </xf>
    <xf numFmtId="0" fontId="13" fillId="0" borderId="49" xfId="0" applyFont="1" applyBorder="1" applyAlignment="1">
      <alignment horizontal="center" vertical="center"/>
    </xf>
    <xf numFmtId="0" fontId="6" fillId="0" borderId="50" xfId="0" applyFont="1" applyBorder="1"/>
    <xf numFmtId="0" fontId="13" fillId="0" borderId="10" xfId="0" applyFont="1" applyBorder="1" applyAlignment="1">
      <alignment vertical="center" wrapText="1"/>
    </xf>
    <xf numFmtId="0" fontId="6" fillId="0" borderId="13" xfId="0" applyFont="1" applyBorder="1"/>
    <xf numFmtId="0" fontId="6" fillId="0" borderId="71" xfId="0" applyFont="1" applyBorder="1"/>
    <xf numFmtId="0" fontId="6" fillId="0" borderId="74" xfId="0" applyFont="1" applyBorder="1"/>
    <xf numFmtId="0" fontId="6" fillId="0" borderId="73" xfId="0" applyFont="1" applyBorder="1"/>
    <xf numFmtId="0" fontId="6" fillId="0" borderId="75" xfId="0" applyFont="1" applyBorder="1"/>
    <xf numFmtId="0" fontId="13" fillId="0" borderId="10" xfId="0" applyFont="1" applyBorder="1" applyAlignment="1">
      <alignment horizontal="left" vertical="center"/>
    </xf>
    <xf numFmtId="0" fontId="6" fillId="0" borderId="11" xfId="0" applyFont="1" applyBorder="1"/>
    <xf numFmtId="0" fontId="6" fillId="0" borderId="3" xfId="0" applyFont="1" applyBorder="1"/>
    <xf numFmtId="0" fontId="6" fillId="0" borderId="12" xfId="0" applyFont="1" applyBorder="1"/>
    <xf numFmtId="0" fontId="13" fillId="0" borderId="5" xfId="0" applyFont="1" applyBorder="1" applyAlignment="1">
      <alignment horizontal="left" vertical="center" wrapText="1"/>
    </xf>
    <xf numFmtId="0" fontId="15" fillId="0" borderId="67" xfId="0" applyFont="1" applyBorder="1" applyAlignment="1">
      <alignment horizontal="center" vertical="center"/>
    </xf>
    <xf numFmtId="0" fontId="15" fillId="0" borderId="39" xfId="0" applyFont="1" applyBorder="1" applyAlignment="1">
      <alignment horizontal="left" vertical="center"/>
    </xf>
    <xf numFmtId="0" fontId="6" fillId="0" borderId="62" xfId="0" applyFont="1" applyBorder="1"/>
    <xf numFmtId="0" fontId="13" fillId="0" borderId="5" xfId="0" applyFont="1" applyBorder="1" applyAlignment="1">
      <alignment vertical="center" wrapText="1"/>
    </xf>
    <xf numFmtId="0" fontId="13" fillId="0" borderId="0" xfId="0" applyFont="1" applyAlignment="1">
      <alignment horizontal="left" vertical="center"/>
    </xf>
    <xf numFmtId="0" fontId="13" fillId="0" borderId="0" xfId="0" applyFont="1" applyAlignment="1">
      <alignment horizontal="left" vertical="top" wrapText="1"/>
    </xf>
    <xf numFmtId="0" fontId="13" fillId="0" borderId="0" xfId="0" applyFont="1" applyAlignment="1">
      <alignment horizontal="center" vertical="center" wrapText="1"/>
    </xf>
    <xf numFmtId="0" fontId="13" fillId="0" borderId="5" xfId="0" applyFont="1" applyBorder="1" applyAlignment="1">
      <alignment horizontal="center" vertical="center"/>
    </xf>
    <xf numFmtId="0" fontId="6" fillId="0" borderId="36" xfId="0" applyFont="1" applyBorder="1"/>
    <xf numFmtId="0" fontId="13" fillId="0" borderId="10" xfId="0" applyFont="1" applyBorder="1" applyAlignment="1">
      <alignment horizontal="left" vertical="center" wrapText="1"/>
    </xf>
    <xf numFmtId="0" fontId="13" fillId="0" borderId="3" xfId="0" applyFont="1" applyBorder="1" applyAlignment="1">
      <alignment horizontal="center" vertical="center"/>
    </xf>
    <xf numFmtId="0" fontId="6" fillId="0" borderId="1" xfId="0" applyFont="1" applyBorder="1"/>
    <xf numFmtId="0" fontId="26" fillId="0" borderId="6" xfId="0" applyFont="1" applyBorder="1" applyAlignment="1">
      <alignment vertical="center" wrapText="1"/>
    </xf>
    <xf numFmtId="0" fontId="15" fillId="0" borderId="10" xfId="0" applyFont="1" applyBorder="1" applyAlignment="1">
      <alignment horizontal="left" vertical="center" wrapText="1"/>
    </xf>
    <xf numFmtId="0" fontId="13" fillId="0" borderId="5" xfId="0" applyFont="1" applyBorder="1" applyAlignment="1">
      <alignment horizontal="left" vertical="top" wrapText="1"/>
    </xf>
    <xf numFmtId="0" fontId="16" fillId="0" borderId="5" xfId="0" applyFont="1" applyBorder="1" applyAlignment="1">
      <alignment horizontal="left" vertical="top" wrapText="1"/>
    </xf>
    <xf numFmtId="0" fontId="13" fillId="0" borderId="3" xfId="0" applyFont="1" applyBorder="1" applyAlignment="1">
      <alignment horizontal="left" vertical="center" wrapText="1"/>
    </xf>
    <xf numFmtId="0" fontId="13" fillId="0" borderId="10" xfId="0" applyFont="1" applyBorder="1" applyAlignment="1">
      <alignment horizontal="left" vertical="top" wrapText="1"/>
    </xf>
    <xf numFmtId="0" fontId="13" fillId="0" borderId="3" xfId="0" applyFont="1" applyBorder="1" applyAlignment="1">
      <alignment horizontal="left" vertical="top" wrapText="1"/>
    </xf>
    <xf numFmtId="0" fontId="13" fillId="0" borderId="5" xfId="0" applyFont="1" applyFill="1" applyBorder="1" applyAlignment="1">
      <alignment horizontal="left" vertical="center" wrapText="1"/>
    </xf>
    <xf numFmtId="0" fontId="6" fillId="0" borderId="6" xfId="0" applyFont="1" applyFill="1" applyBorder="1"/>
    <xf numFmtId="0" fontId="6" fillId="0" borderId="7" xfId="0" applyFont="1" applyFill="1" applyBorder="1"/>
    <xf numFmtId="0" fontId="13" fillId="0" borderId="5" xfId="0" applyFont="1" applyBorder="1" applyAlignment="1">
      <alignment horizontal="left" vertical="center" shrinkToFit="1"/>
    </xf>
    <xf numFmtId="0" fontId="15" fillId="0" borderId="5" xfId="0" applyFont="1" applyBorder="1" applyAlignment="1">
      <alignment horizontal="left" vertical="center" wrapText="1"/>
    </xf>
    <xf numFmtId="167" fontId="13" fillId="0" borderId="5" xfId="0" applyNumberFormat="1" applyFont="1" applyBorder="1" applyAlignment="1">
      <alignment horizontal="left" vertical="center" wrapText="1"/>
    </xf>
    <xf numFmtId="0" fontId="13" fillId="0" borderId="3" xfId="0" applyFont="1" applyBorder="1" applyAlignment="1">
      <alignment horizontal="left" vertical="center"/>
    </xf>
    <xf numFmtId="0" fontId="15" fillId="0" borderId="5" xfId="0" applyFont="1" applyBorder="1" applyAlignment="1">
      <alignment horizontal="center" vertical="center"/>
    </xf>
    <xf numFmtId="169" fontId="16" fillId="0" borderId="0" xfId="0" applyNumberFormat="1" applyFont="1" applyAlignment="1">
      <alignment horizontal="left" vertical="top" wrapText="1"/>
    </xf>
    <xf numFmtId="0" fontId="6" fillId="0" borderId="15" xfId="0" applyFont="1" applyBorder="1"/>
    <xf numFmtId="169" fontId="16" fillId="0" borderId="0" xfId="0" applyNumberFormat="1" applyFont="1" applyAlignment="1">
      <alignment horizontal="left" vertical="center" wrapText="1"/>
    </xf>
    <xf numFmtId="0" fontId="13" fillId="0" borderId="0" xfId="0" applyFont="1" applyAlignment="1">
      <alignment horizontal="center" vertical="top"/>
    </xf>
    <xf numFmtId="0" fontId="13" fillId="0" borderId="0" xfId="0" applyFont="1" applyAlignment="1">
      <alignment horizontal="center" vertical="center"/>
    </xf>
    <xf numFmtId="0" fontId="13" fillId="0" borderId="14" xfId="0" applyFont="1" applyBorder="1" applyAlignment="1">
      <alignment horizontal="center" vertical="center"/>
    </xf>
    <xf numFmtId="0" fontId="13" fillId="0" borderId="0" xfId="0" applyFont="1" applyBorder="1" applyAlignment="1">
      <alignment horizontal="center" vertical="center"/>
    </xf>
    <xf numFmtId="0" fontId="13" fillId="0" borderId="15" xfId="0" applyFont="1" applyBorder="1" applyAlignment="1">
      <alignment horizontal="center" vertical="center"/>
    </xf>
    <xf numFmtId="0" fontId="13" fillId="4" borderId="5" xfId="0" applyFont="1" applyFill="1" applyBorder="1" applyAlignment="1">
      <alignment horizontal="left" vertical="center" wrapText="1"/>
    </xf>
    <xf numFmtId="0" fontId="13" fillId="0" borderId="0" xfId="0" applyFont="1" applyAlignment="1">
      <alignment horizontal="center"/>
    </xf>
    <xf numFmtId="0" fontId="13" fillId="0" borderId="1" xfId="0" quotePrefix="1" applyFont="1" applyBorder="1" applyAlignment="1">
      <alignment horizontal="center" vertical="top"/>
    </xf>
    <xf numFmtId="0" fontId="13" fillId="0" borderId="8" xfId="0" applyFont="1" applyBorder="1" applyAlignment="1">
      <alignment horizontal="center" vertical="center" wrapText="1"/>
    </xf>
    <xf numFmtId="0" fontId="6" fillId="0" borderId="14" xfId="0" applyFont="1" applyBorder="1"/>
    <xf numFmtId="0" fontId="13" fillId="0" borderId="1" xfId="0" applyFont="1" applyBorder="1" applyAlignment="1">
      <alignment horizontal="center" vertical="top"/>
    </xf>
    <xf numFmtId="0" fontId="13" fillId="0" borderId="13" xfId="0" quotePrefix="1" applyFont="1" applyBorder="1" applyAlignment="1">
      <alignment horizontal="center" vertical="top"/>
    </xf>
    <xf numFmtId="0" fontId="13" fillId="0" borderId="13" xfId="0" applyFont="1" applyBorder="1" applyAlignment="1">
      <alignment horizontal="center" vertical="top"/>
    </xf>
    <xf numFmtId="0" fontId="13" fillId="0" borderId="29" xfId="0" applyFont="1" applyBorder="1" applyAlignment="1">
      <alignment horizontal="center" vertical="top"/>
    </xf>
    <xf numFmtId="0" fontId="13" fillId="0" borderId="0" xfId="0" quotePrefix="1" applyNumberFormat="1" applyFont="1" applyAlignment="1">
      <alignment horizontal="center" vertical="top"/>
    </xf>
    <xf numFmtId="0" fontId="13" fillId="0" borderId="0" xfId="0" applyNumberFormat="1" applyFont="1" applyAlignment="1">
      <alignment horizontal="center" vertical="top"/>
    </xf>
    <xf numFmtId="0" fontId="0" fillId="0" borderId="0" xfId="0" applyFont="1" applyAlignment="1">
      <alignment horizontal="center" vertical="center"/>
    </xf>
    <xf numFmtId="0" fontId="0" fillId="0" borderId="0" xfId="0" applyFont="1" applyAlignment="1">
      <alignment horizontal="center"/>
    </xf>
    <xf numFmtId="0" fontId="0" fillId="0" borderId="0" xfId="0" applyFont="1" applyAlignment="1">
      <alignment horizontal="left"/>
    </xf>
    <xf numFmtId="0" fontId="12" fillId="15" borderId="0" xfId="0" applyFont="1" applyFill="1" applyBorder="1" applyAlignment="1">
      <alignment horizontal="left" vertical="center"/>
    </xf>
    <xf numFmtId="0" fontId="12" fillId="15" borderId="0" xfId="0" applyFont="1" applyFill="1" applyBorder="1" applyAlignment="1">
      <alignment horizontal="center" vertical="center"/>
    </xf>
    <xf numFmtId="0" fontId="12" fillId="15" borderId="0" xfId="0" quotePrefix="1" applyFont="1" applyFill="1" applyBorder="1" applyAlignment="1">
      <alignment horizontal="left" vertical="center"/>
    </xf>
    <xf numFmtId="0" fontId="15" fillId="16" borderId="5" xfId="0" applyFont="1" applyFill="1" applyBorder="1" applyAlignment="1">
      <alignment horizontal="center" vertical="center" wrapText="1"/>
    </xf>
    <xf numFmtId="0" fontId="12" fillId="0" borderId="6" xfId="0" applyFont="1" applyBorder="1" applyAlignment="1">
      <alignment vertical="center"/>
    </xf>
    <xf numFmtId="0" fontId="15" fillId="16" borderId="5" xfId="0" applyFont="1" applyFill="1" applyBorder="1" applyAlignment="1">
      <alignment horizontal="center" vertical="center"/>
    </xf>
    <xf numFmtId="0" fontId="15" fillId="17" borderId="13" xfId="0" applyFont="1" applyFill="1" applyBorder="1" applyAlignment="1">
      <alignment horizontal="left" vertical="center"/>
    </xf>
    <xf numFmtId="0" fontId="15" fillId="17" borderId="13" xfId="0" applyFont="1" applyFill="1" applyBorder="1" applyAlignment="1">
      <alignment horizontal="center" vertical="center"/>
    </xf>
    <xf numFmtId="0" fontId="15" fillId="17" borderId="11" xfId="0" applyFont="1" applyFill="1" applyBorder="1" applyAlignment="1">
      <alignment horizontal="left" vertical="center"/>
    </xf>
    <xf numFmtId="49" fontId="13" fillId="17" borderId="35" xfId="0" applyNumberFormat="1" applyFont="1" applyFill="1" applyBorder="1" applyAlignment="1">
      <alignment horizontal="left" vertical="center"/>
    </xf>
    <xf numFmtId="49" fontId="13" fillId="17" borderId="26" xfId="0" applyNumberFormat="1" applyFont="1" applyFill="1" applyBorder="1" applyAlignment="1">
      <alignment horizontal="left" vertical="center"/>
    </xf>
    <xf numFmtId="49" fontId="13" fillId="17" borderId="19" xfId="0" applyNumberFormat="1" applyFont="1" applyFill="1" applyBorder="1" applyAlignment="1">
      <alignment horizontal="center" vertical="center"/>
    </xf>
    <xf numFmtId="0" fontId="12" fillId="0" borderId="7" xfId="0" applyFont="1" applyBorder="1" applyAlignment="1">
      <alignment vertical="center"/>
    </xf>
    <xf numFmtId="0" fontId="15" fillId="10" borderId="10" xfId="0" applyFont="1" applyFill="1" applyBorder="1" applyAlignment="1">
      <alignment horizontal="left" vertical="center" wrapText="1"/>
    </xf>
    <xf numFmtId="0" fontId="15" fillId="10" borderId="6" xfId="0" applyFont="1" applyFill="1" applyBorder="1" applyAlignment="1">
      <alignment horizontal="left" vertical="center" wrapText="1"/>
    </xf>
    <xf numFmtId="0" fontId="15" fillId="10" borderId="6" xfId="0" applyFont="1" applyFill="1" applyBorder="1" applyAlignment="1">
      <alignment horizontal="center" vertical="center" wrapText="1"/>
    </xf>
    <xf numFmtId="0" fontId="13" fillId="0" borderId="25" xfId="0" applyFont="1" applyFill="1" applyBorder="1" applyAlignment="1">
      <alignment horizontal="left" vertical="center"/>
    </xf>
    <xf numFmtId="0" fontId="13" fillId="0" borderId="26" xfId="0" applyFont="1" applyFill="1" applyBorder="1" applyAlignment="1">
      <alignment horizontal="left" vertical="center"/>
    </xf>
    <xf numFmtId="0" fontId="27" fillId="2" borderId="13" xfId="0" applyFont="1" applyFill="1" applyBorder="1" applyAlignment="1">
      <alignment horizontal="center" vertical="center" wrapText="1"/>
    </xf>
    <xf numFmtId="0" fontId="12" fillId="0" borderId="13" xfId="0" applyFont="1" applyBorder="1" applyAlignment="1">
      <alignment vertical="center"/>
    </xf>
    <xf numFmtId="0" fontId="12" fillId="0" borderId="1" xfId="0" applyFont="1" applyBorder="1" applyAlignment="1">
      <alignment vertical="center"/>
    </xf>
    <xf numFmtId="0" fontId="12" fillId="0" borderId="7" xfId="0" applyFont="1" applyBorder="1" applyAlignment="1">
      <alignment horizontal="center" vertical="center"/>
    </xf>
    <xf numFmtId="164" fontId="33" fillId="0" borderId="16" xfId="0" applyNumberFormat="1" applyFont="1" applyFill="1" applyBorder="1" applyAlignment="1">
      <alignment horizontal="center" vertical="center" wrapText="1"/>
    </xf>
    <xf numFmtId="164" fontId="33" fillId="0" borderId="18" xfId="0" applyNumberFormat="1" applyFont="1" applyFill="1" applyBorder="1" applyAlignment="1">
      <alignment horizontal="center" vertical="center" wrapText="1"/>
    </xf>
    <xf numFmtId="164" fontId="33" fillId="0" borderId="30" xfId="0" applyNumberFormat="1" applyFont="1" applyFill="1" applyBorder="1" applyAlignment="1">
      <alignment horizontal="center" vertical="center" wrapText="1"/>
    </xf>
    <xf numFmtId="0" fontId="13" fillId="0" borderId="21" xfId="0" applyFont="1" applyFill="1" applyBorder="1" applyAlignment="1">
      <alignment horizontal="left" vertical="center" wrapText="1"/>
    </xf>
    <xf numFmtId="0" fontId="13" fillId="0" borderId="26" xfId="0" applyFont="1" applyFill="1" applyBorder="1" applyAlignment="1">
      <alignment horizontal="left" vertical="center" wrapText="1"/>
    </xf>
    <xf numFmtId="0" fontId="12" fillId="0" borderId="0" xfId="0" applyFont="1" applyBorder="1" applyAlignment="1">
      <alignment vertical="center"/>
    </xf>
    <xf numFmtId="0" fontId="12" fillId="0" borderId="11" xfId="0" applyFont="1" applyBorder="1" applyAlignment="1">
      <alignment horizontal="center" vertical="center"/>
    </xf>
    <xf numFmtId="0" fontId="13" fillId="0" borderId="28" xfId="0" applyFont="1" applyFill="1" applyBorder="1" applyAlignment="1">
      <alignment horizontal="left" vertical="center"/>
    </xf>
    <xf numFmtId="0" fontId="13" fillId="0" borderId="29" xfId="0" applyFont="1" applyFill="1" applyBorder="1" applyAlignment="1">
      <alignment horizontal="left" vertical="center"/>
    </xf>
    <xf numFmtId="0" fontId="13" fillId="0" borderId="19" xfId="0" applyFont="1" applyFill="1" applyBorder="1" applyAlignment="1">
      <alignment horizontal="left" vertical="center" wrapText="1"/>
    </xf>
    <xf numFmtId="0" fontId="15" fillId="18" borderId="25" xfId="0" applyFont="1" applyFill="1" applyBorder="1" applyAlignment="1">
      <alignment horizontal="left" vertical="center"/>
    </xf>
    <xf numFmtId="0" fontId="15" fillId="18" borderId="26" xfId="0" applyFont="1" applyFill="1" applyBorder="1" applyAlignment="1">
      <alignment horizontal="left" vertical="center"/>
    </xf>
    <xf numFmtId="0" fontId="27" fillId="2" borderId="21" xfId="0" applyFont="1" applyFill="1" applyBorder="1" applyAlignment="1">
      <alignment horizontal="center" vertical="center" wrapText="1"/>
    </xf>
    <xf numFmtId="0" fontId="12" fillId="0" borderId="21" xfId="0" applyFont="1" applyBorder="1" applyAlignment="1">
      <alignment vertical="center"/>
    </xf>
    <xf numFmtId="0" fontId="12" fillId="0" borderId="21" xfId="0" applyFont="1" applyBorder="1" applyAlignment="1">
      <alignment horizontal="center" vertical="center"/>
    </xf>
    <xf numFmtId="0" fontId="13" fillId="0" borderId="25" xfId="0" applyFont="1" applyFill="1" applyBorder="1" applyAlignment="1">
      <alignment horizontal="left" vertical="center" wrapText="1"/>
    </xf>
    <xf numFmtId="0" fontId="12" fillId="0" borderId="6" xfId="0" applyFont="1" applyBorder="1" applyAlignment="1">
      <alignment horizontal="center" vertical="center"/>
    </xf>
    <xf numFmtId="0" fontId="12" fillId="0" borderId="12" xfId="0" applyFont="1" applyBorder="1" applyAlignment="1">
      <alignment vertical="center"/>
    </xf>
    <xf numFmtId="0" fontId="29" fillId="18" borderId="25" xfId="0" applyFont="1" applyFill="1" applyBorder="1" applyAlignment="1">
      <alignment horizontal="left" vertical="center" wrapText="1"/>
    </xf>
    <xf numFmtId="0" fontId="29" fillId="18" borderId="26" xfId="0" applyFont="1" applyFill="1" applyBorder="1" applyAlignment="1">
      <alignment horizontal="left" vertical="center" wrapText="1"/>
    </xf>
    <xf numFmtId="0" fontId="29" fillId="18" borderId="19" xfId="0" applyFont="1" applyFill="1" applyBorder="1" applyAlignment="1">
      <alignment horizontal="left" vertical="center" wrapText="1"/>
    </xf>
    <xf numFmtId="49" fontId="13" fillId="0" borderId="21" xfId="0" applyNumberFormat="1" applyFont="1" applyFill="1" applyBorder="1" applyAlignment="1">
      <alignment vertical="center" wrapText="1"/>
    </xf>
    <xf numFmtId="49" fontId="13" fillId="0" borderId="16" xfId="0" applyNumberFormat="1" applyFont="1" applyFill="1" applyBorder="1" applyAlignment="1">
      <alignment vertical="center" wrapText="1"/>
    </xf>
    <xf numFmtId="0" fontId="29" fillId="18" borderId="28" xfId="0" applyFont="1" applyFill="1" applyBorder="1" applyAlignment="1">
      <alignment horizontal="left" vertical="center" wrapText="1"/>
    </xf>
    <xf numFmtId="0" fontId="29" fillId="18" borderId="29" xfId="0" applyFont="1" applyFill="1" applyBorder="1" applyAlignment="1">
      <alignment horizontal="left" vertical="center" wrapText="1"/>
    </xf>
    <xf numFmtId="0" fontId="29" fillId="18" borderId="27" xfId="0" applyFont="1" applyFill="1" applyBorder="1" applyAlignment="1">
      <alignment horizontal="left" vertical="center" wrapText="1"/>
    </xf>
    <xf numFmtId="0" fontId="12" fillId="0" borderId="21" xfId="0" applyFont="1" applyFill="1" applyBorder="1" applyAlignment="1">
      <alignment horizontal="left" vertical="center" wrapText="1"/>
    </xf>
    <xf numFmtId="49" fontId="13" fillId="0" borderId="0" xfId="0" applyNumberFormat="1" applyFont="1" applyFill="1" applyAlignment="1">
      <alignment horizontal="left" vertical="center" wrapText="1"/>
    </xf>
    <xf numFmtId="49" fontId="13" fillId="0" borderId="21" xfId="0" applyNumberFormat="1" applyFont="1" applyFill="1" applyBorder="1" applyAlignment="1">
      <alignment horizontal="left" vertical="center" wrapText="1"/>
    </xf>
    <xf numFmtId="0" fontId="29" fillId="18" borderId="17" xfId="0" applyFont="1" applyFill="1" applyBorder="1" applyAlignment="1">
      <alignment horizontal="left" vertical="center" wrapText="1"/>
    </xf>
    <xf numFmtId="0" fontId="29" fillId="18" borderId="0" xfId="0" applyFont="1" applyFill="1" applyAlignment="1">
      <alignment horizontal="left" vertical="center" wrapText="1"/>
    </xf>
    <xf numFmtId="0" fontId="29" fillId="18" borderId="24" xfId="0" applyFont="1" applyFill="1" applyBorder="1" applyAlignment="1">
      <alignment horizontal="left" vertical="center" wrapText="1"/>
    </xf>
    <xf numFmtId="49" fontId="13" fillId="0" borderId="30" xfId="0" applyNumberFormat="1" applyFont="1" applyFill="1" applyBorder="1" applyAlignment="1">
      <alignment horizontal="left" vertical="center" wrapText="1"/>
    </xf>
    <xf numFmtId="49" fontId="13" fillId="0" borderId="25" xfId="0" applyNumberFormat="1" applyFont="1" applyFill="1" applyBorder="1" applyAlignment="1">
      <alignment horizontal="left" vertical="center" wrapText="1"/>
    </xf>
    <xf numFmtId="49" fontId="13" fillId="0" borderId="26" xfId="0" applyNumberFormat="1" applyFont="1" applyFill="1" applyBorder="1" applyAlignment="1">
      <alignment horizontal="left" vertical="center" wrapText="1"/>
    </xf>
    <xf numFmtId="49" fontId="13" fillId="0" borderId="19" xfId="0" applyNumberFormat="1" applyFont="1" applyFill="1" applyBorder="1" applyAlignment="1">
      <alignment horizontal="left" vertical="center" wrapText="1"/>
    </xf>
    <xf numFmtId="49" fontId="13" fillId="0" borderId="16" xfId="0" applyNumberFormat="1" applyFont="1" applyFill="1" applyBorder="1" applyAlignment="1">
      <alignment horizontal="left" vertical="center" wrapText="1"/>
    </xf>
    <xf numFmtId="0" fontId="29" fillId="18" borderId="21" xfId="0" applyFont="1" applyFill="1" applyBorder="1" applyAlignment="1">
      <alignment horizontal="left" vertical="center" wrapText="1"/>
    </xf>
    <xf numFmtId="0" fontId="12" fillId="0" borderId="25" xfId="0" applyFont="1" applyFill="1" applyBorder="1" applyAlignment="1">
      <alignment horizontal="left" vertical="center" wrapText="1"/>
    </xf>
    <xf numFmtId="0" fontId="12" fillId="0" borderId="26" xfId="0" applyFont="1" applyFill="1" applyBorder="1" applyAlignment="1">
      <alignment horizontal="left" vertical="center" wrapText="1"/>
    </xf>
    <xf numFmtId="0" fontId="12" fillId="0" borderId="19" xfId="0" applyFont="1" applyFill="1" applyBorder="1" applyAlignment="1">
      <alignment horizontal="left" vertical="center" wrapText="1"/>
    </xf>
    <xf numFmtId="49" fontId="13" fillId="0" borderId="28" xfId="0" applyNumberFormat="1" applyFont="1" applyFill="1" applyBorder="1" applyAlignment="1">
      <alignment horizontal="left" vertical="center" wrapText="1"/>
    </xf>
    <xf numFmtId="49" fontId="13" fillId="0" borderId="29" xfId="0" applyNumberFormat="1" applyFont="1" applyFill="1" applyBorder="1" applyAlignment="1">
      <alignment horizontal="left" vertical="center" wrapText="1"/>
    </xf>
    <xf numFmtId="49" fontId="13" fillId="0" borderId="27" xfId="0" applyNumberFormat="1" applyFont="1" applyFill="1" applyBorder="1" applyAlignment="1">
      <alignment horizontal="left" vertical="center" wrapText="1"/>
    </xf>
    <xf numFmtId="0" fontId="15" fillId="10" borderId="21" xfId="0" applyFont="1" applyFill="1" applyBorder="1" applyAlignment="1">
      <alignment horizontal="left" vertical="center" wrapText="1"/>
    </xf>
    <xf numFmtId="0" fontId="12" fillId="0" borderId="30" xfId="0" applyFont="1" applyBorder="1" applyAlignment="1">
      <alignment vertical="center"/>
    </xf>
    <xf numFmtId="0" fontId="12" fillId="0" borderId="30" xfId="0" applyFont="1" applyBorder="1" applyAlignment="1">
      <alignment horizontal="center" vertical="center"/>
    </xf>
    <xf numFmtId="0" fontId="15" fillId="0" borderId="3" xfId="0" applyFont="1" applyBorder="1" applyAlignment="1">
      <alignment horizontal="left" vertical="center" wrapText="1"/>
    </xf>
    <xf numFmtId="0" fontId="12" fillId="0" borderId="1" xfId="0" applyFont="1" applyBorder="1" applyAlignment="1">
      <alignment horizontal="center" vertical="center"/>
    </xf>
    <xf numFmtId="0" fontId="12" fillId="17" borderId="6" xfId="0" applyFont="1" applyFill="1" applyBorder="1" applyAlignment="1">
      <alignment vertical="center"/>
    </xf>
    <xf numFmtId="0" fontId="12" fillId="17" borderId="6" xfId="0" applyFont="1" applyFill="1" applyBorder="1" applyAlignment="1">
      <alignment horizontal="center" vertical="center"/>
    </xf>
    <xf numFmtId="0" fontId="12" fillId="17" borderId="7" xfId="0" applyFont="1" applyFill="1" applyBorder="1" applyAlignment="1">
      <alignment vertical="center"/>
    </xf>
    <xf numFmtId="0" fontId="29" fillId="8" borderId="26" xfId="0" applyFont="1" applyFill="1" applyBorder="1" applyAlignment="1">
      <alignment horizontal="left" vertical="center" wrapText="1"/>
    </xf>
    <xf numFmtId="0" fontId="27" fillId="2" borderId="5" xfId="0" applyFont="1" applyFill="1" applyBorder="1" applyAlignment="1">
      <alignment horizontal="center" vertical="center" wrapText="1"/>
    </xf>
    <xf numFmtId="0" fontId="36" fillId="0" borderId="6" xfId="0" applyFont="1" applyBorder="1" applyAlignment="1">
      <alignment vertical="center"/>
    </xf>
    <xf numFmtId="0" fontId="29" fillId="8" borderId="26" xfId="0" applyFont="1" applyFill="1" applyBorder="1" applyAlignment="1">
      <alignment horizontal="center" vertical="center" wrapText="1"/>
    </xf>
    <xf numFmtId="0" fontId="29" fillId="8" borderId="19" xfId="0" applyFont="1" applyFill="1" applyBorder="1" applyAlignment="1">
      <alignment horizontal="left" vertical="center" wrapText="1"/>
    </xf>
    <xf numFmtId="0" fontId="29" fillId="8" borderId="25" xfId="0" applyFont="1" applyFill="1" applyBorder="1" applyAlignment="1">
      <alignment horizontal="left" vertical="center" wrapText="1"/>
    </xf>
    <xf numFmtId="0" fontId="15" fillId="10" borderId="1" xfId="0" applyFont="1" applyFill="1" applyBorder="1" applyAlignment="1">
      <alignment horizontal="left" vertical="center" wrapText="1"/>
    </xf>
    <xf numFmtId="0" fontId="15" fillId="10" borderId="1" xfId="0" applyFont="1" applyFill="1" applyBorder="1" applyAlignment="1">
      <alignment horizontal="center" vertical="center" wrapText="1"/>
    </xf>
    <xf numFmtId="0" fontId="15" fillId="10" borderId="7" xfId="0" applyFont="1" applyFill="1" applyBorder="1" applyAlignment="1">
      <alignment horizontal="left" vertical="center" wrapText="1"/>
    </xf>
    <xf numFmtId="0" fontId="15" fillId="4" borderId="13" xfId="0" applyFont="1" applyFill="1" applyBorder="1" applyAlignment="1">
      <alignment horizontal="left" vertical="center" wrapText="1"/>
    </xf>
    <xf numFmtId="0" fontId="15" fillId="4" borderId="6" xfId="0" applyFont="1" applyFill="1" applyBorder="1" applyAlignment="1">
      <alignment horizontal="left" vertical="center" wrapText="1"/>
    </xf>
    <xf numFmtId="0" fontId="15" fillId="4" borderId="6" xfId="0" applyFont="1" applyFill="1" applyBorder="1" applyAlignment="1">
      <alignment horizontal="center" vertical="center" wrapText="1"/>
    </xf>
    <xf numFmtId="0" fontId="15" fillId="4" borderId="7" xfId="0" applyFont="1" applyFill="1" applyBorder="1" applyAlignment="1">
      <alignment horizontal="left" vertical="center" wrapText="1"/>
    </xf>
    <xf numFmtId="0" fontId="13" fillId="0" borderId="27" xfId="0" applyFont="1" applyFill="1" applyBorder="1" applyAlignment="1">
      <alignment horizontal="left" vertical="center"/>
    </xf>
    <xf numFmtId="0" fontId="12" fillId="0" borderId="28" xfId="0" applyFont="1" applyFill="1" applyBorder="1" applyAlignment="1">
      <alignment horizontal="left" vertical="center" wrapText="1"/>
    </xf>
    <xf numFmtId="0" fontId="12" fillId="0" borderId="29"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27" fillId="2" borderId="14" xfId="0" applyFont="1" applyFill="1" applyBorder="1" applyAlignment="1">
      <alignment horizontal="center" vertical="center" wrapText="1"/>
    </xf>
    <xf numFmtId="0" fontId="36" fillId="0" borderId="0" xfId="0" applyFont="1" applyBorder="1" applyAlignment="1">
      <alignment vertical="center"/>
    </xf>
    <xf numFmtId="0" fontId="36" fillId="0" borderId="15" xfId="0" applyFont="1" applyBorder="1" applyAlignment="1">
      <alignment vertical="center"/>
    </xf>
    <xf numFmtId="0" fontId="13" fillId="0" borderId="10" xfId="0" applyFont="1" applyBorder="1" applyAlignment="1">
      <alignment horizontal="center" vertical="center" wrapText="1"/>
    </xf>
    <xf numFmtId="0" fontId="12" fillId="0" borderId="15" xfId="0" applyFont="1" applyBorder="1" applyAlignment="1">
      <alignment horizontal="center" vertical="center"/>
    </xf>
    <xf numFmtId="0" fontId="13" fillId="0" borderId="19" xfId="0" applyFont="1" applyFill="1" applyBorder="1" applyAlignment="1">
      <alignment horizontal="left" vertical="center"/>
    </xf>
    <xf numFmtId="164" fontId="15" fillId="18" borderId="21" xfId="0" applyNumberFormat="1" applyFont="1" applyFill="1" applyBorder="1" applyAlignment="1">
      <alignment horizontal="left" vertical="center" wrapText="1"/>
    </xf>
    <xf numFmtId="0" fontId="13" fillId="0" borderId="21" xfId="0" applyFont="1" applyFill="1" applyBorder="1" applyAlignment="1">
      <alignment horizontal="left" vertical="center"/>
    </xf>
    <xf numFmtId="0" fontId="13" fillId="0" borderId="28" xfId="0" applyFont="1" applyFill="1" applyBorder="1" applyAlignment="1">
      <alignment horizontal="left" vertical="center" wrapText="1"/>
    </xf>
    <xf numFmtId="0" fontId="13" fillId="0" borderId="29" xfId="0" applyFont="1" applyFill="1" applyBorder="1" applyAlignment="1">
      <alignment horizontal="left" vertical="center" wrapText="1"/>
    </xf>
    <xf numFmtId="0" fontId="13" fillId="0" borderId="27" xfId="0" applyFont="1" applyFill="1" applyBorder="1" applyAlignment="1">
      <alignment horizontal="left" vertical="center" wrapText="1"/>
    </xf>
    <xf numFmtId="164" fontId="13" fillId="0" borderId="28" xfId="0" applyNumberFormat="1" applyFont="1" applyFill="1" applyBorder="1" applyAlignment="1">
      <alignment horizontal="left" vertical="center" wrapText="1"/>
    </xf>
    <xf numFmtId="164" fontId="13" fillId="0" borderId="29" xfId="0" applyNumberFormat="1" applyFont="1" applyFill="1" applyBorder="1" applyAlignment="1">
      <alignment horizontal="left" vertical="center" wrapText="1"/>
    </xf>
    <xf numFmtId="164" fontId="13" fillId="0" borderId="27" xfId="0" applyNumberFormat="1" applyFont="1" applyFill="1" applyBorder="1" applyAlignment="1">
      <alignment horizontal="left" vertical="center" wrapText="1"/>
    </xf>
    <xf numFmtId="0" fontId="13" fillId="0" borderId="5" xfId="0" applyFont="1" applyBorder="1" applyAlignment="1">
      <alignment horizontal="center" vertical="center" wrapText="1"/>
    </xf>
    <xf numFmtId="0" fontId="15" fillId="10" borderId="13" xfId="0" applyFont="1" applyFill="1" applyBorder="1" applyAlignment="1">
      <alignment horizontal="left" vertical="center" wrapText="1"/>
    </xf>
    <xf numFmtId="0" fontId="15" fillId="10" borderId="13" xfId="0" applyFont="1" applyFill="1" applyBorder="1" applyAlignment="1">
      <alignment horizontal="center" vertical="center" wrapText="1"/>
    </xf>
    <xf numFmtId="0" fontId="15" fillId="10" borderId="11" xfId="0" applyFont="1" applyFill="1" applyBorder="1" applyAlignment="1">
      <alignment horizontal="left" vertical="center" wrapText="1"/>
    </xf>
    <xf numFmtId="0" fontId="15" fillId="8" borderId="25" xfId="0" applyFont="1" applyFill="1" applyBorder="1" applyAlignment="1">
      <alignment horizontal="left" vertical="center" wrapText="1"/>
    </xf>
    <xf numFmtId="0" fontId="12" fillId="8" borderId="26" xfId="0" applyFont="1" applyFill="1" applyBorder="1" applyAlignment="1">
      <alignment vertical="center"/>
    </xf>
    <xf numFmtId="0" fontId="15" fillId="0" borderId="26" xfId="0" applyFont="1" applyFill="1" applyBorder="1" applyAlignment="1">
      <alignment horizontal="center" vertical="center" wrapText="1"/>
    </xf>
    <xf numFmtId="0" fontId="15" fillId="0" borderId="26" xfId="0" applyFont="1" applyFill="1" applyBorder="1" applyAlignment="1">
      <alignment horizontal="left" vertical="center" wrapText="1"/>
    </xf>
    <xf numFmtId="0" fontId="15" fillId="0" borderId="19" xfId="0" applyFont="1" applyFill="1" applyBorder="1" applyAlignment="1">
      <alignment horizontal="center" vertical="center" wrapText="1"/>
    </xf>
    <xf numFmtId="0" fontId="27" fillId="2" borderId="25" xfId="0" applyFont="1" applyFill="1" applyBorder="1" applyAlignment="1">
      <alignment horizontal="center" vertical="center" wrapText="1"/>
    </xf>
    <xf numFmtId="0" fontId="27" fillId="2" borderId="26" xfId="0" applyFont="1" applyFill="1" applyBorder="1" applyAlignment="1">
      <alignment horizontal="center" vertical="center" wrapText="1"/>
    </xf>
    <xf numFmtId="0" fontId="27" fillId="2" borderId="19" xfId="0" applyFont="1" applyFill="1" applyBorder="1" applyAlignment="1">
      <alignment horizontal="center" vertical="center" wrapText="1"/>
    </xf>
    <xf numFmtId="0" fontId="15" fillId="10" borderId="5" xfId="0" applyFont="1" applyFill="1" applyBorder="1" applyAlignment="1">
      <alignment horizontal="left" vertical="center" wrapText="1"/>
    </xf>
    <xf numFmtId="0" fontId="12" fillId="0" borderId="6" xfId="0" applyFont="1" applyFill="1" applyBorder="1" applyAlignment="1">
      <alignment vertical="center"/>
    </xf>
    <xf numFmtId="0" fontId="12" fillId="0" borderId="7" xfId="0" applyFont="1" applyFill="1" applyBorder="1" applyAlignment="1">
      <alignment vertical="center"/>
    </xf>
    <xf numFmtId="0" fontId="29" fillId="17" borderId="5" xfId="0" applyFont="1" applyFill="1" applyBorder="1" applyAlignment="1">
      <alignment horizontal="left" vertical="center" wrapText="1"/>
    </xf>
    <xf numFmtId="0" fontId="29" fillId="17" borderId="6" xfId="0" applyFont="1" applyFill="1" applyBorder="1" applyAlignment="1">
      <alignment horizontal="left" vertical="center" wrapText="1"/>
    </xf>
    <xf numFmtId="0" fontId="29" fillId="17" borderId="6" xfId="0" applyFont="1" applyFill="1" applyBorder="1" applyAlignment="1">
      <alignment horizontal="center" vertical="center" wrapText="1"/>
    </xf>
    <xf numFmtId="0" fontId="29" fillId="17" borderId="7" xfId="0" applyFont="1" applyFill="1" applyBorder="1" applyAlignment="1">
      <alignment horizontal="left" vertical="center" wrapText="1"/>
    </xf>
    <xf numFmtId="0" fontId="13" fillId="0" borderId="13" xfId="0" applyFont="1" applyFill="1" applyBorder="1" applyAlignment="1">
      <alignment horizontal="left" vertical="center" wrapText="1"/>
    </xf>
    <xf numFmtId="0" fontId="12" fillId="0" borderId="13" xfId="0" applyFont="1" applyFill="1" applyBorder="1" applyAlignment="1">
      <alignment vertical="center"/>
    </xf>
    <xf numFmtId="0" fontId="12" fillId="0" borderId="11" xfId="0" applyFont="1" applyFill="1" applyBorder="1" applyAlignment="1">
      <alignment vertical="center"/>
    </xf>
    <xf numFmtId="0" fontId="15" fillId="22" borderId="25" xfId="0" applyFont="1" applyFill="1" applyBorder="1" applyAlignment="1">
      <alignment horizontal="left" vertical="center" wrapText="1"/>
    </xf>
    <xf numFmtId="0" fontId="15" fillId="22" borderId="26" xfId="0" applyFont="1" applyFill="1" applyBorder="1" applyAlignment="1">
      <alignment horizontal="left" vertical="center" wrapText="1"/>
    </xf>
    <xf numFmtId="0" fontId="13" fillId="0" borderId="3" xfId="0" applyFont="1" applyFill="1" applyBorder="1" applyAlignment="1">
      <alignment horizontal="left" vertical="center" wrapText="1"/>
    </xf>
    <xf numFmtId="0" fontId="12" fillId="0" borderId="1" xfId="0" applyFont="1" applyFill="1" applyBorder="1" applyAlignment="1">
      <alignment vertical="center"/>
    </xf>
    <xf numFmtId="0" fontId="12" fillId="0" borderId="12" xfId="0" applyFont="1" applyFill="1" applyBorder="1" applyAlignment="1">
      <alignment vertical="center"/>
    </xf>
    <xf numFmtId="0" fontId="13" fillId="0" borderId="6" xfId="0" applyFont="1" applyBorder="1" applyAlignment="1">
      <alignment horizontal="left" vertical="center" wrapText="1"/>
    </xf>
    <xf numFmtId="0" fontId="13" fillId="0" borderId="7" xfId="0" applyFont="1" applyBorder="1" applyAlignment="1">
      <alignment horizontal="left" vertical="center" wrapText="1"/>
    </xf>
    <xf numFmtId="0" fontId="12" fillId="0" borderId="25" xfId="0" applyFont="1" applyBorder="1" applyAlignment="1">
      <alignment horizontal="left" vertical="center" wrapText="1"/>
    </xf>
    <xf numFmtId="0" fontId="12" fillId="0" borderId="26" xfId="0" applyFont="1" applyBorder="1" applyAlignment="1">
      <alignment horizontal="left" vertical="center" wrapText="1"/>
    </xf>
    <xf numFmtId="0" fontId="12" fillId="0" borderId="19" xfId="0" applyFont="1" applyBorder="1" applyAlignment="1">
      <alignment horizontal="left" vertical="center" wrapText="1"/>
    </xf>
    <xf numFmtId="0" fontId="13" fillId="0" borderId="10" xfId="0" applyFont="1" applyBorder="1" applyAlignment="1">
      <alignment horizontal="left" vertical="center" shrinkToFit="1"/>
    </xf>
    <xf numFmtId="0" fontId="13" fillId="0" borderId="13" xfId="0" applyFont="1" applyBorder="1" applyAlignment="1">
      <alignment vertical="center"/>
    </xf>
    <xf numFmtId="0" fontId="13" fillId="0" borderId="13" xfId="0" applyFont="1" applyBorder="1" applyAlignment="1">
      <alignment horizontal="center" vertical="center"/>
    </xf>
    <xf numFmtId="0" fontId="13" fillId="0" borderId="11" xfId="0" applyFont="1" applyBorder="1" applyAlignment="1">
      <alignment horizontal="center" vertical="center"/>
    </xf>
    <xf numFmtId="0" fontId="12" fillId="0" borderId="35" xfId="0" applyFont="1" applyFill="1" applyBorder="1" applyAlignment="1">
      <alignment horizontal="left" vertical="center" wrapText="1"/>
    </xf>
    <xf numFmtId="0" fontId="13" fillId="0" borderId="26" xfId="0" applyFont="1" applyFill="1" applyBorder="1" applyAlignment="1">
      <alignment vertical="center"/>
    </xf>
    <xf numFmtId="0" fontId="13" fillId="0" borderId="19" xfId="0" applyFont="1" applyFill="1" applyBorder="1" applyAlignment="1">
      <alignment vertical="center"/>
    </xf>
    <xf numFmtId="0" fontId="12" fillId="0" borderId="11" xfId="0" applyFont="1" applyBorder="1" applyAlignment="1">
      <alignment vertical="center"/>
    </xf>
    <xf numFmtId="0" fontId="15" fillId="17" borderId="21" xfId="0" applyFont="1" applyFill="1" applyBorder="1" applyAlignment="1">
      <alignment horizontal="center" vertical="center"/>
    </xf>
    <xf numFmtId="0" fontId="29" fillId="0" borderId="21" xfId="0" applyFont="1" applyFill="1" applyBorder="1" applyAlignment="1">
      <alignment horizontal="center" vertical="center" wrapText="1"/>
    </xf>
    <xf numFmtId="0" fontId="15" fillId="0" borderId="21" xfId="0" applyFont="1" applyFill="1" applyBorder="1" applyAlignment="1">
      <alignment horizontal="center" vertical="center" wrapText="1"/>
    </xf>
    <xf numFmtId="0" fontId="12" fillId="0" borderId="18" xfId="0" applyFont="1" applyFill="1" applyBorder="1" applyAlignment="1">
      <alignment vertical="center" wrapText="1"/>
    </xf>
    <xf numFmtId="0" fontId="15" fillId="0" borderId="18" xfId="0" applyFont="1" applyFill="1" applyBorder="1" applyAlignment="1">
      <alignment horizontal="center" vertical="center" wrapText="1"/>
    </xf>
    <xf numFmtId="0" fontId="15" fillId="15" borderId="21"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5" fillId="0" borderId="21" xfId="0" applyFont="1" applyBorder="1" applyAlignment="1">
      <alignment horizontal="center" vertical="top" wrapText="1"/>
    </xf>
    <xf numFmtId="0" fontId="15" fillId="0" borderId="21" xfId="0" applyFont="1" applyFill="1" applyBorder="1" applyAlignment="1">
      <alignment horizontal="center" vertical="top" wrapText="1"/>
    </xf>
    <xf numFmtId="0" fontId="15" fillId="0" borderId="25" xfId="0" applyFont="1" applyFill="1" applyBorder="1" applyAlignment="1">
      <alignment horizontal="center" vertical="top" wrapText="1"/>
    </xf>
    <xf numFmtId="0" fontId="12" fillId="0" borderId="17" xfId="0" applyFont="1" applyFill="1" applyBorder="1" applyAlignment="1">
      <alignment horizontal="center" vertical="top" wrapText="1"/>
    </xf>
    <xf numFmtId="0" fontId="26" fillId="0" borderId="17" xfId="0" applyFont="1" applyFill="1" applyBorder="1" applyAlignment="1">
      <alignment horizontal="center" vertical="top"/>
    </xf>
    <xf numFmtId="0" fontId="12" fillId="0" borderId="18" xfId="0" applyFont="1" applyFill="1" applyBorder="1" applyAlignment="1">
      <alignment horizontal="center" vertical="top" wrapText="1"/>
    </xf>
    <xf numFmtId="0" fontId="13" fillId="0" borderId="0" xfId="0" applyFont="1" applyFill="1" applyAlignment="1">
      <alignment horizontal="center" vertical="center"/>
    </xf>
    <xf numFmtId="168" fontId="19" fillId="0" borderId="16" xfId="0" applyNumberFormat="1" applyFont="1" applyFill="1" applyBorder="1" applyAlignment="1">
      <alignment horizontal="center" vertical="center"/>
    </xf>
    <xf numFmtId="168" fontId="19" fillId="0" borderId="18" xfId="0" applyNumberFormat="1" applyFont="1" applyFill="1" applyBorder="1" applyAlignment="1">
      <alignment horizontal="center" vertical="center"/>
    </xf>
    <xf numFmtId="168" fontId="19" fillId="0" borderId="30" xfId="0" applyNumberFormat="1" applyFont="1" applyFill="1" applyBorder="1" applyAlignment="1">
      <alignment horizontal="center" vertical="center"/>
    </xf>
    <xf numFmtId="0" fontId="13" fillId="0" borderId="21" xfId="0" applyFont="1" applyFill="1" applyBorder="1" applyAlignment="1">
      <alignment horizontal="center" vertical="center"/>
    </xf>
    <xf numFmtId="168" fontId="19" fillId="0" borderId="21" xfId="0" applyNumberFormat="1" applyFont="1" applyFill="1" applyBorder="1" applyAlignment="1">
      <alignment horizontal="center" vertical="center"/>
    </xf>
    <xf numFmtId="0" fontId="13" fillId="0" borderId="16" xfId="0" applyFont="1" applyFill="1" applyBorder="1" applyAlignment="1">
      <alignment horizontal="center" vertical="center"/>
    </xf>
    <xf numFmtId="0" fontId="13" fillId="0" borderId="30" xfId="0" applyFont="1" applyFill="1" applyBorder="1" applyAlignment="1">
      <alignment horizontal="center" vertical="center"/>
    </xf>
    <xf numFmtId="0" fontId="13" fillId="0" borderId="18" xfId="0" applyFont="1" applyFill="1" applyBorder="1" applyAlignment="1">
      <alignment horizontal="center" vertical="center"/>
    </xf>
    <xf numFmtId="0" fontId="13" fillId="0" borderId="16"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9" fillId="0" borderId="16" xfId="0" applyFont="1" applyFill="1" applyBorder="1" applyAlignment="1">
      <alignment horizontal="center" vertical="center"/>
    </xf>
    <xf numFmtId="0" fontId="19" fillId="0" borderId="18" xfId="0" applyFont="1" applyFill="1" applyBorder="1" applyAlignment="1">
      <alignment horizontal="center" vertical="center"/>
    </xf>
    <xf numFmtId="0" fontId="19" fillId="0" borderId="21" xfId="0" applyFont="1" applyFill="1" applyBorder="1" applyAlignment="1">
      <alignment horizontal="center" vertical="center"/>
    </xf>
    <xf numFmtId="0" fontId="19" fillId="0" borderId="30" xfId="0" applyFont="1" applyFill="1" applyBorder="1" applyAlignment="1">
      <alignment horizontal="center" vertical="center"/>
    </xf>
    <xf numFmtId="164" fontId="13" fillId="0" borderId="21" xfId="0" applyNumberFormat="1" applyFont="1" applyFill="1" applyBorder="1" applyAlignment="1">
      <alignment horizontal="left" vertical="center" wrapText="1"/>
    </xf>
    <xf numFmtId="164" fontId="13" fillId="0" borderId="20" xfId="0" applyNumberFormat="1" applyFont="1" applyFill="1" applyBorder="1" applyAlignment="1">
      <alignment horizontal="left" vertical="center" wrapText="1"/>
    </xf>
    <xf numFmtId="164" fontId="13" fillId="0" borderId="16" xfId="0" applyNumberFormat="1" applyFont="1" applyFill="1" applyBorder="1" applyAlignment="1">
      <alignment horizontal="left" vertical="center" wrapText="1"/>
    </xf>
    <xf numFmtId="164" fontId="13" fillId="0" borderId="30" xfId="0" applyNumberFormat="1" applyFont="1" applyFill="1" applyBorder="1" applyAlignment="1">
      <alignment horizontal="left" vertical="center" wrapText="1"/>
    </xf>
    <xf numFmtId="164" fontId="13" fillId="0" borderId="18" xfId="0" applyNumberFormat="1" applyFont="1" applyFill="1" applyBorder="1" applyAlignment="1">
      <alignment horizontal="left" vertical="center" wrapText="1"/>
    </xf>
    <xf numFmtId="164" fontId="12" fillId="0" borderId="21" xfId="1" applyNumberFormat="1" applyFont="1" applyFill="1" applyBorder="1" applyAlignment="1" applyProtection="1">
      <alignment horizontal="left" vertical="center" wrapText="1"/>
    </xf>
    <xf numFmtId="0" fontId="13" fillId="0" borderId="16" xfId="0" applyFont="1" applyFill="1" applyBorder="1" applyAlignment="1">
      <alignment horizontal="left" vertical="center" wrapText="1"/>
    </xf>
    <xf numFmtId="0" fontId="13" fillId="0" borderId="18" xfId="0" applyFont="1" applyFill="1" applyBorder="1" applyAlignment="1">
      <alignment horizontal="left" vertical="center" wrapText="1"/>
    </xf>
    <xf numFmtId="0" fontId="13" fillId="0" borderId="16" xfId="0" applyFont="1" applyFill="1" applyBorder="1" applyAlignment="1">
      <alignment horizontal="left" vertical="center"/>
    </xf>
    <xf numFmtId="0" fontId="13" fillId="0" borderId="18" xfId="0" applyFont="1" applyFill="1" applyBorder="1" applyAlignment="1">
      <alignment horizontal="left" vertical="center"/>
    </xf>
    <xf numFmtId="0" fontId="13" fillId="0" borderId="30" xfId="0" applyFont="1" applyFill="1" applyBorder="1" applyAlignment="1">
      <alignment horizontal="left" vertical="center"/>
    </xf>
    <xf numFmtId="164" fontId="28" fillId="0" borderId="21" xfId="1" applyNumberFormat="1" applyFont="1" applyFill="1" applyBorder="1" applyAlignment="1" applyProtection="1">
      <alignment horizontal="left" vertical="center" wrapText="1"/>
    </xf>
    <xf numFmtId="164" fontId="28" fillId="0" borderId="16" xfId="1" applyNumberFormat="1" applyFont="1" applyFill="1" applyBorder="1" applyAlignment="1" applyProtection="1">
      <alignment horizontal="left" vertical="center" wrapText="1"/>
    </xf>
    <xf numFmtId="164" fontId="28" fillId="0" borderId="18" xfId="1" applyNumberFormat="1" applyFont="1" applyFill="1" applyBorder="1" applyAlignment="1" applyProtection="1">
      <alignment horizontal="left" vertical="center" wrapText="1"/>
    </xf>
    <xf numFmtId="164" fontId="28" fillId="0" borderId="30" xfId="1" applyNumberFormat="1" applyFont="1" applyFill="1" applyBorder="1" applyAlignment="1" applyProtection="1">
      <alignment horizontal="left" vertical="center" wrapText="1"/>
    </xf>
    <xf numFmtId="0" fontId="30" fillId="0" borderId="0" xfId="1" applyFont="1" applyAlignment="1" applyProtection="1">
      <alignment horizontal="left" vertical="center"/>
    </xf>
    <xf numFmtId="0" fontId="13" fillId="0" borderId="0" xfId="0" applyFont="1" applyFill="1" applyAlignment="1">
      <alignment horizontal="left" vertical="center"/>
    </xf>
    <xf numFmtId="0" fontId="30" fillId="0" borderId="16" xfId="1" applyFont="1" applyFill="1" applyBorder="1" applyAlignment="1" applyProtection="1">
      <alignment horizontal="left" vertical="center" wrapText="1"/>
    </xf>
    <xf numFmtId="0" fontId="13" fillId="0" borderId="30" xfId="0" applyFont="1" applyFill="1" applyBorder="1" applyAlignment="1">
      <alignment horizontal="left" vertical="center" wrapText="1"/>
    </xf>
    <xf numFmtId="164" fontId="13" fillId="0" borderId="21" xfId="0" applyNumberFormat="1" applyFont="1" applyFill="1" applyBorder="1" applyAlignment="1">
      <alignment horizontal="center" vertical="center" wrapText="1"/>
    </xf>
    <xf numFmtId="164" fontId="13" fillId="0" borderId="16" xfId="0" applyNumberFormat="1" applyFont="1" applyFill="1" applyBorder="1" applyAlignment="1">
      <alignment horizontal="center" vertical="center" wrapText="1"/>
    </xf>
    <xf numFmtId="164" fontId="13" fillId="0" borderId="30" xfId="0" applyNumberFormat="1" applyFont="1" applyFill="1" applyBorder="1" applyAlignment="1">
      <alignment horizontal="center" vertical="center" wrapText="1"/>
    </xf>
    <xf numFmtId="164" fontId="13" fillId="0" borderId="18" xfId="0" applyNumberFormat="1" applyFont="1" applyFill="1" applyBorder="1" applyAlignment="1">
      <alignment horizontal="center" vertical="center" wrapText="1"/>
    </xf>
    <xf numFmtId="164" fontId="13" fillId="0" borderId="0" xfId="0" applyNumberFormat="1" applyFont="1" applyFill="1" applyAlignment="1">
      <alignment horizontal="center" vertical="center" wrapText="1"/>
    </xf>
    <xf numFmtId="0" fontId="37" fillId="0" borderId="30" xfId="0" applyFont="1" applyFill="1" applyBorder="1" applyAlignment="1">
      <alignment horizontal="center" vertical="center" wrapText="1"/>
    </xf>
    <xf numFmtId="0" fontId="12" fillId="0" borderId="21" xfId="0" applyFont="1" applyFill="1" applyBorder="1" applyAlignment="1">
      <alignment vertical="center"/>
    </xf>
    <xf numFmtId="0" fontId="37" fillId="0" borderId="21" xfId="0" applyFont="1" applyFill="1" applyBorder="1" applyAlignment="1">
      <alignment horizontal="center" vertical="center" wrapText="1"/>
    </xf>
    <xf numFmtId="0" fontId="26" fillId="0" borderId="21" xfId="0" applyFont="1" applyFill="1" applyBorder="1" applyAlignment="1">
      <alignment horizontal="center" vertical="center" wrapText="1"/>
    </xf>
    <xf numFmtId="49" fontId="0" fillId="0" borderId="0" xfId="0" applyNumberFormat="1" applyFont="1" applyAlignment="1"/>
    <xf numFmtId="2" fontId="0" fillId="0" borderId="0" xfId="0" applyNumberFormat="1" applyFont="1" applyAlignment="1"/>
    <xf numFmtId="0" fontId="15" fillId="0" borderId="5" xfId="0" applyFont="1" applyBorder="1" applyAlignment="1">
      <alignment horizontal="center" vertical="center" wrapText="1"/>
    </xf>
    <xf numFmtId="0" fontId="15" fillId="3" borderId="5" xfId="0" applyFont="1" applyFill="1" applyBorder="1" applyAlignment="1">
      <alignment horizontal="left" vertical="center" wrapText="1"/>
    </xf>
    <xf numFmtId="0" fontId="15" fillId="9" borderId="5" xfId="0" applyFont="1" applyFill="1" applyBorder="1" applyAlignment="1">
      <alignment horizontal="left" vertical="center" wrapText="1"/>
    </xf>
    <xf numFmtId="0" fontId="15" fillId="4" borderId="5" xfId="0" applyFont="1" applyFill="1" applyBorder="1" applyAlignment="1">
      <alignment horizontal="left" vertical="center" wrapText="1"/>
    </xf>
    <xf numFmtId="0" fontId="13" fillId="0" borderId="6" xfId="0" applyFont="1" applyBorder="1" applyAlignment="1">
      <alignment horizontal="center" vertical="center" wrapText="1"/>
    </xf>
    <xf numFmtId="0" fontId="15" fillId="0" borderId="6" xfId="0" applyFont="1" applyBorder="1" applyAlignment="1">
      <alignment horizontal="left" vertical="center" wrapText="1"/>
    </xf>
    <xf numFmtId="0" fontId="29" fillId="0" borderId="7" xfId="0" applyFont="1" applyBorder="1"/>
    <xf numFmtId="0" fontId="12" fillId="0" borderId="7" xfId="0" applyFont="1" applyBorder="1"/>
    <xf numFmtId="0" fontId="30" fillId="0" borderId="6" xfId="1" applyFont="1" applyBorder="1" applyAlignment="1" applyProtection="1">
      <alignment horizontal="left" vertical="center" wrapText="1"/>
    </xf>
    <xf numFmtId="0" fontId="24" fillId="0" borderId="6" xfId="1" applyFont="1" applyFill="1" applyBorder="1" applyAlignment="1" applyProtection="1">
      <alignment horizontal="left" vertical="center" wrapText="1"/>
    </xf>
    <xf numFmtId="0" fontId="12" fillId="0" borderId="7" xfId="0" applyFont="1" applyFill="1" applyBorder="1"/>
    <xf numFmtId="0" fontId="13" fillId="0" borderId="6" xfId="0" quotePrefix="1" applyFont="1" applyBorder="1" applyAlignment="1">
      <alignment horizontal="left" vertical="center" wrapText="1"/>
    </xf>
    <xf numFmtId="0" fontId="28" fillId="0" borderId="6" xfId="1" applyFont="1" applyBorder="1" applyAlignment="1" applyProtection="1">
      <alignment horizontal="left" vertical="center" wrapText="1"/>
    </xf>
    <xf numFmtId="0" fontId="22" fillId="0" borderId="6" xfId="1" applyFill="1" applyBorder="1" applyAlignment="1" applyProtection="1">
      <alignment horizontal="left" vertical="center" wrapText="1"/>
    </xf>
    <xf numFmtId="0" fontId="13" fillId="0" borderId="0" xfId="0" quotePrefix="1" applyFont="1" applyAlignment="1">
      <alignment horizontal="left"/>
    </xf>
    <xf numFmtId="0" fontId="13" fillId="0" borderId="0" xfId="0" applyFont="1" applyAlignment="1">
      <alignment horizontal="left"/>
    </xf>
    <xf numFmtId="0" fontId="52" fillId="0" borderId="26" xfId="0" applyFont="1" applyFill="1" applyBorder="1" applyAlignment="1">
      <alignment horizontal="left" vertical="center" wrapText="1"/>
    </xf>
    <xf numFmtId="0" fontId="31" fillId="0" borderId="19" xfId="0" applyFont="1" applyFill="1" applyBorder="1" applyAlignment="1">
      <alignment horizontal="left" vertical="center" wrapText="1"/>
    </xf>
    <xf numFmtId="0" fontId="12" fillId="0" borderId="26" xfId="0" quotePrefix="1" applyFont="1" applyFill="1" applyBorder="1" applyAlignment="1">
      <alignment horizontal="left" vertical="center" wrapText="1"/>
    </xf>
    <xf numFmtId="17" fontId="12" fillId="0" borderId="26" xfId="0" applyNumberFormat="1" applyFont="1" applyFill="1" applyBorder="1" applyAlignment="1">
      <alignment horizontal="left" vertical="center" wrapText="1"/>
    </xf>
    <xf numFmtId="0" fontId="30" fillId="0" borderId="26" xfId="1" applyFont="1" applyBorder="1" applyAlignment="1" applyProtection="1">
      <alignment horizontal="left" vertical="center" wrapText="1"/>
    </xf>
    <xf numFmtId="0" fontId="28" fillId="0" borderId="26" xfId="1" applyFont="1" applyBorder="1" applyAlignment="1" applyProtection="1">
      <alignment horizontal="left" vertical="center" wrapText="1"/>
    </xf>
    <xf numFmtId="0" fontId="32" fillId="0" borderId="19" xfId="0" applyFont="1" applyFill="1" applyBorder="1" applyAlignment="1">
      <alignment horizontal="left" vertical="center" wrapText="1"/>
    </xf>
    <xf numFmtId="0" fontId="17" fillId="0" borderId="26" xfId="1" applyFont="1" applyFill="1" applyBorder="1" applyAlignment="1" applyProtection="1">
      <alignment horizontal="left" vertical="center" wrapText="1"/>
    </xf>
    <xf numFmtId="0" fontId="29" fillId="0" borderId="19" xfId="0" applyFont="1" applyFill="1" applyBorder="1" applyAlignment="1">
      <alignment horizontal="left" vertical="center" wrapText="1"/>
    </xf>
    <xf numFmtId="0" fontId="29" fillId="0" borderId="26" xfId="0" applyFont="1" applyFill="1" applyBorder="1" applyAlignment="1">
      <alignment horizontal="left" vertical="center" wrapText="1"/>
    </xf>
    <xf numFmtId="0" fontId="24" fillId="0" borderId="26" xfId="1" applyFont="1" applyFill="1" applyBorder="1" applyAlignment="1" applyProtection="1">
      <alignment horizontal="left" vertical="center" wrapText="1"/>
    </xf>
    <xf numFmtId="0" fontId="22" fillId="0" borderId="26" xfId="1" applyBorder="1" applyAlignment="1" applyProtection="1">
      <alignment horizontal="left" vertical="center" wrapText="1"/>
    </xf>
    <xf numFmtId="0" fontId="12" fillId="0" borderId="26" xfId="0" applyFont="1" applyFill="1" applyBorder="1" applyAlignment="1">
      <alignment horizontal="left" vertical="center"/>
    </xf>
    <xf numFmtId="0" fontId="12" fillId="0" borderId="19" xfId="0" applyFont="1" applyFill="1" applyBorder="1" applyAlignment="1">
      <alignment horizontal="left" vertical="center"/>
    </xf>
    <xf numFmtId="0" fontId="56" fillId="0" borderId="26" xfId="0" applyFont="1" applyFill="1" applyBorder="1" applyAlignment="1">
      <alignment horizontal="left" vertical="center" wrapText="1"/>
    </xf>
    <xf numFmtId="0" fontId="54" fillId="0" borderId="26" xfId="1" applyFont="1" applyBorder="1" applyAlignment="1" applyProtection="1">
      <alignment horizontal="left" vertical="center" wrapText="1"/>
    </xf>
    <xf numFmtId="3" fontId="29" fillId="0" borderId="26" xfId="0" applyNumberFormat="1" applyFont="1" applyFill="1" applyBorder="1" applyAlignment="1">
      <alignment horizontal="left" vertical="center" wrapText="1"/>
    </xf>
    <xf numFmtId="0" fontId="22" fillId="0" borderId="26" xfId="1" applyFill="1" applyBorder="1" applyAlignment="1" applyProtection="1">
      <alignment horizontal="left" vertical="center" wrapText="1"/>
    </xf>
    <xf numFmtId="0" fontId="31" fillId="0" borderId="26" xfId="0" applyFont="1" applyFill="1" applyBorder="1" applyAlignment="1">
      <alignment horizontal="left" vertical="center" wrapText="1"/>
    </xf>
    <xf numFmtId="3" fontId="29" fillId="25" borderId="26" xfId="0" applyNumberFormat="1" applyFont="1" applyFill="1" applyBorder="1" applyAlignment="1">
      <alignment horizontal="left" vertical="center" wrapText="1"/>
    </xf>
    <xf numFmtId="0" fontId="29" fillId="25" borderId="19" xfId="0" applyFont="1" applyFill="1" applyBorder="1" applyAlignment="1">
      <alignment horizontal="left" vertical="center" wrapText="1"/>
    </xf>
    <xf numFmtId="0" fontId="24" fillId="0" borderId="26" xfId="1" applyFont="1" applyBorder="1" applyAlignment="1" applyProtection="1">
      <alignment horizontal="left" vertical="center" wrapText="1"/>
    </xf>
    <xf numFmtId="0" fontId="55" fillId="0" borderId="6" xfId="0" applyFont="1" applyBorder="1" applyAlignment="1">
      <alignment horizontal="left" vertical="center" wrapText="1"/>
    </xf>
    <xf numFmtId="0" fontId="22" fillId="0" borderId="6" xfId="1" applyBorder="1" applyAlignment="1" applyProtection="1">
      <alignment horizontal="left" vertical="center" wrapText="1"/>
    </xf>
    <xf numFmtId="0" fontId="24" fillId="0" borderId="6" xfId="1" applyFont="1" applyBorder="1" applyAlignment="1" applyProtection="1">
      <alignment horizontal="left" vertical="center" wrapText="1"/>
    </xf>
    <xf numFmtId="0" fontId="17" fillId="25" borderId="26" xfId="1" applyFont="1" applyFill="1" applyBorder="1" applyAlignment="1" applyProtection="1">
      <alignment horizontal="left" vertical="center" wrapText="1"/>
    </xf>
    <xf numFmtId="49" fontId="12" fillId="0" borderId="26" xfId="0" applyNumberFormat="1" applyFont="1" applyFill="1" applyBorder="1" applyAlignment="1">
      <alignment horizontal="left" vertical="center" wrapText="1"/>
    </xf>
    <xf numFmtId="49" fontId="12" fillId="0" borderId="19" xfId="0" applyNumberFormat="1" applyFont="1" applyFill="1" applyBorder="1" applyAlignment="1">
      <alignment horizontal="left" vertical="center" wrapText="1"/>
    </xf>
    <xf numFmtId="0" fontId="22" fillId="25" borderId="26" xfId="1" applyFill="1" applyBorder="1" applyAlignment="1" applyProtection="1">
      <alignment horizontal="left" vertical="center" wrapText="1"/>
    </xf>
    <xf numFmtId="0" fontId="32" fillId="25" borderId="19" xfId="0" applyFont="1" applyFill="1" applyBorder="1" applyAlignment="1">
      <alignment horizontal="left" vertical="center" wrapText="1"/>
    </xf>
    <xf numFmtId="0" fontId="24" fillId="25" borderId="26" xfId="1" applyFont="1" applyFill="1" applyBorder="1" applyAlignment="1" applyProtection="1">
      <alignment horizontal="left" vertical="center" wrapText="1"/>
    </xf>
    <xf numFmtId="0" fontId="12" fillId="25" borderId="19" xfId="0" applyFont="1" applyFill="1" applyBorder="1" applyAlignment="1">
      <alignment horizontal="left" vertical="center" wrapText="1"/>
    </xf>
    <xf numFmtId="0" fontId="12" fillId="25" borderId="26" xfId="0" quotePrefix="1" applyFont="1" applyFill="1" applyBorder="1" applyAlignment="1">
      <alignment horizontal="left" vertical="center" wrapText="1"/>
    </xf>
    <xf numFmtId="0" fontId="12" fillId="0" borderId="6" xfId="0" applyFont="1" applyBorder="1"/>
    <xf numFmtId="49" fontId="13" fillId="0" borderId="6" xfId="0" applyNumberFormat="1" applyFont="1" applyBorder="1" applyAlignment="1">
      <alignment horizontal="left" vertical="center" wrapText="1"/>
    </xf>
    <xf numFmtId="49" fontId="12" fillId="0" borderId="7" xfId="0" applyNumberFormat="1" applyFont="1" applyBorder="1"/>
    <xf numFmtId="0" fontId="17" fillId="0" borderId="7" xfId="0" applyFont="1" applyBorder="1"/>
    <xf numFmtId="49" fontId="6" fillId="0" borderId="7" xfId="0" applyNumberFormat="1" applyFont="1" applyBorder="1"/>
    <xf numFmtId="17" fontId="13" fillId="0" borderId="6" xfId="0" applyNumberFormat="1" applyFont="1" applyBorder="1" applyAlignment="1">
      <alignment horizontal="left" vertical="center" wrapText="1"/>
    </xf>
    <xf numFmtId="0" fontId="53" fillId="0" borderId="6" xfId="0" applyFont="1" applyBorder="1" applyAlignment="1">
      <alignment horizontal="left" vertical="center" wrapText="1"/>
    </xf>
    <xf numFmtId="0" fontId="28" fillId="0" borderId="6" xfId="1" quotePrefix="1" applyFont="1" applyBorder="1" applyAlignment="1" applyProtection="1">
      <alignment horizontal="left" vertical="center" wrapText="1"/>
    </xf>
    <xf numFmtId="0" fontId="24" fillId="25" borderId="6" xfId="1" applyFont="1" applyFill="1" applyBorder="1" applyAlignment="1" applyProtection="1">
      <alignment horizontal="left" vertical="center" wrapText="1"/>
    </xf>
    <xf numFmtId="0" fontId="6" fillId="25" borderId="7" xfId="0" applyFont="1" applyFill="1" applyBorder="1"/>
    <xf numFmtId="0" fontId="13" fillId="13" borderId="6" xfId="0" applyFont="1" applyFill="1" applyBorder="1" applyAlignment="1">
      <alignment horizontal="left" vertical="center" wrapText="1"/>
    </xf>
    <xf numFmtId="0" fontId="6" fillId="13" borderId="7" xfId="0" applyFont="1" applyFill="1" applyBorder="1"/>
    <xf numFmtId="0" fontId="22" fillId="25" borderId="6" xfId="1" applyFill="1" applyBorder="1" applyAlignment="1" applyProtection="1">
      <alignment horizontal="left" vertical="center" wrapText="1"/>
    </xf>
    <xf numFmtId="0" fontId="24" fillId="0" borderId="6" xfId="1" quotePrefix="1" applyFont="1" applyBorder="1" applyAlignment="1" applyProtection="1">
      <alignment horizontal="left" vertical="center" wrapText="1"/>
    </xf>
    <xf numFmtId="0" fontId="22" fillId="0" borderId="6" xfId="1" applyFont="1" applyBorder="1" applyAlignment="1" applyProtection="1">
      <alignment horizontal="left" vertical="center" wrapText="1"/>
    </xf>
    <xf numFmtId="0" fontId="13" fillId="0" borderId="6" xfId="0" applyFont="1" applyFill="1" applyBorder="1" applyAlignment="1">
      <alignment horizontal="left" vertical="center" wrapText="1"/>
    </xf>
    <xf numFmtId="0" fontId="13" fillId="0" borderId="7" xfId="0" applyFont="1" applyFill="1" applyBorder="1" applyAlignment="1">
      <alignment horizontal="left" vertical="center" wrapText="1"/>
    </xf>
    <xf numFmtId="0" fontId="15" fillId="4" borderId="3" xfId="0" applyFont="1" applyFill="1" applyBorder="1" applyAlignment="1">
      <alignment horizontal="left" vertical="center" wrapText="1"/>
    </xf>
    <xf numFmtId="0" fontId="15" fillId="14" borderId="5" xfId="0" applyFont="1" applyFill="1" applyBorder="1" applyAlignment="1">
      <alignment horizontal="left" vertical="center" wrapText="1"/>
    </xf>
    <xf numFmtId="0" fontId="13" fillId="0" borderId="8" xfId="0" applyFont="1" applyBorder="1" applyAlignment="1">
      <alignment horizontal="center" vertical="top"/>
    </xf>
    <xf numFmtId="0" fontId="6" fillId="0" borderId="2" xfId="0" applyFont="1" applyBorder="1" applyAlignment="1">
      <alignment horizontal="center"/>
    </xf>
    <xf numFmtId="0" fontId="0" fillId="0" borderId="6" xfId="0" applyFont="1" applyBorder="1" applyAlignment="1"/>
    <xf numFmtId="0" fontId="0" fillId="0" borderId="7" xfId="0" applyFont="1" applyBorder="1" applyAlignment="1"/>
    <xf numFmtId="49" fontId="6" fillId="0" borderId="6" xfId="0" applyNumberFormat="1" applyFont="1" applyBorder="1"/>
    <xf numFmtId="49" fontId="13" fillId="0" borderId="29" xfId="0" applyNumberFormat="1" applyFont="1" applyBorder="1" applyAlignment="1">
      <alignment horizontal="left" vertical="center"/>
    </xf>
    <xf numFmtId="49" fontId="13" fillId="0" borderId="29" xfId="0" applyNumberFormat="1" applyFont="1" applyBorder="1" applyAlignment="1">
      <alignment horizontal="left"/>
    </xf>
    <xf numFmtId="49" fontId="13" fillId="0" borderId="0" xfId="0" quotePrefix="1" applyNumberFormat="1" applyFont="1" applyBorder="1" applyAlignment="1">
      <alignment horizontal="left"/>
    </xf>
    <xf numFmtId="49" fontId="13" fillId="0" borderId="0" xfId="0" applyNumberFormat="1" applyFont="1" applyBorder="1" applyAlignment="1">
      <alignment horizontal="left"/>
    </xf>
    <xf numFmtId="0" fontId="6" fillId="0" borderId="9" xfId="0" applyFont="1" applyBorder="1" applyAlignment="1">
      <alignment horizontal="center"/>
    </xf>
    <xf numFmtId="0" fontId="12" fillId="0" borderId="2" xfId="0" applyFont="1" applyBorder="1" applyAlignment="1">
      <alignment horizontal="center"/>
    </xf>
    <xf numFmtId="0" fontId="12" fillId="0" borderId="9" xfId="0" applyFont="1" applyBorder="1" applyAlignment="1">
      <alignment horizontal="center"/>
    </xf>
    <xf numFmtId="0" fontId="13" fillId="0" borderId="2" xfId="0" applyFont="1" applyBorder="1" applyAlignment="1">
      <alignment horizontal="center" vertical="top"/>
    </xf>
    <xf numFmtId="0" fontId="13" fillId="0" borderId="9" xfId="0" applyFont="1" applyBorder="1" applyAlignment="1">
      <alignment horizontal="center" vertical="top"/>
    </xf>
    <xf numFmtId="49" fontId="13" fillId="0" borderId="8" xfId="0" applyNumberFormat="1" applyFont="1" applyBorder="1" applyAlignment="1">
      <alignment horizontal="center" vertical="center" wrapText="1"/>
    </xf>
    <xf numFmtId="49" fontId="6" fillId="0" borderId="2" xfId="0" applyNumberFormat="1" applyFont="1" applyBorder="1"/>
    <xf numFmtId="49" fontId="6" fillId="0" borderId="9" xfId="0" applyNumberFormat="1" applyFont="1" applyBorder="1"/>
    <xf numFmtId="49" fontId="12" fillId="0" borderId="2" xfId="0" applyNumberFormat="1" applyFont="1" applyBorder="1"/>
    <xf numFmtId="49" fontId="12" fillId="0" borderId="9" xfId="0" applyNumberFormat="1" applyFont="1" applyBorder="1"/>
    <xf numFmtId="49" fontId="12" fillId="0" borderId="16" xfId="0" applyNumberFormat="1" applyFont="1" applyFill="1" applyBorder="1" applyAlignment="1">
      <alignment horizontal="center" vertical="center" wrapText="1"/>
    </xf>
    <xf numFmtId="49" fontId="12" fillId="0" borderId="18" xfId="0" applyNumberFormat="1" applyFont="1" applyFill="1" applyBorder="1" applyAlignment="1">
      <alignment horizontal="center" vertical="center" wrapText="1"/>
    </xf>
    <xf numFmtId="49" fontId="12" fillId="0" borderId="30" xfId="0" applyNumberFormat="1" applyFont="1" applyFill="1" applyBorder="1" applyAlignment="1">
      <alignment horizontal="center" vertical="center" wrapText="1"/>
    </xf>
    <xf numFmtId="49" fontId="13" fillId="0" borderId="2" xfId="0" applyNumberFormat="1" applyFont="1" applyBorder="1" applyAlignment="1">
      <alignment horizontal="center" vertical="center" wrapText="1"/>
    </xf>
    <xf numFmtId="49" fontId="13" fillId="0" borderId="9" xfId="0" applyNumberFormat="1" applyFont="1" applyBorder="1" applyAlignment="1">
      <alignment horizontal="center" vertical="center" wrapText="1"/>
    </xf>
    <xf numFmtId="0" fontId="16" fillId="0" borderId="8" xfId="0" applyFont="1" applyBorder="1" applyAlignment="1">
      <alignment horizontal="center" vertical="center"/>
    </xf>
    <xf numFmtId="0" fontId="12" fillId="0" borderId="2" xfId="0" applyFont="1" applyBorder="1"/>
    <xf numFmtId="0" fontId="12" fillId="0" borderId="9" xfId="0" applyFont="1" applyBorder="1"/>
    <xf numFmtId="0" fontId="13" fillId="0" borderId="2" xfId="0" applyFont="1" applyBorder="1" applyAlignment="1">
      <alignment horizontal="center" vertical="center" wrapText="1"/>
    </xf>
    <xf numFmtId="0" fontId="13" fillId="0" borderId="9" xfId="0" applyFont="1" applyBorder="1" applyAlignment="1">
      <alignment horizontal="center" vertical="center" wrapText="1"/>
    </xf>
    <xf numFmtId="2" fontId="13" fillId="12" borderId="8" xfId="0" applyNumberFormat="1" applyFont="1" applyFill="1" applyBorder="1" applyAlignment="1">
      <alignment horizontal="center" vertical="center"/>
    </xf>
    <xf numFmtId="2" fontId="6" fillId="0" borderId="2" xfId="0" applyNumberFormat="1" applyFont="1" applyBorder="1"/>
    <xf numFmtId="2" fontId="6" fillId="0" borderId="9" xfId="0" applyNumberFormat="1" applyFont="1" applyBorder="1"/>
    <xf numFmtId="2" fontId="13" fillId="12" borderId="8" xfId="0" applyNumberFormat="1" applyFont="1" applyFill="1" applyBorder="1" applyAlignment="1">
      <alignment horizontal="center" vertical="center" wrapText="1"/>
    </xf>
    <xf numFmtId="2" fontId="12" fillId="0" borderId="2" xfId="0" applyNumberFormat="1" applyFont="1" applyBorder="1"/>
    <xf numFmtId="2" fontId="12" fillId="0" borderId="9" xfId="0" applyNumberFormat="1" applyFont="1" applyBorder="1"/>
    <xf numFmtId="2" fontId="13" fillId="12" borderId="2" xfId="0" applyNumberFormat="1" applyFont="1" applyFill="1" applyBorder="1" applyAlignment="1">
      <alignment horizontal="center" vertical="center" wrapText="1"/>
    </xf>
    <xf numFmtId="2" fontId="13" fillId="12" borderId="9" xfId="0" applyNumberFormat="1" applyFont="1" applyFill="1" applyBorder="1" applyAlignment="1">
      <alignment horizontal="center" vertical="center" wrapText="1"/>
    </xf>
    <xf numFmtId="2" fontId="13" fillId="0" borderId="8" xfId="0" applyNumberFormat="1" applyFont="1" applyBorder="1" applyAlignment="1">
      <alignment horizontal="center" vertical="center"/>
    </xf>
    <xf numFmtId="2" fontId="13" fillId="0" borderId="8" xfId="0" applyNumberFormat="1" applyFont="1" applyBorder="1" applyAlignment="1">
      <alignment horizontal="center" vertical="center" wrapText="1"/>
    </xf>
    <xf numFmtId="2" fontId="13" fillId="0" borderId="2" xfId="0" applyNumberFormat="1" applyFont="1" applyBorder="1" applyAlignment="1">
      <alignment horizontal="center" vertical="center" wrapText="1"/>
    </xf>
    <xf numFmtId="2" fontId="13" fillId="0" borderId="9" xfId="0" applyNumberFormat="1" applyFont="1" applyBorder="1" applyAlignment="1">
      <alignment horizontal="center" vertical="center" wrapText="1"/>
    </xf>
    <xf numFmtId="0" fontId="13" fillId="0" borderId="8" xfId="0" applyFont="1" applyBorder="1" applyAlignment="1">
      <alignment horizontal="center" vertical="center"/>
    </xf>
    <xf numFmtId="0" fontId="13" fillId="24" borderId="8" xfId="0" applyFont="1" applyFill="1" applyBorder="1" applyAlignment="1">
      <alignment horizontal="center" vertical="center" wrapText="1"/>
    </xf>
    <xf numFmtId="0" fontId="12" fillId="24" borderId="2" xfId="0" applyFont="1" applyFill="1" applyBorder="1"/>
    <xf numFmtId="0" fontId="12" fillId="24" borderId="9" xfId="0" applyFont="1" applyFill="1" applyBorder="1"/>
    <xf numFmtId="0" fontId="6" fillId="24" borderId="2" xfId="0" applyFont="1" applyFill="1" applyBorder="1"/>
    <xf numFmtId="0" fontId="6" fillId="24" borderId="9" xfId="0" applyFont="1" applyFill="1" applyBorder="1"/>
    <xf numFmtId="0" fontId="13" fillId="25" borderId="8" xfId="0" applyFont="1" applyFill="1" applyBorder="1" applyAlignment="1">
      <alignment horizontal="center" vertical="center" wrapText="1"/>
    </xf>
    <xf numFmtId="0" fontId="6" fillId="25" borderId="2" xfId="0" applyFont="1" applyFill="1" applyBorder="1"/>
    <xf numFmtId="0" fontId="6" fillId="25" borderId="9" xfId="0" applyFont="1" applyFill="1" applyBorder="1"/>
    <xf numFmtId="0" fontId="13" fillId="0" borderId="0" xfId="0" quotePrefix="1" applyFont="1" applyAlignment="1">
      <alignment horizontal="left" vertical="center" wrapText="1"/>
    </xf>
    <xf numFmtId="0" fontId="6" fillId="0" borderId="6" xfId="0" applyFont="1" applyBorder="1" applyAlignment="1">
      <alignment horizontal="left"/>
    </xf>
    <xf numFmtId="0" fontId="6" fillId="0" borderId="6" xfId="0" applyFont="1" applyBorder="1" applyAlignment="1">
      <alignment vertical="center"/>
    </xf>
    <xf numFmtId="0" fontId="6" fillId="0" borderId="6" xfId="0" applyFont="1" applyBorder="1" applyAlignment="1">
      <alignment horizontal="left" vertical="center"/>
    </xf>
    <xf numFmtId="0" fontId="6" fillId="0" borderId="7" xfId="0" applyFont="1" applyBorder="1" applyAlignment="1">
      <alignment vertical="center"/>
    </xf>
    <xf numFmtId="0" fontId="6" fillId="0" borderId="1" xfId="0" applyFont="1" applyBorder="1" applyAlignment="1">
      <alignment horizontal="left" vertical="center"/>
    </xf>
    <xf numFmtId="0" fontId="6" fillId="0" borderId="1" xfId="0" applyFont="1" applyBorder="1" applyAlignment="1">
      <alignment vertical="center"/>
    </xf>
    <xf numFmtId="0" fontId="6" fillId="0" borderId="12" xfId="0" applyFont="1" applyBorder="1" applyAlignment="1">
      <alignment vertical="center"/>
    </xf>
    <xf numFmtId="0" fontId="13" fillId="0" borderId="26"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6" fillId="0" borderId="6" xfId="0" applyFont="1" applyFill="1" applyBorder="1" applyAlignment="1">
      <alignment horizontal="left"/>
    </xf>
    <xf numFmtId="0" fontId="6" fillId="0" borderId="6" xfId="0" applyFont="1" applyBorder="1" applyAlignment="1">
      <alignment horizontal="center"/>
    </xf>
    <xf numFmtId="0" fontId="13" fillId="0" borderId="32" xfId="0" applyFont="1" applyBorder="1" applyAlignment="1">
      <alignment horizontal="center" vertical="center" wrapText="1"/>
    </xf>
    <xf numFmtId="0" fontId="13" fillId="0" borderId="33" xfId="0" applyFont="1" applyBorder="1" applyAlignment="1">
      <alignment horizontal="center" vertical="center" wrapText="1"/>
    </xf>
    <xf numFmtId="0" fontId="15" fillId="0" borderId="3" xfId="0" applyFont="1" applyFill="1" applyBorder="1" applyAlignment="1">
      <alignment horizontal="left" vertical="center" wrapText="1"/>
    </xf>
    <xf numFmtId="0" fontId="6" fillId="0" borderId="1" xfId="0" applyFont="1" applyFill="1" applyBorder="1"/>
    <xf numFmtId="0" fontId="6" fillId="0" borderId="1" xfId="0" applyFont="1" applyFill="1" applyBorder="1" applyAlignment="1">
      <alignment horizontal="left"/>
    </xf>
    <xf numFmtId="0" fontId="6" fillId="0" borderId="12" xfId="0" applyFont="1" applyFill="1" applyBorder="1"/>
    <xf numFmtId="0" fontId="13" fillId="0" borderId="10"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2" fillId="0" borderId="12" xfId="0" applyFont="1" applyFill="1" applyBorder="1" applyAlignment="1">
      <alignment horizontal="left" vertical="center" wrapText="1"/>
    </xf>
    <xf numFmtId="0" fontId="6" fillId="0" borderId="1" xfId="0" applyFont="1" applyBorder="1" applyAlignment="1">
      <alignment horizontal="left"/>
    </xf>
    <xf numFmtId="0" fontId="13" fillId="0" borderId="0" xfId="0" quotePrefix="1" applyFont="1" applyAlignment="1">
      <alignment horizontal="left" vertical="center"/>
    </xf>
    <xf numFmtId="0" fontId="15" fillId="0" borderId="13" xfId="0" applyFont="1" applyBorder="1" applyAlignment="1">
      <alignment horizontal="left" vertical="center" wrapText="1"/>
    </xf>
    <xf numFmtId="0" fontId="13" fillId="0" borderId="13" xfId="0" applyFont="1" applyBorder="1" applyAlignment="1">
      <alignment horizontal="left" vertical="center" wrapText="1"/>
    </xf>
    <xf numFmtId="0" fontId="17" fillId="0" borderId="6" xfId="0" applyFont="1" applyBorder="1"/>
    <xf numFmtId="0" fontId="18" fillId="0" borderId="22" xfId="2" applyFont="1" applyFill="1" applyBorder="1" applyAlignment="1">
      <alignment horizontal="left" vertical="center" wrapText="1"/>
    </xf>
    <xf numFmtId="0" fontId="18" fillId="0" borderId="23" xfId="2" applyFont="1" applyFill="1" applyBorder="1" applyAlignment="1">
      <alignment horizontal="left" vertical="center" wrapText="1"/>
    </xf>
    <xf numFmtId="0" fontId="18" fillId="0" borderId="20" xfId="2" applyFont="1" applyFill="1" applyBorder="1" applyAlignment="1">
      <alignment horizontal="left" vertical="center" wrapText="1"/>
    </xf>
    <xf numFmtId="0" fontId="18" fillId="0" borderId="25" xfId="2" applyFont="1" applyFill="1" applyBorder="1" applyAlignment="1">
      <alignment horizontal="left" vertical="center" wrapText="1"/>
    </xf>
    <xf numFmtId="0" fontId="18" fillId="0" borderId="26" xfId="2" applyFont="1" applyFill="1" applyBorder="1" applyAlignment="1">
      <alignment horizontal="left" vertical="center" wrapText="1"/>
    </xf>
    <xf numFmtId="0" fontId="18" fillId="0" borderId="19" xfId="2" applyFont="1" applyFill="1" applyBorder="1" applyAlignment="1">
      <alignment horizontal="left" vertical="center" wrapText="1"/>
    </xf>
    <xf numFmtId="0" fontId="18" fillId="0" borderId="21" xfId="2" applyFont="1" applyFill="1" applyBorder="1" applyAlignment="1">
      <alignment horizontal="left" vertical="center" wrapText="1"/>
    </xf>
    <xf numFmtId="0" fontId="20" fillId="0" borderId="25" xfId="0" applyFont="1" applyFill="1" applyBorder="1" applyAlignment="1">
      <alignment horizontal="left" vertical="center" wrapText="1"/>
    </xf>
    <xf numFmtId="0" fontId="20" fillId="0" borderId="26" xfId="0" applyFont="1" applyFill="1" applyBorder="1" applyAlignment="1">
      <alignment horizontal="left" vertical="center" wrapText="1"/>
    </xf>
    <xf numFmtId="0" fontId="20" fillId="0" borderId="19" xfId="0" applyFont="1" applyFill="1" applyBorder="1" applyAlignment="1">
      <alignment horizontal="left" vertical="center" wrapText="1"/>
    </xf>
    <xf numFmtId="0" fontId="18" fillId="0" borderId="25" xfId="2" applyFont="1" applyBorder="1" applyAlignment="1">
      <alignment horizontal="left" vertical="center" wrapText="1"/>
    </xf>
    <xf numFmtId="0" fontId="18" fillId="0" borderId="26" xfId="2" applyFont="1" applyBorder="1" applyAlignment="1">
      <alignment horizontal="left" vertical="center" wrapText="1"/>
    </xf>
    <xf numFmtId="0" fontId="18" fillId="0" borderId="19" xfId="2" applyFont="1" applyBorder="1" applyAlignment="1">
      <alignment horizontal="left" vertical="center" wrapText="1"/>
    </xf>
    <xf numFmtId="0" fontId="18" fillId="0" borderId="22" xfId="2" applyFont="1" applyBorder="1" applyAlignment="1">
      <alignment horizontal="left" vertical="center" wrapText="1"/>
    </xf>
    <xf numFmtId="0" fontId="18" fillId="0" borderId="23" xfId="2" applyFont="1" applyBorder="1" applyAlignment="1">
      <alignment horizontal="left" vertical="center" wrapText="1"/>
    </xf>
    <xf numFmtId="0" fontId="18" fillId="0" borderId="20" xfId="2" applyFont="1" applyBorder="1" applyAlignment="1">
      <alignment horizontal="left" vertical="center" wrapText="1"/>
    </xf>
    <xf numFmtId="0" fontId="18" fillId="0" borderId="28" xfId="2" applyFont="1" applyBorder="1" applyAlignment="1">
      <alignment horizontal="left" vertical="center" wrapText="1"/>
    </xf>
    <xf numFmtId="0" fontId="18" fillId="0" borderId="29" xfId="2" applyFont="1" applyBorder="1" applyAlignment="1">
      <alignment horizontal="left" vertical="center" wrapText="1"/>
    </xf>
    <xf numFmtId="0" fontId="18" fillId="0" borderId="27" xfId="2" applyFont="1" applyBorder="1" applyAlignment="1">
      <alignment horizontal="left" vertical="center" wrapText="1"/>
    </xf>
    <xf numFmtId="0" fontId="18" fillId="0" borderId="25" xfId="0" applyFont="1" applyFill="1" applyBorder="1" applyAlignment="1">
      <alignment horizontal="left" vertical="center" wrapText="1"/>
    </xf>
    <xf numFmtId="0" fontId="18" fillId="0" borderId="26"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22" xfId="0" applyFont="1" applyFill="1" applyBorder="1" applyAlignment="1">
      <alignment horizontal="left" vertical="center" wrapText="1"/>
    </xf>
    <xf numFmtId="0" fontId="18" fillId="0" borderId="23"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3" fillId="0" borderId="21" xfId="0" applyFont="1" applyBorder="1" applyAlignment="1">
      <alignment horizontal="left" vertical="center" wrapText="1"/>
    </xf>
    <xf numFmtId="0" fontId="6" fillId="0" borderId="21" xfId="0" applyFont="1" applyBorder="1"/>
    <xf numFmtId="0" fontId="18" fillId="0" borderId="21" xfId="0" applyFont="1" applyBorder="1" applyAlignment="1">
      <alignment horizontal="left" vertical="center"/>
    </xf>
    <xf numFmtId="0" fontId="13" fillId="0" borderId="6" xfId="0" applyFont="1" applyBorder="1" applyAlignment="1">
      <alignment horizontal="left" vertical="center"/>
    </xf>
    <xf numFmtId="0" fontId="18" fillId="0" borderId="20" xfId="0" applyFont="1" applyFill="1" applyBorder="1" applyAlignment="1">
      <alignment horizontal="center" vertical="center"/>
    </xf>
    <xf numFmtId="0" fontId="18" fillId="0" borderId="24" xfId="0" applyFont="1" applyFill="1" applyBorder="1" applyAlignment="1">
      <alignment horizontal="center" vertical="center"/>
    </xf>
    <xf numFmtId="0" fontId="18" fillId="0" borderId="27" xfId="0" applyFont="1" applyFill="1" applyBorder="1" applyAlignment="1">
      <alignment horizontal="center" vertical="center"/>
    </xf>
    <xf numFmtId="0" fontId="2" fillId="0" borderId="0" xfId="0" applyFont="1" applyAlignment="1">
      <alignment horizontal="center"/>
    </xf>
    <xf numFmtId="0" fontId="2" fillId="0" borderId="0" xfId="0" applyFont="1" applyAlignment="1">
      <alignment horizontal="left"/>
    </xf>
    <xf numFmtId="0" fontId="5" fillId="0" borderId="3" xfId="0" applyFont="1" applyBorder="1" applyAlignment="1">
      <alignment horizontal="center" vertical="center"/>
    </xf>
    <xf numFmtId="0" fontId="5" fillId="0" borderId="2" xfId="0" applyFont="1" applyBorder="1" applyAlignment="1">
      <alignment horizontal="center" vertical="top" wrapText="1"/>
    </xf>
    <xf numFmtId="0" fontId="3" fillId="0" borderId="5" xfId="0" applyFont="1" applyBorder="1" applyAlignment="1">
      <alignment horizontal="left"/>
    </xf>
    <xf numFmtId="0" fontId="5" fillId="2" borderId="5" xfId="0" applyFont="1" applyFill="1" applyBorder="1" applyAlignment="1">
      <alignment horizontal="left"/>
    </xf>
    <xf numFmtId="0" fontId="3" fillId="2" borderId="5" xfId="0" applyFont="1" applyFill="1" applyBorder="1" applyAlignment="1">
      <alignment horizontal="left"/>
    </xf>
    <xf numFmtId="0" fontId="3" fillId="0" borderId="14" xfId="0" applyFont="1" applyBorder="1" applyAlignment="1">
      <alignment horizontal="left" wrapText="1"/>
    </xf>
    <xf numFmtId="0" fontId="5" fillId="0" borderId="14" xfId="0" applyFont="1" applyBorder="1" applyAlignment="1">
      <alignment wrapText="1"/>
    </xf>
    <xf numFmtId="0" fontId="5" fillId="0" borderId="5" xfId="0" applyFont="1" applyBorder="1" applyAlignment="1">
      <alignment vertical="top" wrapText="1"/>
    </xf>
    <xf numFmtId="0" fontId="3"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5" xfId="0" applyFont="1" applyBorder="1" applyAlignment="1">
      <alignment horizontal="center" wrapText="1"/>
    </xf>
    <xf numFmtId="0" fontId="5" fillId="0" borderId="8"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0" xfId="0" applyFont="1" applyBorder="1" applyAlignment="1">
      <alignment horizontal="left" vertical="center" wrapText="1"/>
    </xf>
    <xf numFmtId="0" fontId="5" fillId="0" borderId="8" xfId="0" applyFont="1" applyBorder="1" applyAlignment="1">
      <alignment horizontal="center" vertical="top" wrapText="1"/>
    </xf>
    <xf numFmtId="0" fontId="1" fillId="0" borderId="14" xfId="0" applyFont="1" applyBorder="1" applyAlignment="1">
      <alignment horizontal="left"/>
    </xf>
    <xf numFmtId="0" fontId="4" fillId="0" borderId="14" xfId="0" quotePrefix="1" applyFont="1" applyBorder="1"/>
    <xf numFmtId="0" fontId="3" fillId="0" borderId="3" xfId="0" applyFont="1" applyBorder="1" applyAlignment="1">
      <alignment horizontal="left" vertical="top" wrapText="1"/>
    </xf>
    <xf numFmtId="0" fontId="3" fillId="0" borderId="10" xfId="0" applyFont="1" applyBorder="1" applyAlignment="1">
      <alignment horizontal="left" vertical="top" wrapText="1"/>
    </xf>
    <xf numFmtId="0" fontId="3" fillId="0" borderId="14" xfId="0" applyFont="1" applyBorder="1" applyAlignment="1">
      <alignment horizontal="center" wrapText="1"/>
    </xf>
    <xf numFmtId="0" fontId="4" fillId="0" borderId="14" xfId="0" applyFont="1" applyBorder="1" applyAlignment="1">
      <alignment horizontal="left"/>
    </xf>
    <xf numFmtId="0" fontId="4" fillId="0" borderId="14" xfId="0" applyFont="1" applyBorder="1"/>
    <xf numFmtId="0" fontId="3" fillId="0" borderId="3" xfId="0" applyFont="1" applyBorder="1" applyAlignment="1">
      <alignment horizontal="center" wrapText="1"/>
    </xf>
    <xf numFmtId="0" fontId="5" fillId="0" borderId="14" xfId="0" applyFont="1" applyBorder="1" applyAlignment="1">
      <alignment horizontal="center" wrapText="1"/>
    </xf>
    <xf numFmtId="0" fontId="5" fillId="0" borderId="0" xfId="0" applyFont="1" applyAlignment="1">
      <alignment horizontal="center" wrapText="1"/>
    </xf>
    <xf numFmtId="0" fontId="5" fillId="0" borderId="1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0" xfId="0" applyFont="1" applyBorder="1" applyAlignment="1">
      <alignment horizontal="center" vertical="center" wrapText="1"/>
    </xf>
    <xf numFmtId="0" fontId="3" fillId="0" borderId="8" xfId="0" applyFont="1" applyBorder="1" applyAlignment="1">
      <alignment horizontal="center" vertical="top" wrapText="1"/>
    </xf>
    <xf numFmtId="0" fontId="3" fillId="0" borderId="14" xfId="0" applyFont="1" applyBorder="1" applyAlignment="1">
      <alignment horizontal="left" vertical="top" wrapText="1"/>
    </xf>
    <xf numFmtId="0" fontId="16" fillId="26" borderId="2" xfId="0" applyFont="1" applyFill="1" applyBorder="1" applyAlignment="1">
      <alignment horizontal="center" vertical="top" wrapText="1"/>
    </xf>
    <xf numFmtId="0" fontId="13" fillId="8" borderId="2" xfId="0" applyFont="1" applyFill="1" applyBorder="1" applyAlignment="1">
      <alignment horizontal="center" vertical="center" wrapText="1"/>
    </xf>
    <xf numFmtId="0" fontId="13" fillId="8" borderId="2" xfId="0" applyFont="1" applyFill="1" applyBorder="1" applyAlignment="1">
      <alignment vertical="center" wrapText="1"/>
    </xf>
    <xf numFmtId="49" fontId="13" fillId="8" borderId="2" xfId="0" applyNumberFormat="1" applyFont="1" applyFill="1" applyBorder="1" applyAlignment="1">
      <alignment horizontal="center" vertical="center"/>
    </xf>
    <xf numFmtId="0" fontId="13" fillId="8" borderId="5" xfId="0" applyFont="1" applyFill="1" applyBorder="1" applyAlignment="1">
      <alignment horizontal="left" vertical="center" wrapText="1"/>
    </xf>
    <xf numFmtId="0" fontId="13" fillId="8" borderId="6" xfId="0" applyFont="1" applyFill="1" applyBorder="1" applyAlignment="1">
      <alignment horizontal="left" vertical="center" wrapText="1"/>
    </xf>
    <xf numFmtId="0" fontId="12" fillId="8" borderId="26" xfId="0" applyFont="1" applyFill="1" applyBorder="1" applyAlignment="1">
      <alignment horizontal="left" vertical="center"/>
    </xf>
    <xf numFmtId="0" fontId="12" fillId="8" borderId="19" xfId="0" applyFont="1" applyFill="1" applyBorder="1" applyAlignment="1">
      <alignment horizontal="left" vertical="center"/>
    </xf>
    <xf numFmtId="0" fontId="13" fillId="8" borderId="4" xfId="0" applyFont="1" applyFill="1" applyBorder="1" applyAlignment="1">
      <alignment vertical="center"/>
    </xf>
    <xf numFmtId="0" fontId="13" fillId="8" borderId="0" xfId="0" applyFont="1" applyFill="1"/>
    <xf numFmtId="0" fontId="13" fillId="8" borderId="0" xfId="0" applyFont="1" applyFill="1" applyAlignment="1"/>
  </cellXfs>
  <cellStyles count="3">
    <cellStyle name="Hyperlink" xfId="1" builtinId="8"/>
    <cellStyle name="Normal" xfId="0" builtinId="0"/>
    <cellStyle name="Normal_RevGun.IVa" xfId="2"/>
  </cellStyles>
  <dxfs count="0"/>
  <tableStyles count="0" defaultTableStyle="TableStyleMedium9" defaultPivotStyle="PivotStyleLight16"/>
  <colors>
    <mruColors>
      <color rgb="FFFFFE61"/>
      <color rgb="FFFFFE6F"/>
      <color rgb="FFF7FC7E"/>
      <color rgb="FFFFFFC1"/>
      <color rgb="FFE6F8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361950</xdr:colOff>
          <xdr:row>0</xdr:row>
          <xdr:rowOff>57150</xdr:rowOff>
        </xdr:from>
        <xdr:to>
          <xdr:col>7</xdr:col>
          <xdr:colOff>355600</xdr:colOff>
          <xdr:row>4</xdr:row>
          <xdr:rowOff>0</xdr:rowOff>
        </xdr:to>
        <xdr:sp macro="" textlink="">
          <xdr:nvSpPr>
            <xdr:cNvPr id="1025" name="Object 1" descr="rId1"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rna\AppData\Local\Temp\Rar$DIa0.631\DUPAK%20Pak%20Fauz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K"/>
      <sheetName val="DUPAK"/>
      <sheetName val="PENDIDIKAN"/>
      <sheetName val="PENELITIAN"/>
      <sheetName val="PENGABDIAN"/>
      <sheetName val="PENUNJANG"/>
      <sheetName val="Resume Sidang TPJA Fakultas"/>
      <sheetName val="Sheet1"/>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uandalas-my.sharepoint.com/:b:/g/personal/mutyavonnisa_sci_unand_ac_id/EUtMzGDwcOZNtHHgHIur0UYB8B49RJZvbwjN--v8oUV2ew?e=DbZgxN" TargetMode="External"/><Relationship Id="rId7" Type="http://schemas.openxmlformats.org/officeDocument/2006/relationships/hyperlink" Target="https://uandalas-my.sharepoint.com/:b:/g/personal/mutyavonnisa_sci_unand_ac_id/EZsiwf8327ZOs-VEPii1N3QBEn3dIAiaRtKF4-Y4VRFtZQ?e=g3MtM2" TargetMode="External"/><Relationship Id="rId2" Type="http://schemas.openxmlformats.org/officeDocument/2006/relationships/hyperlink" Target="https://uandalas-my.sharepoint.com/:b:/g/personal/mutyavonnisa_sci_unand_ac_id/EUtMzGDwcOZNtHHgHIur0UYB8B49RJZvbwjN--v8oUV2ew?e=DbZgxN" TargetMode="External"/><Relationship Id="rId1" Type="http://schemas.openxmlformats.org/officeDocument/2006/relationships/hyperlink" Target="https://uandalas-my.sharepoint.com/:b:/g/personal/mutyavonnisa_sci_unand_ac_id/EbBShketFb5Gv5a164miHOABWmqzSQ4cmzErj6LLUu7j2A?e=UQwlb2" TargetMode="External"/><Relationship Id="rId6" Type="http://schemas.openxmlformats.org/officeDocument/2006/relationships/hyperlink" Target="https://uandalas-my.sharepoint.com/:b:/g/personal/mutyavonnisa_sci_unand_ac_id/EcCdMCbZeixIk_WHhGCYwGYBhfp8ZEd-XQrVsjv9z6xE_A?e=feJbTh" TargetMode="External"/><Relationship Id="rId5" Type="http://schemas.openxmlformats.org/officeDocument/2006/relationships/hyperlink" Target="https://uandalas-my.sharepoint.com/:b:/g/personal/mutyavonnisa_sci_unand_ac_id/EUXmbpH0T2VPvxZ7h5CUKVkBiX_-C3JFg1mpdFQKAVZgzQ?e=LuDltq" TargetMode="External"/><Relationship Id="rId4" Type="http://schemas.openxmlformats.org/officeDocument/2006/relationships/hyperlink" Target="https://uandalas-my.sharepoint.com/:b:/g/personal/mutyavonnisa_sci_unand_ac_id/EUtMzGDwcOZNtHHgHIur0UYB8B49RJZvbwjN--v8oUV2ew?e=DbZgx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17" Type="http://schemas.openxmlformats.org/officeDocument/2006/relationships/hyperlink" Target="https://uandalas-my.sharepoint.com/:b:/g/personal/mutyavonnisa_sci_unand_ac_id/EZJNyTuI4JJPox_0bjRXj6IBpVoBkUAZeGaRp0aPAmSMjQ?e=HGxsmO" TargetMode="External"/><Relationship Id="rId21" Type="http://schemas.openxmlformats.org/officeDocument/2006/relationships/hyperlink" Target="https://uandalas-my.sharepoint.com/:b:/g/personal/mutyavonnisa_sci_unand_ac_id/EWYlBISByohFpcgub9yFHfsBcTs9SRQgY8OYazsWeUQOqg?e=BYymsd" TargetMode="External"/><Relationship Id="rId42" Type="http://schemas.openxmlformats.org/officeDocument/2006/relationships/hyperlink" Target="https://uandalas-my.sharepoint.com/:b:/g/personal/mutyavonnisa_sci_unand_ac_id/ETmr3taQhJVPjvj2DCT6gnoBGPGYmLlkPjBn8qRaFNW4jg?e=kDJAQm" TargetMode="External"/><Relationship Id="rId63" Type="http://schemas.openxmlformats.org/officeDocument/2006/relationships/hyperlink" Target="https://uandalas-my.sharepoint.com/:b:/g/personal/mutyavonnisa_sci_unand_ac_id/EdnNwQTJ4MpEhZKQP9laKpsBphYOI_TBxGJofwl66HgT7Q?e=edCGQN" TargetMode="External"/><Relationship Id="rId84" Type="http://schemas.openxmlformats.org/officeDocument/2006/relationships/hyperlink" Target="https://uandalas-my.sharepoint.com/:b:/g/personal/mutyavonnisa_sci_unand_ac_id/Ed5Ps_n8jnJDsqNv2CRkBWMBmi9UJ_-PTUOFfU6w4RIISg?e=0iFaQZ" TargetMode="External"/><Relationship Id="rId138" Type="http://schemas.openxmlformats.org/officeDocument/2006/relationships/hyperlink" Target="https://uandalas-my.sharepoint.com/:b:/g/personal/mutyavonnisa_sci_unand_ac_id/EfG8pCtk10VLkN26I8UhbR8BOGdoW2R_oLf7sVBF0FDQRQ?e=Nm8HOt" TargetMode="External"/><Relationship Id="rId159" Type="http://schemas.openxmlformats.org/officeDocument/2006/relationships/hyperlink" Target="https://uandalas-my.sharepoint.com/:b:/g/personal/mutyavonnisa_sci_unand_ac_id/EbkpyxP9UDlGqGYi3on_zdMBKcq3Uf_EZs8pk9Bf73Y0bA?e=I5BIpZ" TargetMode="External"/><Relationship Id="rId170" Type="http://schemas.openxmlformats.org/officeDocument/2006/relationships/hyperlink" Target="https://uandalas-my.sharepoint.com/:b:/g/personal/mutyavonnisa_sci_unand_ac_id/ERcqysFmEUxKpZAh-lzUA2ABieGrDPslrBikj1GfLob4Pg?e=mepN4M" TargetMode="External"/><Relationship Id="rId191" Type="http://schemas.openxmlformats.org/officeDocument/2006/relationships/hyperlink" Target="https://uandalas-my.sharepoint.com/:b:/g/personal/mutyavonnisa_sci_unand_ac_id/EUy6ZyecC_dOg85UVE7VdqIBhHqzxuBJgSoqGh3dS68rlg?e=szBNWr" TargetMode="External"/><Relationship Id="rId107" Type="http://schemas.openxmlformats.org/officeDocument/2006/relationships/hyperlink" Target="https://uandalas-my.sharepoint.com/:b:/g/personal/mutyavonnisa_sci_unand_ac_id/EaLW1FQSRN9GmTgdApiqgkgBQBs4UQGzHT9CnwzMuvvhjg?e=JAZx64" TargetMode="External"/><Relationship Id="rId11" Type="http://schemas.openxmlformats.org/officeDocument/2006/relationships/hyperlink" Target="https://uandalas-my.sharepoint.com/:b:/g/personal/mutyavonnisa_sci_unand_ac_id/Edh0pSnkG0dLn8f4q7kbnkUB2tmBgJP_9045LOxskFK24w?e=RqXIyV" TargetMode="External"/><Relationship Id="rId32" Type="http://schemas.openxmlformats.org/officeDocument/2006/relationships/hyperlink" Target="https://uandalas-my.sharepoint.com/:b:/g/personal/mutyavonnisa_sci_unand_ac_id/EfYi2wsN_H1BjHACZ2OJLhIB9r1aauWFCr94XRXmvHbyyA?e=aD8fWu" TargetMode="External"/><Relationship Id="rId53" Type="http://schemas.openxmlformats.org/officeDocument/2006/relationships/hyperlink" Target="https://uandalas-my.sharepoint.com/:b:/g/personal/mutyavonnisa_sci_unand_ac_id/ETjTMJbC7ltFlsAeN8ZXM3ABpq6GxyCzfqfgXoqa6KgIXQ?e=sOKFXq" TargetMode="External"/><Relationship Id="rId74" Type="http://schemas.openxmlformats.org/officeDocument/2006/relationships/hyperlink" Target="https://uandalas-my.sharepoint.com/:b:/g/personal/mutyavonnisa_sci_unand_ac_id/EVtBHXqraIFHkeB4FhgfbzsBM3oDPJZCpiDSsT0b6zxSCA?e=4CGYWu" TargetMode="External"/><Relationship Id="rId128" Type="http://schemas.openxmlformats.org/officeDocument/2006/relationships/hyperlink" Target="https://uandalas-my.sharepoint.com/:b:/g/personal/mutyavonnisa_sci_unand_ac_id/EQqvLS9VmDxOt6qrPswGaVYB3ObM7Kad2oJK6eUnVHSj1Q?e=9WDbCb" TargetMode="External"/><Relationship Id="rId149" Type="http://schemas.openxmlformats.org/officeDocument/2006/relationships/hyperlink" Target="https://uandalas-my.sharepoint.com/:b:/g/personal/mutyavonnisa_sci_unand_ac_id/EYdMGTzLfZtKtmdiowXC35AB9g4Dc8Hn-HU3LNcVkHX4wA?e=uMOcx6" TargetMode="External"/><Relationship Id="rId5" Type="http://schemas.openxmlformats.org/officeDocument/2006/relationships/hyperlink" Target="https://uandalas-my.sharepoint.com/:b:/g/personal/mutyavonnisa_sci_unand_ac_id/EchHbUTj3GNAq-VMhDz_GF0B-lhgNotYiOzt0DVoQswEFw" TargetMode="External"/><Relationship Id="rId95" Type="http://schemas.openxmlformats.org/officeDocument/2006/relationships/hyperlink" Target="https://uandalas-my.sharepoint.com/:b:/g/personal/mutyavonnisa_sci_unand_ac_id/ER1H8nWI5gFHqGNx8wzjIrMBVQ-P9wbuKpTEyghc6aPk9A?e=CJmLqR" TargetMode="External"/><Relationship Id="rId160" Type="http://schemas.openxmlformats.org/officeDocument/2006/relationships/hyperlink" Target="https://uandalas-my.sharepoint.com/:b:/g/personal/mutyavonnisa_sci_unand_ac_id/EcLST6QM4URFpz4WueEz3wUBsPTF47raGBjmCxAOlhLGdQ?e=MurtZc" TargetMode="External"/><Relationship Id="rId181" Type="http://schemas.openxmlformats.org/officeDocument/2006/relationships/hyperlink" Target="https://uandalas-my.sharepoint.com/:b:/g/personal/mutyavonnisa_sci_unand_ac_id/EYYx0Yxiw09OuldQlg0Hj_MB29I3K_AiOIk6UW1STRTNuw?e=AuHNc5" TargetMode="External"/><Relationship Id="rId22" Type="http://schemas.openxmlformats.org/officeDocument/2006/relationships/hyperlink" Target="https://uandalas-my.sharepoint.com/:b:/g/personal/mutyavonnisa_sci_unand_ac_id/EWlNhoLYx0VEh7NJtW8EHi8BpUrB74GAacOuhvPtKUGOxQ?e=ON7fZb" TargetMode="External"/><Relationship Id="rId43" Type="http://schemas.openxmlformats.org/officeDocument/2006/relationships/hyperlink" Target="https://uandalas-my.sharepoint.com/:b:/g/personal/mutyavonnisa_sci_unand_ac_id/EfbZxqQjwbhJrm_2mMKrwI8BZCrO69ZniCgTCDazC4Ho9w?e=4Q4dqy" TargetMode="External"/><Relationship Id="rId64" Type="http://schemas.openxmlformats.org/officeDocument/2006/relationships/hyperlink" Target="https://uandalas-my.sharepoint.com/:b:/g/personal/mutyavonnisa_sci_unand_ac_id/EdhOpZZ9P5FFm6cUZb5-qcQBJEuudG5zt8mCKFEGFI_73w?e=2lr9Y4" TargetMode="External"/><Relationship Id="rId118" Type="http://schemas.openxmlformats.org/officeDocument/2006/relationships/hyperlink" Target="https://uandalas-my.sharepoint.com/:b:/g/personal/mutyavonnisa_sci_unand_ac_id/EYYloyVb7ThOvA6dyfrOuPkB7BstJhm2DMslAHE_n-Re2w?e=RfOYus" TargetMode="External"/><Relationship Id="rId139" Type="http://schemas.openxmlformats.org/officeDocument/2006/relationships/hyperlink" Target="https://uandalas-my.sharepoint.com/:b:/g/personal/mutyavonnisa_sci_unand_ac_id/ERKrb6plUd1NilcfXrm6PHoB5Dmc5qRm90MVphw23o0V3g?e=visXEx" TargetMode="External"/><Relationship Id="rId85" Type="http://schemas.openxmlformats.org/officeDocument/2006/relationships/hyperlink" Target="https://uandalas-my.sharepoint.com/:b:/g/personal/mutyavonnisa_sci_unand_ac_id/EVO8Se9C1S1LjzsYJm6JNqgBExKpcc3pQyhFthC6Pax4xA?e=WQ0zSk" TargetMode="External"/><Relationship Id="rId150" Type="http://schemas.openxmlformats.org/officeDocument/2006/relationships/hyperlink" Target="https://uandalas-my.sharepoint.com/:b:/g/personal/mutyavonnisa_sci_unand_ac_id/EQ9lSW840RpMqOIYalW3mMEBz3P8oJaCMoel543uZHMgTg?e=hJWDhI" TargetMode="External"/><Relationship Id="rId171" Type="http://schemas.openxmlformats.org/officeDocument/2006/relationships/hyperlink" Target="https://uandalas-my.sharepoint.com/:b:/g/personal/mutyavonnisa_sci_unand_ac_id/EYubKzsy3u1NqDKUs1G1UqYBW4_YDuac1VfQZyTTHXDEmw?e=eg5hR9" TargetMode="External"/><Relationship Id="rId192" Type="http://schemas.openxmlformats.org/officeDocument/2006/relationships/hyperlink" Target="https://uandalas-my.sharepoint.com/:b:/g/personal/mutyavonnisa_sci_unand_ac_id/EYaSMVsmm41Ind6EhJ9lvd0BhZfDNAWnu5ypuMDE9qcDGg?e=R0IF2o" TargetMode="External"/><Relationship Id="rId12" Type="http://schemas.openxmlformats.org/officeDocument/2006/relationships/hyperlink" Target="https://uandalas-my.sharepoint.com/:b:/g/personal/mutyavonnisa_sci_unand_ac_id/Ef-pN4ILnSdFvmxik1Sh70IBNI-fP95HeFgC_hLW1gdtew" TargetMode="External"/><Relationship Id="rId33" Type="http://schemas.openxmlformats.org/officeDocument/2006/relationships/hyperlink" Target="https://uandalas-my.sharepoint.com/:b:/g/personal/mutyavonnisa_sci_unand_ac_id/EfYi2wsN_H1BjHACZ2OJLhIB9r1aauWFCr94XRXmvHbyyA?e=aD8fWu" TargetMode="External"/><Relationship Id="rId108" Type="http://schemas.openxmlformats.org/officeDocument/2006/relationships/hyperlink" Target="https://uandalas-my.sharepoint.com/:b:/g/personal/mutyavonnisa_sci_unand_ac_id/EQ_qIfD0Pn9MmwbADsYbJ4wBp7dVTwH_s7U4ufUsB0VOwQ?e=6pBx39" TargetMode="External"/><Relationship Id="rId129" Type="http://schemas.openxmlformats.org/officeDocument/2006/relationships/hyperlink" Target="https://uandalas-my.sharepoint.com/:b:/g/personal/mutyavonnisa_sci_unand_ac_id/EU4rD6OZeV9EmlxWonqzQ9QBZIywjMTBxvQHB8mHQHc_Xw?e=CBddCK" TargetMode="External"/><Relationship Id="rId54" Type="http://schemas.openxmlformats.org/officeDocument/2006/relationships/hyperlink" Target="https://uandalas-my.sharepoint.com/:b:/g/personal/mutyavonnisa_sci_unand_ac_id/EccljMXtrMVCoGosefpMIvwB8mDdaUhiG8EVzLbtm8sxog?e=lSN3bT" TargetMode="External"/><Relationship Id="rId75" Type="http://schemas.openxmlformats.org/officeDocument/2006/relationships/hyperlink" Target="https://uandalas-my.sharepoint.com/:b:/g/personal/mutyavonnisa_sci_unand_ac_id/EWQ4DBKFpO1MgZjm25JGpmcBjnfOIsYrmU02mhSDQIH00Q?e=O8j8Jd" TargetMode="External"/><Relationship Id="rId96" Type="http://schemas.openxmlformats.org/officeDocument/2006/relationships/hyperlink" Target="https://uandalas-my.sharepoint.com/:b:/g/personal/mutyavonnisa_sci_unand_ac_id/EbJhyTQLa9xLmpqE3XkgeeIBI5_MyzymD00ZbjKBsjCWdQ?e=b9hMXD" TargetMode="External"/><Relationship Id="rId140" Type="http://schemas.openxmlformats.org/officeDocument/2006/relationships/hyperlink" Target="https://uandalas-my.sharepoint.com/:b:/g/personal/mutyavonnisa_sci_unand_ac_id/EekMvBG6Ag1LrOLcUZ8QpIcBCcjTqJa8L9ek4_UZoxGETQ?e=vJmj5d" TargetMode="External"/><Relationship Id="rId161" Type="http://schemas.openxmlformats.org/officeDocument/2006/relationships/hyperlink" Target="https://uandalas-my.sharepoint.com/:b:/g/personal/mutyavonnisa_sci_unand_ac_id/EeNOJqmkT1xMsGHR5eQFcugBcvgIvsjJOJYhEqH78kq0DQ?e=sAZiB0" TargetMode="External"/><Relationship Id="rId182" Type="http://schemas.openxmlformats.org/officeDocument/2006/relationships/hyperlink" Target="https://uandalas-my.sharepoint.com/:b:/g/personal/mutyavonnisa_sci_unand_ac_id/EeDZNve4lqxDvRKRqPk5Fd0BpTksqK3VpENDzI0EGWh6eQ?e=tV5tNU" TargetMode="External"/><Relationship Id="rId6" Type="http://schemas.openxmlformats.org/officeDocument/2006/relationships/hyperlink" Target="https://uandalas-my.sharepoint.com/:b:/g/personal/mutyavonnisa_sci_unand_ac_id/EfXvX2kBCcpIv1w4lIHGplUBybF6W4fkxiu2ACG8qV7E6w?e=iCKcgz" TargetMode="External"/><Relationship Id="rId23" Type="http://schemas.openxmlformats.org/officeDocument/2006/relationships/hyperlink" Target="https://uandalas-my.sharepoint.com/:b:/g/personal/mutyavonnisa_sci_unand_ac_id/EWbbMYeUPM1JpzuyRZIfHZwBuRVJ5JdlIP6GfOrKU8iaCQ?e=MISWmG" TargetMode="External"/><Relationship Id="rId119" Type="http://schemas.openxmlformats.org/officeDocument/2006/relationships/hyperlink" Target="https://uandalas-my.sharepoint.com/:b:/g/personal/mutyavonnisa_sci_unand_ac_id/EQSkp0vcmCFDhLxoU23QK6UBl3SGxbcWl3W3-aMsxSAkNA?e=Lyrn7P" TargetMode="External"/><Relationship Id="rId44" Type="http://schemas.openxmlformats.org/officeDocument/2006/relationships/hyperlink" Target="https://uandalas-my.sharepoint.com/:b:/g/personal/mutyavonnisa_sci_unand_ac_id/Eawqvdnv5kdNsmU4V8WgwU8BdX_lf-fO0En9Ksl2RzzAnw?e=YTFX9i" TargetMode="External"/><Relationship Id="rId65" Type="http://schemas.openxmlformats.org/officeDocument/2006/relationships/hyperlink" Target="https://uandalas-my.sharepoint.com/:b:/g/personal/mutyavonnisa_sci_unand_ac_id/Ea-bmTho33FPsuGQHnbh0HcBscgYaQ1ZhSdnqoYdRVmCaw?e=hehE27" TargetMode="External"/><Relationship Id="rId86" Type="http://schemas.openxmlformats.org/officeDocument/2006/relationships/hyperlink" Target="https://uandalas-my.sharepoint.com/:b:/g/personal/mutyavonnisa_sci_unand_ac_id/EbbNpjTOJi5Bm0xU7glBC8gBG8udGr8a-9OjBUmy1-z4og?e=0wx2pZ" TargetMode="External"/><Relationship Id="rId130" Type="http://schemas.openxmlformats.org/officeDocument/2006/relationships/hyperlink" Target="https://uandalas-my.sharepoint.com/:b:/g/personal/mutyavonnisa_sci_unand_ac_id/EbrquswpzeNOouhVsw6T2bQBX4shwxOW88xq5gX8zMEnUA?e=gbjtSK" TargetMode="External"/><Relationship Id="rId151" Type="http://schemas.openxmlformats.org/officeDocument/2006/relationships/hyperlink" Target="https://uandalas-my.sharepoint.com/:b:/g/personal/mutyavonnisa_sci_unand_ac_id/EUyj_6noxV5HjCjOaiV9b1QBPN8j-xOWX4Bc4AwvHQZOtQ?e=BnxrPJ" TargetMode="External"/><Relationship Id="rId172" Type="http://schemas.openxmlformats.org/officeDocument/2006/relationships/hyperlink" Target="https://uandalas-my.sharepoint.com/:b:/g/personal/mutyavonnisa_sci_unand_ac_id/EV7fhSHfZZdHnIFwSqP1rBcBrONglMFVAw8i3pDNMdNLrQ?e=hyg9Hz" TargetMode="External"/><Relationship Id="rId193" Type="http://schemas.openxmlformats.org/officeDocument/2006/relationships/hyperlink" Target="https://uandalas-my.sharepoint.com/:b:/g/personal/mutyavonnisa_sci_unand_ac_id/EVx9U2KatP5EpA2XJ4g5PiABQqdrwpa9CcArtd_jpr6dPA?e=t0GHbp" TargetMode="External"/><Relationship Id="rId13" Type="http://schemas.openxmlformats.org/officeDocument/2006/relationships/hyperlink" Target="https://uandalas-my.sharepoint.com/:b:/g/personal/mutyavonnisa_sci_unand_ac_id/Ef-pN4ILnSdFvmxik1Sh70IBNI-fP95HeFgC_hLW1gdtew" TargetMode="External"/><Relationship Id="rId109" Type="http://schemas.openxmlformats.org/officeDocument/2006/relationships/hyperlink" Target="https://uandalas-my.sharepoint.com/:b:/g/personal/mutyavonnisa_sci_unand_ac_id/Ecxnd-arwmJPsYnXZhiaE04BGLlSICOe86jNNRBI0fYODA?e=Cqwmhb" TargetMode="External"/><Relationship Id="rId34" Type="http://schemas.openxmlformats.org/officeDocument/2006/relationships/hyperlink" Target="https://uandalas-my.sharepoint.com/:b:/g/personal/mutyavonnisa_sci_unand_ac_id/EZ2KkIoVGi9Kop8iqCGfFYwB6CRxli_Np3tq5157FR5eaw?e=ZJXP3d" TargetMode="External"/><Relationship Id="rId55" Type="http://schemas.openxmlformats.org/officeDocument/2006/relationships/hyperlink" Target="https://uandalas-my.sharepoint.com/:b:/g/personal/mutyavonnisa_sci_unand_ac_id/EV9iNpvj_aRFtkKnO2vERjEBJFamooKOKnS3Ih-TkapJvw?e=9yvda3" TargetMode="External"/><Relationship Id="rId76" Type="http://schemas.openxmlformats.org/officeDocument/2006/relationships/hyperlink" Target="https://uandalas-my.sharepoint.com/:b:/g/personal/mutyavonnisa_sci_unand_ac_id/EZDrQg2taVNErZKNFzEaqO0BXC_jEpEmju6OPl-9Qydbqw?e=KBBhgx" TargetMode="External"/><Relationship Id="rId97" Type="http://schemas.openxmlformats.org/officeDocument/2006/relationships/hyperlink" Target="https://uandalas-my.sharepoint.com/:b:/g/personal/mutyavonnisa_sci_unand_ac_id/EYjDk9na9iRAogy_q0OQmGUBa43JwU4YBMK7jqudjeHLbg?e=izf1rT" TargetMode="External"/><Relationship Id="rId120" Type="http://schemas.openxmlformats.org/officeDocument/2006/relationships/hyperlink" Target="https://uandalas-my.sharepoint.com/:b:/g/personal/mutyavonnisa_sci_unand_ac_id/EQ7ohTqdhndAojGivaLpwlgBvXeHtxlv27jGDT1BrtJuxw?e=jTAKBi" TargetMode="External"/><Relationship Id="rId141" Type="http://schemas.openxmlformats.org/officeDocument/2006/relationships/hyperlink" Target="https://uandalas-my.sharepoint.com/:b:/g/personal/mutyavonnisa_sci_unand_ac_id/ER8I3yUC8zFIiqoDcYflKu8BBc1qwTzPQ_SgC0YErDtcvw?e=zRvdv4" TargetMode="External"/><Relationship Id="rId7" Type="http://schemas.openxmlformats.org/officeDocument/2006/relationships/hyperlink" Target="https://uandalas-my.sharepoint.com/:b:/g/personal/mutyavonnisa_sci_unand_ac_id/Eej2U6jYRJRPuKdWxzSat2cBSj7-h5D82W0KogOZJdXxJQ?e=0G1hZ0" TargetMode="External"/><Relationship Id="rId162" Type="http://schemas.openxmlformats.org/officeDocument/2006/relationships/hyperlink" Target="https://uandalas-my.sharepoint.com/:b:/g/personal/mutyavonnisa_sci_unand_ac_id/EfSQub1VOC9EvxOL6k8tqNUBHJnlQN_S4RpwFGdP7GBrjA?e=RopRRe" TargetMode="External"/><Relationship Id="rId183" Type="http://schemas.openxmlformats.org/officeDocument/2006/relationships/hyperlink" Target="https://uandalas-my.sharepoint.com/:b:/g/personal/mutyavonnisa_sci_unand_ac_id/EXwwHku2zp5BnwuSAietldEBqRKS1_SHW-s0lepXLxY8ag?e=FEo61K" TargetMode="External"/><Relationship Id="rId2" Type="http://schemas.openxmlformats.org/officeDocument/2006/relationships/hyperlink" Target="https://uandalas-my.sharepoint.com/:b:/g/personal/mutyavonnisa_sci_unand_ac_id/EaKx25JyAElItLNp7cVyY_UBktgGSaVZvcm0dHH-3ZLQpA?e=I11VG1" TargetMode="External"/><Relationship Id="rId29" Type="http://schemas.openxmlformats.org/officeDocument/2006/relationships/hyperlink" Target="https://uandalas-my.sharepoint.com/:b:/g/personal/mutyavonnisa_sci_unand_ac_id/EaR82KKOe5VIl9s5_DZblpwBqWAo_1nJDELI3_0P4zLOIA" TargetMode="External"/><Relationship Id="rId24" Type="http://schemas.openxmlformats.org/officeDocument/2006/relationships/hyperlink" Target="https://uandalas-my.sharepoint.com/:b:/g/personal/mutyavonnisa_sci_unand_ac_id/EU78jIR0bk5EuMoeTB3uKOUBPQ-d874U6XF1bYvd92SoQw?e=rkKFR9" TargetMode="External"/><Relationship Id="rId40" Type="http://schemas.openxmlformats.org/officeDocument/2006/relationships/hyperlink" Target="https://uandalas-my.sharepoint.com/:b:/g/personal/mutyavonnisa_sci_unand_ac_id/EVpRIo3lKoVDjrdgtAkdkeEBgKuAMj2OdJuW3pIxGcY15w?e=GUmhlF" TargetMode="External"/><Relationship Id="rId45" Type="http://schemas.openxmlformats.org/officeDocument/2006/relationships/hyperlink" Target="https://uandalas-my.sharepoint.com/:b:/g/personal/mutyavonnisa_sci_unand_ac_id/EWasEJQcPrZGm7-_ZuuQN1gBwltrEQW1NUL7IwaGVnXV8g?e=YBG5OU" TargetMode="External"/><Relationship Id="rId66" Type="http://schemas.openxmlformats.org/officeDocument/2006/relationships/hyperlink" Target="https://uandalas-my.sharepoint.com/:b:/g/personal/mutyavonnisa_sci_unand_ac_id/Ec9XHWx-pc9Fo7EOlkV_Eh4BII8b_ndVygItbpxihCHikg?e=BbET0Z" TargetMode="External"/><Relationship Id="rId87" Type="http://schemas.openxmlformats.org/officeDocument/2006/relationships/hyperlink" Target="https://uandalas-my.sharepoint.com/:b:/g/personal/mutyavonnisa_sci_unand_ac_id/EUHl_X6at9NCowGcpEe4w6oBzOgFAwvVCViVCkFE0SBkbQ?e=iThDRa" TargetMode="External"/><Relationship Id="rId110" Type="http://schemas.openxmlformats.org/officeDocument/2006/relationships/hyperlink" Target="https://uandalas-my.sharepoint.com/:b:/g/personal/mutyavonnisa_sci_unand_ac_id/Eec_KlqLzY9FjQj_LVoPh3YBt9KsOI_O5CxeG-j19DXrKA?e=yhnNVh" TargetMode="External"/><Relationship Id="rId115" Type="http://schemas.openxmlformats.org/officeDocument/2006/relationships/hyperlink" Target="https://uandalas-my.sharepoint.com/:b:/g/personal/mutyavonnisa_sci_unand_ac_id/EWL13-Nh7NxBtE9MHJm5cSEBvph89KAdHtOAbpOoobZAvw?e=Klmc7k" TargetMode="External"/><Relationship Id="rId131" Type="http://schemas.openxmlformats.org/officeDocument/2006/relationships/hyperlink" Target="https://uandalas-my.sharepoint.com/:b:/g/personal/mutyavonnisa_sci_unand_ac_id/EVZJj6Lt0nRAmd92OU6ae_UB2UZnsYOI7ggmGXqJTP61Xw?e=jed7hF" TargetMode="External"/><Relationship Id="rId136" Type="http://schemas.openxmlformats.org/officeDocument/2006/relationships/hyperlink" Target="https://uandalas-my.sharepoint.com/:b:/g/personal/mutyavonnisa_sci_unand_ac_id/ERoT0Ei4JElDji9tpRd6qgwBDkXOfzTdnxp_5qHX1rl7Xw?e=xp9Zx1" TargetMode="External"/><Relationship Id="rId157" Type="http://schemas.openxmlformats.org/officeDocument/2006/relationships/hyperlink" Target="https://uandalas-my.sharepoint.com/:b:/g/personal/mutyavonnisa_sci_unand_ac_id/EWsR8VDTExlIjlsRtu0WycgBguS2vecgr6zSb4Xooqn8GA?e=2eLf9P" TargetMode="External"/><Relationship Id="rId178" Type="http://schemas.openxmlformats.org/officeDocument/2006/relationships/hyperlink" Target="https://uandalas-my.sharepoint.com/:b:/g/personal/mutyavonnisa_sci_unand_ac_id/EXeg4L0MqVlBlUcEirpwleABHUSkyq3UBz8-SAdadtZoww?e=nTaylt" TargetMode="External"/><Relationship Id="rId61" Type="http://schemas.openxmlformats.org/officeDocument/2006/relationships/hyperlink" Target="https://uandalas-my.sharepoint.com/:b:/g/personal/mutyavonnisa_sci_unand_ac_id/EZSonA0USDxFhGqPnRktrm0BWYgc_Sw2FVylt40EttZsFg?e=12hbbS" TargetMode="External"/><Relationship Id="rId82" Type="http://schemas.openxmlformats.org/officeDocument/2006/relationships/hyperlink" Target="https://uandalas-my.sharepoint.com/:b:/g/personal/mutyavonnisa_sci_unand_ac_id/ETan19RJXXRBkK7a-VjlXK4BkupH1oNZcQmwV4boTv52mQ?e=gAAZFa" TargetMode="External"/><Relationship Id="rId152" Type="http://schemas.openxmlformats.org/officeDocument/2006/relationships/hyperlink" Target="https://uandalas-my.sharepoint.com/:b:/g/personal/mutyavonnisa_sci_unand_ac_id/EW2Qbxt7v69LhE2xf50xUucBypzWiYTPXeL0TL3h5e-bTw?e=YY3Orz" TargetMode="External"/><Relationship Id="rId173" Type="http://schemas.openxmlformats.org/officeDocument/2006/relationships/hyperlink" Target="https://uandalas-my.sharepoint.com/:b:/g/personal/mutyavonnisa_sci_unand_ac_id/ETFRkrN4pDlPns71Q9nOgDIB08Pq5GmMplZIgl8_J3b3lQ?e=TLUkg2" TargetMode="External"/><Relationship Id="rId194" Type="http://schemas.openxmlformats.org/officeDocument/2006/relationships/hyperlink" Target="https://uandalas-my.sharepoint.com/:b:/g/personal/mutyavonnisa_sci_unand_ac_id/EarDKoxfTlNLpJyqSsavTpQBzDcPcCzVzq502oryyx46pQ?e=mUJ22o" TargetMode="External"/><Relationship Id="rId199" Type="http://schemas.openxmlformats.org/officeDocument/2006/relationships/hyperlink" Target="https://uandalas-my.sharepoint.com/:b:/g/personal/mutyavonnisa_sci_unand_ac_id/EY3t2PphUrhNvqX8PBZZieIBFNaugBZvbbg1AsrCUEiElg?e=hnbby9" TargetMode="External"/><Relationship Id="rId203" Type="http://schemas.openxmlformats.org/officeDocument/2006/relationships/comments" Target="../comments1.xml"/><Relationship Id="rId19" Type="http://schemas.openxmlformats.org/officeDocument/2006/relationships/hyperlink" Target="https://uandalas-my.sharepoint.com/:b:/g/personal/mutyavonnisa_sci_unand_ac_id/EXMmiHbl565MkTNxhEN9iL0BfrkjPJL_QUX7QQLcI1XLHQ?e=yfgdk3" TargetMode="External"/><Relationship Id="rId14" Type="http://schemas.openxmlformats.org/officeDocument/2006/relationships/hyperlink" Target="https://uandalas-my.sharepoint.com/:b:/g/personal/mutyavonnisa_sci_unand_ac_id/EW7d5nBjlc5EoptzWqAQ1iABAcRynPGr_LbXKZPUX3iEHQ?e=acad3a" TargetMode="External"/><Relationship Id="rId30" Type="http://schemas.openxmlformats.org/officeDocument/2006/relationships/hyperlink" Target="https://uandalas-my.sharepoint.com/:b:/g/personal/mutyavonnisa_sci_unand_ac_id/EdkWIJVFDE9IkCJIiZdBywsB1G-2Fcc-ujeYh1FVoC9DGw?e=nyxBe4" TargetMode="External"/><Relationship Id="rId35" Type="http://schemas.openxmlformats.org/officeDocument/2006/relationships/hyperlink" Target="https://uandalas-my.sharepoint.com/:b:/g/personal/mutyavonnisa_sci_unand_ac_id/EZ2KkIoVGi9Kop8iqCGfFYwB6CRxli_Np3tq5157FR5eaw?e=ZJXP3d" TargetMode="External"/><Relationship Id="rId56" Type="http://schemas.openxmlformats.org/officeDocument/2006/relationships/hyperlink" Target="https://uandalas-my.sharepoint.com/:b:/g/personal/mutyavonnisa_sci_unand_ac_id/Ef9KezS97rpCmEF90d_9XpIBxuyf28u9yBBa1niciywImg?e=9QCo3E" TargetMode="External"/><Relationship Id="rId77" Type="http://schemas.openxmlformats.org/officeDocument/2006/relationships/hyperlink" Target="https://uandalas-my.sharepoint.com/:b:/g/personal/mutyavonnisa_sci_unand_ac_id/EfMD4gS7-JJIoxFcqF6RugkBz--BxX4XjsTRQmaedIsGZQ?e=boN5IQ" TargetMode="External"/><Relationship Id="rId100" Type="http://schemas.openxmlformats.org/officeDocument/2006/relationships/hyperlink" Target="https://uandalas-my.sharepoint.com/:b:/g/personal/mutyavonnisa_sci_unand_ac_id/EYGDirqfU2lAj-JiN8srQ5UBlIicuzOPdwtyyllQIrWHOA?e=vvFONo" TargetMode="External"/><Relationship Id="rId105" Type="http://schemas.openxmlformats.org/officeDocument/2006/relationships/hyperlink" Target="https://uandalas-my.sharepoint.com/:b:/g/personal/mutyavonnisa_sci_unand_ac_id/EcR7Mz9cR7xNp_inIn6DfOgB5mzVD58d1SxLzhXeCvoX6A?e=b0kL59" TargetMode="External"/><Relationship Id="rId126" Type="http://schemas.openxmlformats.org/officeDocument/2006/relationships/hyperlink" Target="https://uandalas-my.sharepoint.com/:b:/g/personal/mutyavonnisa_sci_unand_ac_id/EZhXDNiHDb9CvxuRD2JOwaUBlaMJ5lqHXuMUTZ-OHL7-pw?e=09mPDk" TargetMode="External"/><Relationship Id="rId147" Type="http://schemas.openxmlformats.org/officeDocument/2006/relationships/hyperlink" Target="https://uandalas-my.sharepoint.com/:b:/g/personal/mutyavonnisa_sci_unand_ac_id/Ef1zkE8mhtxKicRo0XOHMR8BkjxgDTqs9xMyr-cwAVBgDw?e=B7stRy" TargetMode="External"/><Relationship Id="rId168" Type="http://schemas.openxmlformats.org/officeDocument/2006/relationships/hyperlink" Target="https://uandalas-my.sharepoint.com/:b:/g/personal/mutyavonnisa_sci_unand_ac_id/ETbuHAy9EyxNnC1tCUXsqzkBFjs2l3quAs2Y7Sp9Mah8rQ?e=Hjdqtl" TargetMode="External"/><Relationship Id="rId8" Type="http://schemas.openxmlformats.org/officeDocument/2006/relationships/hyperlink" Target="https://uandalas-my.sharepoint.com/:b:/g/personal/mutyavonnisa_sci_unand_ac_id/EZAiIpGDaEtOtD7cXsQeEegBcU1tWTtbd9gtpCJFYsAUSQ?e=mSvMu0" TargetMode="External"/><Relationship Id="rId51" Type="http://schemas.openxmlformats.org/officeDocument/2006/relationships/hyperlink" Target="https://uandalas-my.sharepoint.com/:b:/g/personal/mutyavonnisa_sci_unand_ac_id/EcSHHGuMyLBIvsnKjVpAo6gBtOM55c3AcpgG68IB-4V0Kg?e=zyodkI" TargetMode="External"/><Relationship Id="rId72" Type="http://schemas.openxmlformats.org/officeDocument/2006/relationships/hyperlink" Target="https://uandalas-my.sharepoint.com/:b:/g/personal/mutyavonnisa_sci_unand_ac_id/EYEKh-3Sa6VKv5olASiOOdkBit9QKab--PmTh5Xy5uluUA?e=P1qEoF" TargetMode="External"/><Relationship Id="rId93" Type="http://schemas.openxmlformats.org/officeDocument/2006/relationships/hyperlink" Target="https://uandalas-my.sharepoint.com/:b:/g/personal/mutyavonnisa_sci_unand_ac_id/EfY3hbNVsnhMp5eg6olpD2oBzpBRPNcXfdvLkO_nJsHXnw?e=Pb7Rgz" TargetMode="External"/><Relationship Id="rId98" Type="http://schemas.openxmlformats.org/officeDocument/2006/relationships/hyperlink" Target="https://uandalas-my.sharepoint.com/:b:/g/personal/mutyavonnisa_sci_unand_ac_id/EYjDk9na9iRAogy_q0OQmGUBa43JwU4YBMK7jqudjeHLbg?e=izf1rT" TargetMode="External"/><Relationship Id="rId121" Type="http://schemas.openxmlformats.org/officeDocument/2006/relationships/hyperlink" Target="https://uandalas-my.sharepoint.com/:b:/g/personal/mutyavonnisa_sci_unand_ac_id/Ea8FqaH9r-tFgKYs-xF3S5cBwZb59dvn-l2PSDvZ5YwK_g?e=s4Hwh4" TargetMode="External"/><Relationship Id="rId142" Type="http://schemas.openxmlformats.org/officeDocument/2006/relationships/hyperlink" Target="https://uandalas-my.sharepoint.com/:b:/g/personal/mutyavonnisa_sci_unand_ac_id/EeLL4s65TCBEpDnttjsvXxQB53JHlgCjTGCAgLhcHT2b7w?e=w3B1NG" TargetMode="External"/><Relationship Id="rId163" Type="http://schemas.openxmlformats.org/officeDocument/2006/relationships/hyperlink" Target="https://uandalas-my.sharepoint.com/:b:/g/personal/mutyavonnisa_sci_unand_ac_id/EU8P_GZDQFlKvIJQ1Tovtw8B1P-dKwqE6IGPuKrShGbOhA?e=o31DJH" TargetMode="External"/><Relationship Id="rId184" Type="http://schemas.openxmlformats.org/officeDocument/2006/relationships/hyperlink" Target="https://uandalas-my.sharepoint.com/:b:/g/personal/mutyavonnisa_sci_unand_ac_id/EZXZZ8xjc2lIj4sSQdufec4BxQ20X_OiBhXB5qpw3pxgeA?e=9fM1c0" TargetMode="External"/><Relationship Id="rId189" Type="http://schemas.openxmlformats.org/officeDocument/2006/relationships/hyperlink" Target="https://uandalas-my.sharepoint.com/:b:/g/personal/mutyavonnisa_sci_unand_ac_id/ETINjgq_YC1PiICxsY43BxUBiBHG7WM5AApJUod3SVo9vA?e=j1ZrLd" TargetMode="External"/><Relationship Id="rId3" Type="http://schemas.openxmlformats.org/officeDocument/2006/relationships/hyperlink" Target="https://uandalas-my.sharepoint.com/:b:/g/personal/mutyavonnisa_sci_unand_ac_id/EaKx25JyAElItLNp7cVyY_UBktgGSaVZvcm0dHH-3ZLQpA?e=I11VG1" TargetMode="External"/><Relationship Id="rId25" Type="http://schemas.openxmlformats.org/officeDocument/2006/relationships/hyperlink" Target="https://uandalas-my.sharepoint.com/:b:/g/personal/mutyavonnisa_sci_unand_ac_id/EcdEuUJvV5xMh89OUfNOv4sBZgvsuGYfJ4j4FKAAlT7m9Q?e=GKZFMP" TargetMode="External"/><Relationship Id="rId46" Type="http://schemas.openxmlformats.org/officeDocument/2006/relationships/hyperlink" Target="https://uandalas-my.sharepoint.com/:b:/g/personal/mutyavonnisa_sci_unand_ac_id/Ec_zb8w4DNtCqTZ5h6kHKA4B_wXwALqwppOdrEAwvbPUeQ?e=NSoxyG" TargetMode="External"/><Relationship Id="rId67" Type="http://schemas.openxmlformats.org/officeDocument/2006/relationships/hyperlink" Target="https://uandalas-my.sharepoint.com/:b:/g/personal/mutyavonnisa_sci_unand_ac_id/Edlpa5Dp0pNIiAZVis75qXABN8Kvz6FKSPRmd6T5hdgmiQ?e=WHgKHe" TargetMode="External"/><Relationship Id="rId116" Type="http://schemas.openxmlformats.org/officeDocument/2006/relationships/hyperlink" Target="https://uandalas-my.sharepoint.com/:b:/g/personal/mutyavonnisa_sci_unand_ac_id/Edd3uVca5xtLi6JcmvX8ymkB4cwaskcrK80Xh3iFn222bQ?e=csvA2s" TargetMode="External"/><Relationship Id="rId137" Type="http://schemas.openxmlformats.org/officeDocument/2006/relationships/hyperlink" Target="https://uandalas-my.sharepoint.com/:b:/g/personal/mutyavonnisa_sci_unand_ac_id/EWb7RHPQ3iJAm1-yL5WowpQBmwWVIBp6JKxorrTh7e7tfw?e=EmsglH" TargetMode="External"/><Relationship Id="rId158" Type="http://schemas.openxmlformats.org/officeDocument/2006/relationships/hyperlink" Target="https://uandalas-my.sharepoint.com/:b:/g/personal/mutyavonnisa_sci_unand_ac_id/ETuovgQ-yNdFmB57RhbjC04B29qOaPsZufj7Cq1_Sb8Utw?e=Ixpm4S" TargetMode="External"/><Relationship Id="rId20" Type="http://schemas.openxmlformats.org/officeDocument/2006/relationships/hyperlink" Target="https://uandalas-my.sharepoint.com/:b:/g/personal/mutyavonnisa_sci_unand_ac_id/EZQlhbmSP1dPpxBYZQBg6MIBUQTch_bt3WqH5xmIIP8gmA?e=WvbPNr" TargetMode="External"/><Relationship Id="rId41" Type="http://schemas.openxmlformats.org/officeDocument/2006/relationships/hyperlink" Target="https://uandalas-my.sharepoint.com/:b:/g/personal/mutyavonnisa_sci_unand_ac_id/ESYikfLSnQ1LoB4Xxe0z_e0BTp3B1lofKPV1y94FJ8ISig?e=ZhsWut" TargetMode="External"/><Relationship Id="rId62" Type="http://schemas.openxmlformats.org/officeDocument/2006/relationships/hyperlink" Target="https://uandalas-my.sharepoint.com/:b:/g/personal/mutyavonnisa_sci_unand_ac_id/ESezszJfeRxEptWR3MwiZhcBZ3hLE2RycpgCcs6QxsbjYA?e=UAg2Oh" TargetMode="External"/><Relationship Id="rId83" Type="http://schemas.openxmlformats.org/officeDocument/2006/relationships/hyperlink" Target="https://uandalas-my.sharepoint.com/:b:/g/personal/mutyavonnisa_sci_unand_ac_id/EcD71Tr0WXpLm9ikf_5Ng4cBXsCBHoh36FbvKq484Ymnkg?e=Btklpx" TargetMode="External"/><Relationship Id="rId88" Type="http://schemas.openxmlformats.org/officeDocument/2006/relationships/hyperlink" Target="https://uandalas-my.sharepoint.com/:b:/g/personal/mutyavonnisa_sci_unand_ac_id/EbXE39dexn1HgGiovFkahScB92Lth4FPle6XPjFnzylJ7A?e=3pXsRU" TargetMode="External"/><Relationship Id="rId111" Type="http://schemas.openxmlformats.org/officeDocument/2006/relationships/hyperlink" Target="https://uandalas-my.sharepoint.com/:b:/g/personal/mutyavonnisa_sci_unand_ac_id/EVPqeYLZJClOtOlN_xKRmPcBBgt5X0i_4yRT6sRpU1-05Q?e=jUeDzd" TargetMode="External"/><Relationship Id="rId132" Type="http://schemas.openxmlformats.org/officeDocument/2006/relationships/hyperlink" Target="https://uandalas-my.sharepoint.com/:b:/g/personal/mutyavonnisa_sci_unand_ac_id/EagufIE0NSRIikdQDcUEqsABTbwh1P8qsM0t6YqC6OYgiw?e=fcrCpn" TargetMode="External"/><Relationship Id="rId153" Type="http://schemas.openxmlformats.org/officeDocument/2006/relationships/hyperlink" Target="https://uandalas-my.sharepoint.com/:b:/g/personal/mutyavonnisa_sci_unand_ac_id/ETPpan3KiLZBvuYIqYJZ9h4B2sgycV9sGzQJrHwC4bGN3Q?e=vLuVrf" TargetMode="External"/><Relationship Id="rId174" Type="http://schemas.openxmlformats.org/officeDocument/2006/relationships/hyperlink" Target="https://uandalas-my.sharepoint.com/:b:/g/personal/mutyavonnisa_sci_unand_ac_id/EXR4b9tDt-tPtiIOTml3qGABJyeps9J20wekokYt9sz3hw?e=9jLXup" TargetMode="External"/><Relationship Id="rId179" Type="http://schemas.openxmlformats.org/officeDocument/2006/relationships/hyperlink" Target="https://uandalas-my.sharepoint.com/:b:/g/personal/mutyavonnisa_sci_unand_ac_id/ESIKYogplrlBtlmP-MQ85JAB4Ud0XS6DRRf9N4Bo7YKhXg?e=hKlyZ0" TargetMode="External"/><Relationship Id="rId195" Type="http://schemas.openxmlformats.org/officeDocument/2006/relationships/hyperlink" Target="https://uandalas-my.sharepoint.com/:b:/g/personal/mutyavonnisa_sci_unand_ac_id/EfdlKpNr1ztGmEzu5c7NVtgBz916BIOoCeHBGabnUdR07Q" TargetMode="External"/><Relationship Id="rId190" Type="http://schemas.openxmlformats.org/officeDocument/2006/relationships/hyperlink" Target="https://uandalas-my.sharepoint.com/:b:/g/personal/mutyavonnisa_sci_unand_ac_id/EaaxuvB6mH1OjUma13wABWsB2kWDbLsQG0F9ToquzKZe1g" TargetMode="External"/><Relationship Id="rId15" Type="http://schemas.openxmlformats.org/officeDocument/2006/relationships/hyperlink" Target="https://uandalas-my.sharepoint.com/:b:/g/personal/mutyavonnisa_sci_unand_ac_id/EcUkt88lh7FDi-uTvqoRq3EByWYnp6wCDnqhMnbJG2x62g?e=ODh88B" TargetMode="External"/><Relationship Id="rId36" Type="http://schemas.openxmlformats.org/officeDocument/2006/relationships/hyperlink" Target="https://uandalas-my.sharepoint.com/:b:/g/personal/mutyavonnisa_sci_unand_ac_id/Eb83jUxiqHhGj0pifW4bpWUBuVg1zcpKuaa1uHtVM6PimA?e=vVF7wg" TargetMode="External"/><Relationship Id="rId57" Type="http://schemas.openxmlformats.org/officeDocument/2006/relationships/hyperlink" Target="https://uandalas-my.sharepoint.com/:b:/g/personal/mutyavonnisa_sci_unand_ac_id/EXrZAzTAutJJlXgfu34XABMBtK2v719XdMNFpFoVoGPTyg?e=C8t56V" TargetMode="External"/><Relationship Id="rId106" Type="http://schemas.openxmlformats.org/officeDocument/2006/relationships/hyperlink" Target="https://uandalas-my.sharepoint.com/:b:/g/personal/mutyavonnisa_sci_unand_ac_id/EWh_FFDDxlRHgQ_22t5IqEABbGBK4bCiQSsKn3_oADX0uQ?e=J9qD6z" TargetMode="External"/><Relationship Id="rId127" Type="http://schemas.openxmlformats.org/officeDocument/2006/relationships/hyperlink" Target="https://uandalas-my.sharepoint.com/:b:/g/personal/mutyavonnisa_sci_unand_ac_id/EVDusorF31ZLpEayhzTK3ZsBwfUDOZdg8xE3f8Pc1t807w?e=CvRqGp" TargetMode="External"/><Relationship Id="rId10" Type="http://schemas.openxmlformats.org/officeDocument/2006/relationships/hyperlink" Target="https://uandalas-my.sharepoint.com/:b:/g/personal/mutyavonnisa_sci_unand_ac_id/EWhap36vv95Eg0m9Ka2yEqkB3yvpDGL2mUYUZ9sL7jTvJA?e=eIKUc9" TargetMode="External"/><Relationship Id="rId31" Type="http://schemas.openxmlformats.org/officeDocument/2006/relationships/hyperlink" Target="https://uandalas-my.sharepoint.com/:b:/g/personal/mutyavonnisa_sci_unand_ac_id/EVesl2XamkVMhqhEMRy9srEBo9JxmQdfP76Hjxb3XlK1Jw?e=s03fnw" TargetMode="External"/><Relationship Id="rId52" Type="http://schemas.openxmlformats.org/officeDocument/2006/relationships/hyperlink" Target="https://uandalas-my.sharepoint.com/:b:/g/personal/mutyavonnisa_sci_unand_ac_id/ESi5nQJenRJOvIBy5PupYYUBLdBqWnekx0RP4Rwesunt8w?e=CxbWFy" TargetMode="External"/><Relationship Id="rId73" Type="http://schemas.openxmlformats.org/officeDocument/2006/relationships/hyperlink" Target="https://uandalas-my.sharepoint.com/:b:/g/personal/mutyavonnisa_sci_unand_ac_id/Ef4zmNUuC6hOmXC1ynZraE8Bhffy7M-gvtFZKwAR5bZ5xA?e=d8yWdL" TargetMode="External"/><Relationship Id="rId78" Type="http://schemas.openxmlformats.org/officeDocument/2006/relationships/hyperlink" Target="https://uandalas-my.sharepoint.com/:b:/g/personal/mutyavonnisa_sci_unand_ac_id/EfxjQ1Tq8XdBtvFZc0DFY3MB70FtuV7A62tzPbq_LRMCEw?e=u1PgnT" TargetMode="External"/><Relationship Id="rId94" Type="http://schemas.openxmlformats.org/officeDocument/2006/relationships/hyperlink" Target="https://uandalas-my.sharepoint.com/:b:/g/personal/mutyavonnisa_sci_unand_ac_id/EUNXnceQsdtGmQY8YgqY1PkBJb0f4VawfyhrKvCRN80jiA?e=h5PAWm" TargetMode="External"/><Relationship Id="rId99" Type="http://schemas.openxmlformats.org/officeDocument/2006/relationships/hyperlink" Target="https://uandalas-my.sharepoint.com/:b:/g/personal/mutyavonnisa_sci_unand_ac_id/EUKmUrwDEKFLgCFR72NvKhcBp7TP0A9osscAfZNT1c_sOg?e=OQaNUQ" TargetMode="External"/><Relationship Id="rId101" Type="http://schemas.openxmlformats.org/officeDocument/2006/relationships/hyperlink" Target="https://uandalas-my.sharepoint.com/:b:/g/personal/mutyavonnisa_sci_unand_ac_id/Eb0ARBSxFAlNldo7OC0fAeABWcFPhLXVM9XoWCimfa-DCQ?e=C1IQrd" TargetMode="External"/><Relationship Id="rId122" Type="http://schemas.openxmlformats.org/officeDocument/2006/relationships/hyperlink" Target="https://uandalas-my.sharepoint.com/:b:/g/personal/mutyavonnisa_sci_unand_ac_id/Ed4SHJF0l7BEpCuPQfJWTGsBdbe7CVvbCguW5LR2DUerfw?e=HuS6w9" TargetMode="External"/><Relationship Id="rId143" Type="http://schemas.openxmlformats.org/officeDocument/2006/relationships/hyperlink" Target="https://uandalas-my.sharepoint.com/:b:/g/personal/mutyavonnisa_sci_unand_ac_id/Ebjkpp0U6H9MjbZ1OnbwsSMBLUjugzh5m5bbbcq10UWH-g?e=tBeLST" TargetMode="External"/><Relationship Id="rId148" Type="http://schemas.openxmlformats.org/officeDocument/2006/relationships/hyperlink" Target="https://uandalas-my.sharepoint.com/:b:/g/personal/mutyavonnisa_sci_unand_ac_id/ERCl3MLhC5JKvu2exzohsAQB8kMBIe4cR17C5IRUtzlVhQ" TargetMode="External"/><Relationship Id="rId164" Type="http://schemas.openxmlformats.org/officeDocument/2006/relationships/hyperlink" Target="https://uandalas-my.sharepoint.com/:b:/g/personal/mutyavonnisa_sci_unand_ac_id/Ec6knTyz49dLn0Aj8Uw1P9cBwcJbbLRL2PHemvfkPE_2bw?e=F2AXQ2" TargetMode="External"/><Relationship Id="rId169" Type="http://schemas.openxmlformats.org/officeDocument/2006/relationships/hyperlink" Target="https://uandalas-my.sharepoint.com/:b:/g/personal/mutyavonnisa_sci_unand_ac_id/Ec2IW4vMB8FGt_bWCu5xrIsBfA3evlbjCusHW1bDM3vh3g?e=ProSiP" TargetMode="External"/><Relationship Id="rId185" Type="http://schemas.openxmlformats.org/officeDocument/2006/relationships/hyperlink" Target="https://uandalas-my.sharepoint.com/:b:/g/personal/mutyavonnisa_sci_unand_ac_id/EcfXc0cPcHxOhrVQB-obENkBJDFzIBppsDRGAGLnMHvqfw?e=S9WDZE" TargetMode="External"/><Relationship Id="rId4" Type="http://schemas.openxmlformats.org/officeDocument/2006/relationships/hyperlink" Target="https://uandalas-my.sharepoint.com/:b:/g/personal/mutyavonnisa_sci_unand_ac_id/EeztVSYu4JlGowWiHJoyR_MB9F_Rh_VJkrpxdHj5thhQZA" TargetMode="External"/><Relationship Id="rId9" Type="http://schemas.openxmlformats.org/officeDocument/2006/relationships/hyperlink" Target="https://uandalas-my.sharepoint.com/:b:/g/personal/mutyavonnisa_sci_unand_ac_id/EQoaN8_SMcNIlWLQymh_dskBEkP6grKGOd4Vhi023drdyQ?e=KaNoKU" TargetMode="External"/><Relationship Id="rId180" Type="http://schemas.openxmlformats.org/officeDocument/2006/relationships/hyperlink" Target="https://uandalas-my.sharepoint.com/:b:/g/personal/mutyavonnisa_sci_unand_ac_id/ET8fauW7odlIh-f9XvJrDjwBKuJWoFj7Ft2uUJ5tEHXo3Q?e=6I81CH" TargetMode="External"/><Relationship Id="rId26" Type="http://schemas.openxmlformats.org/officeDocument/2006/relationships/hyperlink" Target="https://uandalas-my.sharepoint.com/:b:/g/personal/mutyavonnisa_sci_unand_ac_id/EbBMcjnjgjlJvVPTK_Fif4wBlLCbjb9YoWFbFPxo_Qm5lg?e=Z46dQ2" TargetMode="External"/><Relationship Id="rId47" Type="http://schemas.openxmlformats.org/officeDocument/2006/relationships/hyperlink" Target="https://uandalas-my.sharepoint.com/:b:/g/personal/mutyavonnisa_sci_unand_ac_id/EcpJOdA-e1ZAjwrN_-_5SKEBALqMetns9mvtvisssa-fkw?e=jj0vn5" TargetMode="External"/><Relationship Id="rId68" Type="http://schemas.openxmlformats.org/officeDocument/2006/relationships/hyperlink" Target="https://uandalas-my.sharepoint.com/:b:/g/personal/mutyavonnisa_sci_unand_ac_id/Ed82kH-iKMxHug756bOWV1IB5-CD7nIpF6UxDuP3OTUpUA?e=GJbykt" TargetMode="External"/><Relationship Id="rId89" Type="http://schemas.openxmlformats.org/officeDocument/2006/relationships/hyperlink" Target="https://uandalas-my.sharepoint.com/:b:/g/personal/mutyavonnisa_sci_unand_ac_id/EU02JHgrCvROqwy1xnDhMtYBHaRQA3ECEWHC_RxYSY917Q?e=hUcKrl" TargetMode="External"/><Relationship Id="rId112" Type="http://schemas.openxmlformats.org/officeDocument/2006/relationships/hyperlink" Target="https://uandalas-my.sharepoint.com/:b:/g/personal/mutyavonnisa_sci_unand_ac_id/EYQnJ5QZtIlPn5a0nZYkZOMB97YvAxY2fiYfoZz55fM01A" TargetMode="External"/><Relationship Id="rId133" Type="http://schemas.openxmlformats.org/officeDocument/2006/relationships/hyperlink" Target="https://uandalas-my.sharepoint.com/:b:/g/personal/mutyavonnisa_sci_unand_ac_id/EdyNzWftBb1MvPjbFq4dUVoBgewU42-5x598ErNzeUlY3g?e=iKqgJA" TargetMode="External"/><Relationship Id="rId154" Type="http://schemas.openxmlformats.org/officeDocument/2006/relationships/hyperlink" Target="https://uandalas-my.sharepoint.com/:b:/g/personal/mutyavonnisa_sci_unand_ac_id/EYfAJhHnUc9ArnPIf4d_2vcBhY0Zn9oRRFuG-Yo_xBBZrg?e=rrHQvN" TargetMode="External"/><Relationship Id="rId175" Type="http://schemas.openxmlformats.org/officeDocument/2006/relationships/hyperlink" Target="https://uandalas-my.sharepoint.com/:b:/g/personal/mutyavonnisa_sci_unand_ac_id/EXpDph52UuFMrst21LBKOpwBbSJhvXswEBYt1hK1-nj7Vg?e=aycyv5" TargetMode="External"/><Relationship Id="rId196" Type="http://schemas.openxmlformats.org/officeDocument/2006/relationships/hyperlink" Target="https://uandalas-my.sharepoint.com/:b:/g/personal/mutyavonnisa_sci_unand_ac_id/EfMJqGsJgIRJnjIgA-dBwmEB6anq3Otlk_3Jhmth9vAqyQ?e=zA27HR" TargetMode="External"/><Relationship Id="rId200" Type="http://schemas.openxmlformats.org/officeDocument/2006/relationships/hyperlink" Target="https://uandalas-my.sharepoint.com/:b:/g/personal/mutyavonnisa_sci_unand_ac_id/Ed8x64Qyc3pLtfSZh2TSJ-gBbcQGLZMEi5vd2xVlbnHNGw?e=wUnhzQ" TargetMode="External"/><Relationship Id="rId16" Type="http://schemas.openxmlformats.org/officeDocument/2006/relationships/hyperlink" Target="https://uandalas-my.sharepoint.com/:b:/g/personal/mutyavonnisa_sci_unand_ac_id/EU_CLRVyDUtHsrxO94mn_bsB81VmlkiI_8CLO1HICWUoaA?e=FgggYv" TargetMode="External"/><Relationship Id="rId37" Type="http://schemas.openxmlformats.org/officeDocument/2006/relationships/hyperlink" Target="https://uandalas-my.sharepoint.com/:b:/g/personal/mutyavonnisa_sci_unand_ac_id/EZIPMi4FOIZPsVXhSVMAyN4BaJNsNsKzrGefzS0PVHohiA?e=uugkA6" TargetMode="External"/><Relationship Id="rId58" Type="http://schemas.openxmlformats.org/officeDocument/2006/relationships/hyperlink" Target="https://uandalas-my.sharepoint.com/:b:/g/personal/mutyavonnisa_sci_unand_ac_id/EVo5bziT8G1JobMwTwttEjYBN2FZM0NuABuvUm8JtxwVMQ?e=v94PiC" TargetMode="External"/><Relationship Id="rId79" Type="http://schemas.openxmlformats.org/officeDocument/2006/relationships/hyperlink" Target="https://uandalas-my.sharepoint.com/:b:/g/personal/mutyavonnisa_sci_unand_ac_id/EdjL8zndSIlJr2CS8-skiI0BKw4mmLw4_StzHLVI46JeBw?e=h11Yz5" TargetMode="External"/><Relationship Id="rId102" Type="http://schemas.openxmlformats.org/officeDocument/2006/relationships/hyperlink" Target="https://uandalas-my.sharepoint.com/:b:/g/personal/mutyavonnisa_sci_unand_ac_id/EV2g8JzrAJ5IiH8MAw3wNyoBV273BG7Tq8FgdoMa8DviOg?e=ckYu5O" TargetMode="External"/><Relationship Id="rId123" Type="http://schemas.openxmlformats.org/officeDocument/2006/relationships/hyperlink" Target="https://uandalas-my.sharepoint.com/:b:/g/personal/mutyavonnisa_sci_unand_ac_id/EQBNonGL3EFAtx7rZDFDo60Bv0zP4FfugD4-THY59z1-Kw?e=uqywwp" TargetMode="External"/><Relationship Id="rId144" Type="http://schemas.openxmlformats.org/officeDocument/2006/relationships/hyperlink" Target="https://uandalas-my.sharepoint.com/:b:/g/personal/mutyavonnisa_sci_unand_ac_id/EZH_XwtY2DpMtvR_hsGyknIB6Lx3BWBH6qrgjANf5nrEjA?e=Ru7A6T" TargetMode="External"/><Relationship Id="rId90" Type="http://schemas.openxmlformats.org/officeDocument/2006/relationships/hyperlink" Target="https://uandalas-my.sharepoint.com/:b:/g/personal/mutyavonnisa_sci_unand_ac_id/EereVDf0i2hAuCLimlHbeo4BMhgJWXy1FC05ptLBHq-vuw?e=BTfVQo" TargetMode="External"/><Relationship Id="rId165" Type="http://schemas.openxmlformats.org/officeDocument/2006/relationships/hyperlink" Target="https://uandalas-my.sharepoint.com/:b:/g/personal/mutyavonnisa_sci_unand_ac_id/EYrQsBwalyxDo_Bjod_sa2cBGxferctRSs81ZERsnclXJQ?e=PgXNRN" TargetMode="External"/><Relationship Id="rId186" Type="http://schemas.openxmlformats.org/officeDocument/2006/relationships/hyperlink" Target="https://uandalas-my.sharepoint.com/:b:/g/personal/mutyavonnisa_sci_unand_ac_id/EQ2R3tzT0KRFuM0uyf-3PpkBKbcSGd62T_cjgjgQkZ8QCg?e=K5zCdd" TargetMode="External"/><Relationship Id="rId27" Type="http://schemas.openxmlformats.org/officeDocument/2006/relationships/hyperlink" Target="https://uandalas-my.sharepoint.com/:b:/g/personal/mutyavonnisa_sci_unand_ac_id/EQIIj32SekdBqG7Lkk2GjYsBHI9g_v1FTrAKcx4nroOaOQ?e=sD28t2" TargetMode="External"/><Relationship Id="rId48" Type="http://schemas.openxmlformats.org/officeDocument/2006/relationships/hyperlink" Target="https://uandalas-my.sharepoint.com/:b:/g/personal/mutyavonnisa_sci_unand_ac_id/EVSAY8ZoD4hFgQMQ_B_-_qoBe2u_Cf_6ei3Wvk1OdFgx7Q?e=EDst0L" TargetMode="External"/><Relationship Id="rId69" Type="http://schemas.openxmlformats.org/officeDocument/2006/relationships/hyperlink" Target="https://uandalas-my.sharepoint.com/:b:/g/personal/mutyavonnisa_sci_unand_ac_id/EZm7dcYV3GZPumCIuCz5jAoBe_LCiwX5rBx-PL_KH2UtAA?e=srFmJ6" TargetMode="External"/><Relationship Id="rId113" Type="http://schemas.openxmlformats.org/officeDocument/2006/relationships/hyperlink" Target="https://uandalas-my.sharepoint.com/:b:/g/personal/mutyavonnisa_sci_unand_ac_id/ERSLXYYuSrFAn3GYWBrzvQ0BgHAK9_DQVv2MX9h3FrM_uw?e=PULhgG" TargetMode="External"/><Relationship Id="rId134" Type="http://schemas.openxmlformats.org/officeDocument/2006/relationships/hyperlink" Target="https://uandalas-my.sharepoint.com/:b:/g/personal/mutyavonnisa_sci_unand_ac_id/ESXYG6TLQftCllyL8QOZ4zEBsxVfZMl5qIq9K6f9AZXoTQ?e=kUInSf" TargetMode="External"/><Relationship Id="rId80" Type="http://schemas.openxmlformats.org/officeDocument/2006/relationships/hyperlink" Target="https://uandalas-my.sharepoint.com/:b:/g/personal/mutyavonnisa_sci_unand_ac_id/EfIrt_QCJPVNgJaYKz8iT7sBpouRBSx-_DPfFyLMfbDrVQ?e=YMYdb1" TargetMode="External"/><Relationship Id="rId155" Type="http://schemas.openxmlformats.org/officeDocument/2006/relationships/hyperlink" Target="https://uandalas-my.sharepoint.com/:b:/g/personal/mutyavonnisa_sci_unand_ac_id/ERLxvTEWK2BIuyuwdELIXkcBGloLqdqVcZGGcRv2oKqG3A?e=W6UgqS" TargetMode="External"/><Relationship Id="rId176" Type="http://schemas.openxmlformats.org/officeDocument/2006/relationships/hyperlink" Target="https://uandalas-my.sharepoint.com/:b:/g/personal/mutyavonnisa_sci_unand_ac_id/EQctIk8-46dGuZiiCWnUL3sB5vtxWHKb1JGzZ_r0PJF-3Q?e=Stgpj5" TargetMode="External"/><Relationship Id="rId197" Type="http://schemas.openxmlformats.org/officeDocument/2006/relationships/hyperlink" Target="https://uandalas-my.sharepoint.com/:b:/g/personal/mutyavonnisa_sci_unand_ac_id/EeAqY5HopL5OtMokmOdEx-sBnQbv326esAbpKbuFfaG20Q?e=NrX2fD" TargetMode="External"/><Relationship Id="rId201" Type="http://schemas.openxmlformats.org/officeDocument/2006/relationships/hyperlink" Target="https://uandalas-my.sharepoint.com/:b:/g/personal/mutyavonnisa_sci_unand_ac_id/EX2WQrTEVplAg4_J1AMsp3sBNsQJk4Df1FGj7UPaFXBbxQ?e=bvKJCl" TargetMode="External"/><Relationship Id="rId17" Type="http://schemas.openxmlformats.org/officeDocument/2006/relationships/hyperlink" Target="https://uandalas-my.sharepoint.com/:b:/g/personal/mutyavonnisa_sci_unand_ac_id/Eb_pe5kn8KZBkIQ7XAvZxWIB6XlbfaVyAu87KgX_LdgZMw?e=AAdqnD" TargetMode="External"/><Relationship Id="rId38" Type="http://schemas.openxmlformats.org/officeDocument/2006/relationships/hyperlink" Target="https://uandalas-my.sharepoint.com/:b:/g/personal/mutyavonnisa_sci_unand_ac_id/EQBFGyrGHEpJtDqz7HB50oAB8JcgcvWRWah_Ahq_OK66Vw?e=bUs6gL" TargetMode="External"/><Relationship Id="rId59" Type="http://schemas.openxmlformats.org/officeDocument/2006/relationships/hyperlink" Target="https://uandalas-my.sharepoint.com/:b:/g/personal/mutyavonnisa_sci_unand_ac_id/EV0EsOAplvFOv_749Uhy3ygB4RsFSmtwR8nQvwlfzR5cjA?e=Mxap5g" TargetMode="External"/><Relationship Id="rId103" Type="http://schemas.openxmlformats.org/officeDocument/2006/relationships/hyperlink" Target="https://uandalas-my.sharepoint.com/:b:/g/personal/mutyavonnisa_sci_unand_ac_id/Ed_9TbqTvvdEmx7IxDXrGPMBDHygSVFCRt4gPzaKg4SMpg?e=Wjn2d4" TargetMode="External"/><Relationship Id="rId124" Type="http://schemas.openxmlformats.org/officeDocument/2006/relationships/hyperlink" Target="https://uandalas-my.sharepoint.com/:b:/g/personal/mutyavonnisa_sci_unand_ac_id/EdFDpVQbKNBNtZkonihIIw8BC5j9hVSe8OP78R_46V_AlA?e=l2KOtA" TargetMode="External"/><Relationship Id="rId70" Type="http://schemas.openxmlformats.org/officeDocument/2006/relationships/hyperlink" Target="https://uandalas-my.sharepoint.com/:b:/g/personal/mutyavonnisa_sci_unand_ac_id/EZfMI_8Yf_tKj7XroU4kt9UBsHIHET84AdVRlpnCzeLVRg?e=RZCR9D" TargetMode="External"/><Relationship Id="rId91" Type="http://schemas.openxmlformats.org/officeDocument/2006/relationships/hyperlink" Target="https://uandalas-my.sharepoint.com/:b:/g/personal/mutyavonnisa_sci_unand_ac_id/ESK2wkBTTh9AsX8oSGuBy_gBROuI9c7j5v11BWAq9CFveQ?e=X7tVan" TargetMode="External"/><Relationship Id="rId145" Type="http://schemas.openxmlformats.org/officeDocument/2006/relationships/hyperlink" Target="https://uandalas-my.sharepoint.com/:b:/g/personal/mutyavonnisa_sci_unand_ac_id/EUxvH9gs0rJDg5gAL-htSB0Bzo13RLkFA_aGu2sOiiDHSQ?e=cqSIL8" TargetMode="External"/><Relationship Id="rId166" Type="http://schemas.openxmlformats.org/officeDocument/2006/relationships/hyperlink" Target="https://uandalas-my.sharepoint.com/:b:/g/personal/mutyavonnisa_sci_unand_ac_id/ERHuYscVu7RGnDSlaWcSyfIByQSGNVv0Jywmiuui_Fv7KA?e=dhVA3c" TargetMode="External"/><Relationship Id="rId187" Type="http://schemas.openxmlformats.org/officeDocument/2006/relationships/hyperlink" Target="https://uandalas-my.sharepoint.com/:b:/g/personal/mutyavonnisa_sci_unand_ac_id/Ed_FesI3wNlFhwYRiVgnxDgBfDpAlBiK6yt_UJlkGtW_-g?e=P8vkce" TargetMode="External"/><Relationship Id="rId1" Type="http://schemas.openxmlformats.org/officeDocument/2006/relationships/hyperlink" Target="https://uandalas-my.sharepoint.com/:b:/g/personal/mutyavonnisa_sci_unand_ac_id/EU7e4vVEvC5Lnk50zJXYkhgBy-Qsju33SN181B8XNVybVg?e=hUZOSx" TargetMode="External"/><Relationship Id="rId28" Type="http://schemas.openxmlformats.org/officeDocument/2006/relationships/hyperlink" Target="https://uandalas-my.sharepoint.com/:b:/g/personal/mutyavonnisa_sci_unand_ac_id/ERpneex1iY1AhxhY-ddw7xQBLuEyhhzTkF0kiyd78E_9rA?e=eagXXy" TargetMode="External"/><Relationship Id="rId49" Type="http://schemas.openxmlformats.org/officeDocument/2006/relationships/hyperlink" Target="https://uandalas-my.sharepoint.com/:b:/g/personal/mutyavonnisa_sci_unand_ac_id/EUFUWXNbZQBMjjtYgsEmgR8BWJ0LobIR9FXAAQN8_VaP9A?e=6tvggX" TargetMode="External"/><Relationship Id="rId114" Type="http://schemas.openxmlformats.org/officeDocument/2006/relationships/hyperlink" Target="https://uandalas-my.sharepoint.com/:b:/g/personal/mutyavonnisa_sci_unand_ac_id/EWXUGxZqfVVArIdTJMfId-UB5MShKFX-swUShi1x-w9uEA?e=em6qQB" TargetMode="External"/><Relationship Id="rId60" Type="http://schemas.openxmlformats.org/officeDocument/2006/relationships/hyperlink" Target="https://uandalas-my.sharepoint.com/:b:/g/personal/mutyavonnisa_sci_unand_ac_id/EQ-Q2gHRP71GpBtjkAnL1FMBqz0eTBxfOfXed923D5h20w?e=t7DqZ1" TargetMode="External"/><Relationship Id="rId81" Type="http://schemas.openxmlformats.org/officeDocument/2006/relationships/hyperlink" Target="https://uandalas-my.sharepoint.com/:b:/g/personal/mutyavonnisa_sci_unand_ac_id/ESgG1n29HmhJogP5kVeyid8BvSgnoKbWQLTn4NDFZQzTDg?e=8HS6pt" TargetMode="External"/><Relationship Id="rId135" Type="http://schemas.openxmlformats.org/officeDocument/2006/relationships/hyperlink" Target="https://uandalas-my.sharepoint.com/:b:/g/personal/mutyavonnisa_sci_unand_ac_id/EahFwBA7ppxNuYHN-shcQCABf9e6x_yRj1ENw7uMpQi9Aw?e=KzyOBx" TargetMode="External"/><Relationship Id="rId156" Type="http://schemas.openxmlformats.org/officeDocument/2006/relationships/hyperlink" Target="https://uandalas-my.sharepoint.com/:b:/g/personal/mutyavonnisa_sci_unand_ac_id/EYmO2yd4GidDsHUeOF-efwABY4MGJEKW1Vq996WMimNGkA?e=93esyj" TargetMode="External"/><Relationship Id="rId177" Type="http://schemas.openxmlformats.org/officeDocument/2006/relationships/hyperlink" Target="https://uandalas-my.sharepoint.com/:b:/g/personal/mutyavonnisa_sci_unand_ac_id/ERUA47Y938xMmREakGUOOJUBgCvrD-QITP4id-PeMaI6uw?e=F0t7rE" TargetMode="External"/><Relationship Id="rId198" Type="http://schemas.openxmlformats.org/officeDocument/2006/relationships/hyperlink" Target="https://uandalas-my.sharepoint.com/:b:/g/personal/mutyavonnisa_sci_unand_ac_id/ET84SeopwlpPqPfIwnE1rDoB6uxXhIzt6M7C1ui9ivSbxg?e=yw9x2X" TargetMode="External"/><Relationship Id="rId202" Type="http://schemas.openxmlformats.org/officeDocument/2006/relationships/vmlDrawing" Target="../drawings/vmlDrawing1.vml"/><Relationship Id="rId18" Type="http://schemas.openxmlformats.org/officeDocument/2006/relationships/hyperlink" Target="https://uandalas-my.sharepoint.com/:b:/g/personal/mutyavonnisa_sci_unand_ac_id/EXMmiHbl565MkTNxhEN9iL0BfrkjPJL_QUX7QQLcI1XLHQ?e=yfgdk3" TargetMode="External"/><Relationship Id="rId39" Type="http://schemas.openxmlformats.org/officeDocument/2006/relationships/hyperlink" Target="https://uandalas-my.sharepoint.com/:b:/g/personal/mutyavonnisa_sci_unand_ac_id/EeuidGj79flGhTZrBjhXx4QBdEdfQgMfXQDqcllcm2ullQ?e=uTu5wc" TargetMode="External"/><Relationship Id="rId50" Type="http://schemas.openxmlformats.org/officeDocument/2006/relationships/hyperlink" Target="https://uandalas-my.sharepoint.com/:b:/g/personal/mutyavonnisa_sci_unand_ac_id/EY9BPeW_-odDpOhuk-NMGhoBNQoQ2axBd0vI0-JMm84EzQ?e=SbEsfH" TargetMode="External"/><Relationship Id="rId104" Type="http://schemas.openxmlformats.org/officeDocument/2006/relationships/hyperlink" Target="https://uandalas-my.sharepoint.com/:b:/g/personal/mutyavonnisa_sci_unand_ac_id/EVVg6qDJGkNOmXrcOKWqpu4B9TrhkWUylQIGJopofvJvCA?e=nFBl7n" TargetMode="External"/><Relationship Id="rId125" Type="http://schemas.openxmlformats.org/officeDocument/2006/relationships/hyperlink" Target="https://uandalas-my.sharepoint.com/:b:/g/personal/mutyavonnisa_sci_unand_ac_id/Ec309w_u1JlOkILICTvDJVUBGOpWl8ShULw24PgmNWNFUw?e=4b2Saa" TargetMode="External"/><Relationship Id="rId146" Type="http://schemas.openxmlformats.org/officeDocument/2006/relationships/hyperlink" Target="https://uandalas-my.sharepoint.com/:b:/g/personal/mutyavonnisa_sci_unand_ac_id/EZCi6VzywnBNuh-daOUzaqABur2I70pJaoCqy3upwuirrg?e=SQneU1" TargetMode="External"/><Relationship Id="rId167" Type="http://schemas.openxmlformats.org/officeDocument/2006/relationships/hyperlink" Target="https://uandalas-my.sharepoint.com/:b:/g/personal/mutyavonnisa_sci_unand_ac_id/EfXvP8lwLaJFrc8PCo2Os3EBsGTtamGYjOEnyUhe0yQZBA?e=XGDlBg" TargetMode="External"/><Relationship Id="rId188" Type="http://schemas.openxmlformats.org/officeDocument/2006/relationships/hyperlink" Target="https://uandalas-my.sharepoint.com/:b:/g/personal/mutyavonnisa_sci_unand_ac_id/EdXtYBJ3ycFPhdKcoDy6KjwBX9m6tDtzrzxJumL_jIcD5g?e=UsHSvH" TargetMode="External"/><Relationship Id="rId71" Type="http://schemas.openxmlformats.org/officeDocument/2006/relationships/hyperlink" Target="https://uandalas-my.sharepoint.com/:b:/g/personal/mutyavonnisa_sci_unand_ac_id/EUYeQlPxWUJOkxmja7Dyz0wBnmxjx47ndYoqmKs9j3GaqQ?e=5YhNaE" TargetMode="External"/><Relationship Id="rId92" Type="http://schemas.openxmlformats.org/officeDocument/2006/relationships/hyperlink" Target="https://uandalas-my.sharepoint.com/:b:/g/personal/mutyavonnisa_sci_unand_ac_id/ETbtl_-fMbNNly5Ti6qsGRQBUjwla7SHqFWMbmsmUfNUiw?e=UsbYB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uandalas-my.sharepoint.com/:b:/g/personal/mutyavonnisa_sci_unand_ac_id/Eb94-qY3ybxCr0hkIdF-0GgBIgL6x0biheGKf6KtJ_Zd1g?e=0hj9Jk" TargetMode="External"/><Relationship Id="rId21" Type="http://schemas.openxmlformats.org/officeDocument/2006/relationships/hyperlink" Target="https://scholarhub.ui.ac.id/science/vol22/iss2/6/" TargetMode="External"/><Relationship Id="rId42" Type="http://schemas.openxmlformats.org/officeDocument/2006/relationships/hyperlink" Target="https://www.scimagojr.com/journalsearch.php?q=21000195302&amp;tip=sid&amp;clean=0" TargetMode="External"/><Relationship Id="rId63" Type="http://schemas.openxmlformats.org/officeDocument/2006/relationships/hyperlink" Target="https://iopscience.iop.org/article/10.1088/1742-6596/1876/1/012022/pdf" TargetMode="External"/><Relationship Id="rId84" Type="http://schemas.openxmlformats.org/officeDocument/2006/relationships/hyperlink" Target="https://www.mdpi.com/2072-4292/14/2/412" TargetMode="External"/><Relationship Id="rId138" Type="http://schemas.openxmlformats.org/officeDocument/2006/relationships/hyperlink" Target="https://uandalas-my.sharepoint.com/:b:/g/personal/mutyavonnisa_sci_unand_ac_id/EaRya35UUnBGtZJ4xSKK594BwN51pe2ELXGJnmnCVauNRA?e=fvbI0V" TargetMode="External"/><Relationship Id="rId159" Type="http://schemas.openxmlformats.org/officeDocument/2006/relationships/hyperlink" Target="https://uandalas-my.sharepoint.com/:b:/g/personal/mutyavonnisa_sci_unand_ac_id/EW8uGn8EwV9NnVEcPq8IMXQB4Z6uYP8hvdKUCQVeTA--iQ?e=HXv0ex" TargetMode="External"/><Relationship Id="rId170" Type="http://schemas.openxmlformats.org/officeDocument/2006/relationships/hyperlink" Target="https://uandalas-my.sharepoint.com/:b:/g/personal/mutyavonnisa_sci_unand_ac_id/EZUn3fe7CedNsSLI3UIeNvoBt76-3KGrelmuOCO5nDH80A?e=rwHpJw" TargetMode="External"/><Relationship Id="rId107" Type="http://schemas.openxmlformats.org/officeDocument/2006/relationships/hyperlink" Target="https://uandalas-my.sharepoint.com/:b:/g/personal/mutyavonnisa_sci_unand_ac_id/EaxY5jaDWcxGshsR17fT3EUBI7Zf3jibCbzZkFW1meKxPg?e=KZbXcE" TargetMode="External"/><Relationship Id="rId11" Type="http://schemas.openxmlformats.org/officeDocument/2006/relationships/hyperlink" Target="https://scholarhub.ui.ac.id/science/vol20/iss3/7/" TargetMode="External"/><Relationship Id="rId32" Type="http://schemas.openxmlformats.org/officeDocument/2006/relationships/hyperlink" Target="https://www.scimagojr.com/journalsearch.php?q=21000195302&amp;tip=sid&amp;clean=0" TargetMode="External"/><Relationship Id="rId53" Type="http://schemas.openxmlformats.org/officeDocument/2006/relationships/hyperlink" Target="https://aip.scitation.org/doi/abs/10.1063/5.0003181" TargetMode="External"/><Relationship Id="rId74" Type="http://schemas.openxmlformats.org/officeDocument/2006/relationships/hyperlink" Target="https://journal.unesa.ac.id/index.php/jpfa/article/view/9952" TargetMode="External"/><Relationship Id="rId128" Type="http://schemas.openxmlformats.org/officeDocument/2006/relationships/hyperlink" Target="https://uandalas-my.sharepoint.com/:b:/g/personal/mutyavonnisa_sci_unand_ac_id/EZGtl6X78clMgtN4V12ijUIBVz1omL7YXxDJkiTsF3iChw?e=0mtLl7" TargetMode="External"/><Relationship Id="rId149" Type="http://schemas.openxmlformats.org/officeDocument/2006/relationships/hyperlink" Target="https://uandalas-my.sharepoint.com/:b:/g/personal/mutyavonnisa_sci_unand_ac_id/EZd31BUpd3RKm8FIVfjoun8Bxgs5B-00RSkRxjVd4blqWQ?e=f3HYwk" TargetMode="External"/><Relationship Id="rId5" Type="http://schemas.openxmlformats.org/officeDocument/2006/relationships/hyperlink" Target="https://doi.org/10.7454/mss.v20i4.6706" TargetMode="External"/><Relationship Id="rId95" Type="http://schemas.openxmlformats.org/officeDocument/2006/relationships/hyperlink" Target="http://jfu.fmipa.unand.ac.id/index.php/jfu/article/view/802" TargetMode="External"/><Relationship Id="rId160" Type="http://schemas.openxmlformats.org/officeDocument/2006/relationships/hyperlink" Target="https://uandalas-my.sharepoint.com/:b:/g/personal/mutyavonnisa_sci_unand_ac_id/EWLtf-qibs9DpytY97ORrYMB2WFzk1THHvOYDyPtMzeG0w?e=abLzus" TargetMode="External"/><Relationship Id="rId22" Type="http://schemas.openxmlformats.org/officeDocument/2006/relationships/hyperlink" Target="https://scholarhub.ui.ac.id/science/vol22/iss2/6/" TargetMode="External"/><Relationship Id="rId43" Type="http://schemas.openxmlformats.org/officeDocument/2006/relationships/hyperlink" Target="https://ieeexplore.ieee.org/abstract/document/9017233" TargetMode="External"/><Relationship Id="rId64" Type="http://schemas.openxmlformats.org/officeDocument/2006/relationships/hyperlink" Target="https://www.scimagojr.com/journalsearch.php?q=130053&amp;tip=sid&amp;clean=0" TargetMode="External"/><Relationship Id="rId118" Type="http://schemas.openxmlformats.org/officeDocument/2006/relationships/hyperlink" Target="https://uandalas-my.sharepoint.com/:b:/g/personal/mutyavonnisa_sci_unand_ac_id/EX2nKnqLm1ZHmX4L6DkrKEYBt-wYNS7zj3uizeVkODdvXg?e=WBoDOe" TargetMode="External"/><Relationship Id="rId139" Type="http://schemas.openxmlformats.org/officeDocument/2006/relationships/hyperlink" Target="https://uandalas-my.sharepoint.com/:b:/g/personal/mutyavonnisa_sci_unand_ac_id/EeHKif93w9lPm_jF-KF9ZDMBBN4_rvy05XiSLhjTqFasUw?e=VY0Ays" TargetMode="External"/><Relationship Id="rId85" Type="http://schemas.openxmlformats.org/officeDocument/2006/relationships/hyperlink" Target="https://www.mdpi.com/2072-4292/14/2/412/htm" TargetMode="External"/><Relationship Id="rId150" Type="http://schemas.openxmlformats.org/officeDocument/2006/relationships/hyperlink" Target="https://uandalas-my.sharepoint.com/:b:/g/personal/mutyavonnisa_sci_unand_ac_id/EcWbYT8F63BOg1a5YiKJpYgB7tsJzNGH9D0ww63jsfBPxA?e=RMWejU" TargetMode="External"/><Relationship Id="rId171" Type="http://schemas.openxmlformats.org/officeDocument/2006/relationships/hyperlink" Target="https://uandalas-my.sharepoint.com/:b:/g/personal/mutyavonnisa_sci_unand_ac_id/EURwlAe7qN5Aj_4Z1Zx3Y2oBligN_8kwH9cUEsm3LiwHKg?e=P3mCep" TargetMode="External"/><Relationship Id="rId12" Type="http://schemas.openxmlformats.org/officeDocument/2006/relationships/hyperlink" Target="https://sinta.kemdikbud.go.id/journals/detail?q=Estimation+of+raindrop+size+distribution+parameters+using+rain+attenuation+data+from+a+ku-band+communications+satellite&amp;search=1&amp;id=738" TargetMode="External"/><Relationship Id="rId33" Type="http://schemas.openxmlformats.org/officeDocument/2006/relationships/hyperlink" Target="http://www.iapjournals.ac.cn/aas/en/article/doi/10.1007/s00376-018-8026-5" TargetMode="External"/><Relationship Id="rId108" Type="http://schemas.openxmlformats.org/officeDocument/2006/relationships/hyperlink" Target="https://uandalas-my.sharepoint.com/:b:/g/personal/mutyavonnisa_sci_unand_ac_id/ERhzs1Tmn8NIubVDv0kMV7wB7WtVi2pbSZfS1R-wK2j3hw?e=ugp9Vd" TargetMode="External"/><Relationship Id="rId129" Type="http://schemas.openxmlformats.org/officeDocument/2006/relationships/hyperlink" Target="https://uandalas-my.sharepoint.com/:b:/g/personal/mutyavonnisa_sci_unand_ac_id/EQwAMxjW2qVHptXLQLDfT5YBOki1RDqkndWbmBbjN7VjKg?e=cjFBmT" TargetMode="External"/><Relationship Id="rId54" Type="http://schemas.openxmlformats.org/officeDocument/2006/relationships/hyperlink" Target="https://aip.scitation.org/doi/pdf/10.1063/5.0003181" TargetMode="External"/><Relationship Id="rId75" Type="http://schemas.openxmlformats.org/officeDocument/2006/relationships/hyperlink" Target="https://journal.unesa.ac.id/index.php/jpfa/article/view/9952" TargetMode="External"/><Relationship Id="rId96" Type="http://schemas.openxmlformats.org/officeDocument/2006/relationships/hyperlink" Target="http://jfu.fmipa.unand.ac.id/index.php/jfu/article/view/802/639" TargetMode="External"/><Relationship Id="rId140" Type="http://schemas.openxmlformats.org/officeDocument/2006/relationships/hyperlink" Target="https://uandalas-my.sharepoint.com/:b:/g/personal/mutyavonnisa_sci_unand_ac_id/EYAZ-us9RWBFkMcz7en20ucBS4qoN-OAuH814ka0YPjDvg?e=bXfKKN" TargetMode="External"/><Relationship Id="rId161" Type="http://schemas.openxmlformats.org/officeDocument/2006/relationships/hyperlink" Target="https://uandalas-my.sharepoint.com/:b:/g/personal/mutyavonnisa_sci_unand_ac_id/ERjGJMUl_pFIquGN5F6DRN8BMp2Blk9c434ZSI7joSX6bA?e=dY3VP1" TargetMode="External"/><Relationship Id="rId1" Type="http://schemas.openxmlformats.org/officeDocument/2006/relationships/hyperlink" Target="http://www.jpier.org/PIERM/pier.php?paper=16072808" TargetMode="External"/><Relationship Id="rId6" Type="http://schemas.openxmlformats.org/officeDocument/2006/relationships/hyperlink" Target="https://scholarhub.ui.ac.id/science/vol20/iss4/5/" TargetMode="External"/><Relationship Id="rId23" Type="http://schemas.openxmlformats.org/officeDocument/2006/relationships/hyperlink" Target="https://books.google.co.id/books?hl=id&amp;lr=&amp;id=xBiQDwAAQBAJ&amp;oi=fnd&amp;pg=PA71&amp;ots=0h1SVlAWzM&amp;sig=Mh7eYwyFLIVoKe2A62U9v9FfxEw&amp;redir_esc=y" TargetMode="External"/><Relationship Id="rId28" Type="http://schemas.openxmlformats.org/officeDocument/2006/relationships/hyperlink" Target="https://ieeexplore.ieee.org/abstract/document/8597606" TargetMode="External"/><Relationship Id="rId49" Type="http://schemas.openxmlformats.org/officeDocument/2006/relationships/hyperlink" Target="https://doi.org/10.25077/jfu.9.1.93-99.2020" TargetMode="External"/><Relationship Id="rId114" Type="http://schemas.openxmlformats.org/officeDocument/2006/relationships/hyperlink" Target="https://uandalas-my.sharepoint.com/:b:/g/personal/mutyavonnisa_sci_unand_ac_id/EY3TEXZlCxhHlAuTDHxCi8IB7YeF24xSjq-GLWcO3D_UTg?e=VzhktW" TargetMode="External"/><Relationship Id="rId119" Type="http://schemas.openxmlformats.org/officeDocument/2006/relationships/hyperlink" Target="https://uandalas-my.sharepoint.com/:b:/g/personal/mutyavonnisa_sci_unand_ac_id/EVghSdUULyJFlj1EBFkb4n4BK6uj3KAMdJ4GhuzNbvMVAg?e=K4QHlv" TargetMode="External"/><Relationship Id="rId44" Type="http://schemas.openxmlformats.org/officeDocument/2006/relationships/hyperlink" Target="https://ieeexplore.ieee.org/xpl/conhome/8977603/proceeding?isnumber=9017213&amp;searchWithin=Regional%20Variability%20of%20Raindrop%20Size%20Distributions%20in%20Indonesia%20as%20Inferred%20from%20Principal%20Component%20Analysis" TargetMode="External"/><Relationship Id="rId60" Type="http://schemas.openxmlformats.org/officeDocument/2006/relationships/hyperlink" Target="http://www.iapjournals.ac.cn/fileDQKXJZ/journal/article/dqkxjz/2020/8/PDF/190176.pdf" TargetMode="External"/><Relationship Id="rId65" Type="http://schemas.openxmlformats.org/officeDocument/2006/relationships/hyperlink" Target="http://jfu.fmipa.unand.ac.id/index.php/jfu/article/view/641" TargetMode="External"/><Relationship Id="rId81" Type="http://schemas.openxmlformats.org/officeDocument/2006/relationships/hyperlink" Target="http://jif.fmipa.unand.ac.id/index.php/jif/article/view/450/237" TargetMode="External"/><Relationship Id="rId86" Type="http://schemas.openxmlformats.org/officeDocument/2006/relationships/hyperlink" Target="https://www.scimagojr.com/journalsearch.php?q=86430&amp;tip=sid&amp;clean=0" TargetMode="External"/><Relationship Id="rId130" Type="http://schemas.openxmlformats.org/officeDocument/2006/relationships/hyperlink" Target="https://uandalas-my.sharepoint.com/:b:/g/personal/mutyavonnisa_sci_unand_ac_id/EdXZjXCZuFRJn_imDVr8-7IBHBtDDRIZROfubJ4hnlztGA?e=Ktwaeq" TargetMode="External"/><Relationship Id="rId135" Type="http://schemas.openxmlformats.org/officeDocument/2006/relationships/hyperlink" Target="https://www.scimagojr.com/journalsearch.php?q=21100256101&amp;tip=sid&amp;clean=0" TargetMode="External"/><Relationship Id="rId151" Type="http://schemas.openxmlformats.org/officeDocument/2006/relationships/hyperlink" Target="https://uandalas-my.sharepoint.com/:b:/g/personal/mutyavonnisa_sci_unand_ac_id/EVZDR8errPBHiOav2PnJF_cB2qYV7sqsjwzSVFNJ4A_3Pg?e=HhN7rZ" TargetMode="External"/><Relationship Id="rId156" Type="http://schemas.openxmlformats.org/officeDocument/2006/relationships/hyperlink" Target="https://uandalas-my.sharepoint.com/:b:/g/personal/mutyavonnisa_sci_unand_ac_id/EculY0gOsGlOh-0KYlJGVc8BIrPuIDiu_Zc4-wI_FRUfMQ?e=fplvBl" TargetMode="External"/><Relationship Id="rId172" Type="http://schemas.openxmlformats.org/officeDocument/2006/relationships/hyperlink" Target="https://uandalas-my.sharepoint.com/:b:/g/personal/mutyavonnisa_sci_unand_ac_id/EcTxLvLp4yFNriwIwml4faUBDJG3NTtIoI0SYJrySRa0Ag?e=Rqjf8P" TargetMode="External"/><Relationship Id="rId13" Type="http://schemas.openxmlformats.org/officeDocument/2006/relationships/hyperlink" Target="http://jfu.fmipa.unand.ac.id/index.php/jfu/article/view/271" TargetMode="External"/><Relationship Id="rId18" Type="http://schemas.openxmlformats.org/officeDocument/2006/relationships/hyperlink" Target="https://www.scimagojr.com/journalsearch.php?q=12092&amp;tip=sid&amp;clean=0" TargetMode="External"/><Relationship Id="rId39" Type="http://schemas.openxmlformats.org/officeDocument/2006/relationships/hyperlink" Target="https://sinta.kemdikbud.go.id/journals/detail?q=Analisa+Pola+Temperatur+Udara+Permukaan+di+Sumatera+Barat+Tahun+1980-2017&amp;search=1&amp;id=5697" TargetMode="External"/><Relationship Id="rId109" Type="http://schemas.openxmlformats.org/officeDocument/2006/relationships/hyperlink" Target="https://uandalas-my.sharepoint.com/:b:/g/personal/mutyavonnisa_sci_unand_ac_id/EeNF1FNUFfRPowoywKmo9sIB-lvH-V7U3aT6ItzBzTjbkA?e=d0rvcF" TargetMode="External"/><Relationship Id="rId34" Type="http://schemas.openxmlformats.org/officeDocument/2006/relationships/hyperlink" Target="http://www.iapjournals.ac.cn/fileDQKXJZ/journal/article/dqkxjz/2018/11/PDF/20180026.pdf" TargetMode="External"/><Relationship Id="rId50" Type="http://schemas.openxmlformats.org/officeDocument/2006/relationships/hyperlink" Target="http://jfu.fmipa.unand.ac.id/index.php/jfu/article/view/458" TargetMode="External"/><Relationship Id="rId55" Type="http://schemas.openxmlformats.org/officeDocument/2006/relationships/hyperlink" Target="https://www.scimagojr.com/journalsearch.php?q=26916&amp;tip=sid&amp;clean=0" TargetMode="External"/><Relationship Id="rId76" Type="http://schemas.openxmlformats.org/officeDocument/2006/relationships/hyperlink" Target="https://sinta.kemdikbud.go.id/journals/detail?q=Comparison+of+Bright+Band+Radar+from+GPM+and+MRR+Observation+in+West+Sumatera&amp;search=1&amp;id=2074" TargetMode="External"/><Relationship Id="rId97" Type="http://schemas.openxmlformats.org/officeDocument/2006/relationships/hyperlink" Target="https://doi.org/10.25077/jfu.11.2.173-179.2022" TargetMode="External"/><Relationship Id="rId104" Type="http://schemas.openxmlformats.org/officeDocument/2006/relationships/hyperlink" Target="https://www.ijournalse.org/index.php/ESJ/article/view/852/pdf" TargetMode="External"/><Relationship Id="rId120" Type="http://schemas.openxmlformats.org/officeDocument/2006/relationships/hyperlink" Target="https://uandalas-my.sharepoint.com/:b:/g/personal/mutyavonnisa_sci_unand_ac_id/EXo37ADntcZCv__qnpbOLhQBJ4VQB2BHJdUpcCiVsVuDcA?e=djSFGR" TargetMode="External"/><Relationship Id="rId125" Type="http://schemas.openxmlformats.org/officeDocument/2006/relationships/hyperlink" Target="https://uandalas-my.sharepoint.com/:b:/g/personal/mutyavonnisa_sci_unand_ac_id/EXHkAHktvg9FqKLUYWXebgkBKKyKuO0yanjUplhe5K9PWA?e=JceyQz" TargetMode="External"/><Relationship Id="rId141" Type="http://schemas.openxmlformats.org/officeDocument/2006/relationships/hyperlink" Target="https://uandalas-my.sharepoint.com/:b:/g/personal/mutyavonnisa_sci_unand_ac_id/EZ70GxFnESpGnFpaKeFA6d4Bw6xbEnBhutWmzbTjhnt1jg?e=qNS8T3" TargetMode="External"/><Relationship Id="rId146" Type="http://schemas.openxmlformats.org/officeDocument/2006/relationships/hyperlink" Target="https://uandalas-my.sharepoint.com/:b:/g/personal/mutyavonnisa_sci_unand_ac_id/ETviqr2RtHFCpi1amY3GOnYBR7tQEgwMSijdD5jEJInWPQ?e=hrmzUA" TargetMode="External"/><Relationship Id="rId167" Type="http://schemas.openxmlformats.org/officeDocument/2006/relationships/hyperlink" Target="https://uandalas-my.sharepoint.com/:b:/g/personal/mutyavonnisa_sci_unand_ac_id/EYl2x6HhP5lJtPgcWaN7P3kBC_BD2lHYtlB969YZS5OGfA?e=CoTrmf" TargetMode="External"/><Relationship Id="rId7" Type="http://schemas.openxmlformats.org/officeDocument/2006/relationships/hyperlink" Target="https://scholarhub.ui.ac.id/science/vol20/iss4/5/" TargetMode="External"/><Relationship Id="rId71" Type="http://schemas.openxmlformats.org/officeDocument/2006/relationships/hyperlink" Target="https://rmets.onlinelibrary.wiley.com/doi/full/10.1002/joc.7078" TargetMode="External"/><Relationship Id="rId92" Type="http://schemas.openxmlformats.org/officeDocument/2006/relationships/hyperlink" Target="https://www.mdpi.com/2072-4292/14/5/1172/htm" TargetMode="External"/><Relationship Id="rId162" Type="http://schemas.openxmlformats.org/officeDocument/2006/relationships/hyperlink" Target="https://uandalas-my.sharepoint.com/:b:/g/personal/mutyavonnisa_sci_unand_ac_id/EagW5UkEF_5JuXbOlQRmXrEB-4akc717maRoCGdQds0Kfg?e=0uCKej" TargetMode="External"/><Relationship Id="rId2" Type="http://schemas.openxmlformats.org/officeDocument/2006/relationships/hyperlink" Target="http://www.jpier.org/PIERM/view/16072808/" TargetMode="External"/><Relationship Id="rId29" Type="http://schemas.openxmlformats.org/officeDocument/2006/relationships/hyperlink" Target="https://www.scimagojr.com/journalsearch.php?q=21000195302&amp;tip=sid&amp;clean=0" TargetMode="External"/><Relationship Id="rId24" Type="http://schemas.openxmlformats.org/officeDocument/2006/relationships/hyperlink" Target="https://ieeexplore.ieee.org/xpl/conhome/8579089/proceeding?isnumber=8597586&amp;searchWithin=%20weather%20radar%20in%20Indonesia%20from%20the%20particle%20size%20and%20velocity%20(Parsivel)%20optical%20disdrometer" TargetMode="External"/><Relationship Id="rId40" Type="http://schemas.openxmlformats.org/officeDocument/2006/relationships/hyperlink" Target="https://ieeexplore.ieee.org/abstract/document/9017627" TargetMode="External"/><Relationship Id="rId45" Type="http://schemas.openxmlformats.org/officeDocument/2006/relationships/hyperlink" Target="https://www.scimagojr.com/journalsearch.php?q=21000195302&amp;tip=sid&amp;clean=0" TargetMode="External"/><Relationship Id="rId66" Type="http://schemas.openxmlformats.org/officeDocument/2006/relationships/hyperlink" Target="https://doi.org/10.25077/jfu.10.2.232-238.2021" TargetMode="External"/><Relationship Id="rId87" Type="http://schemas.openxmlformats.org/officeDocument/2006/relationships/hyperlink" Target="https://doi.org/10.3390/rs14020412" TargetMode="External"/><Relationship Id="rId110" Type="http://schemas.openxmlformats.org/officeDocument/2006/relationships/hyperlink" Target="https://uandalas-my.sharepoint.com/:b:/g/personal/mutyavonnisa_sci_unand_ac_id/Ef09TScj0olEp3oRxPyqlbkBjeCLcaf_f9GrmREBVua1RQ?e=se6VfO" TargetMode="External"/><Relationship Id="rId115" Type="http://schemas.openxmlformats.org/officeDocument/2006/relationships/hyperlink" Target="https://uandalas-my.sharepoint.com/:b:/g/personal/mutyavonnisa_sci_unand_ac_id/EQ4FJ1ocSFJFmiY9AylmVpEB3ey4dWgaAUYHv4yXW-IDZA?e=4GICij" TargetMode="External"/><Relationship Id="rId131" Type="http://schemas.openxmlformats.org/officeDocument/2006/relationships/hyperlink" Target="https://uandalas-my.sharepoint.com/:b:/g/personal/mutyavonnisa_sci_unand_ac_id/EYSkpVXn5atIohp4wAEfFmUBfWOMaldcZB7wEYZBafBcPw?e=wS55o9" TargetMode="External"/><Relationship Id="rId136" Type="http://schemas.openxmlformats.org/officeDocument/2006/relationships/hyperlink" Target="http://telkomnika.uad.ac.id/index.php/TELKOMNIKA/article/view/14316/9126" TargetMode="External"/><Relationship Id="rId157" Type="http://schemas.openxmlformats.org/officeDocument/2006/relationships/hyperlink" Target="https://uandalas-my.sharepoint.com/:b:/g/personal/mutyavonnisa_sci_unand_ac_id/Ef5cxp-TtTNNtjUpwPDMawYBAM2xDVHJ4EduIUQ-TKSbdw?e=atpJFu" TargetMode="External"/><Relationship Id="rId61" Type="http://schemas.openxmlformats.org/officeDocument/2006/relationships/hyperlink" Target="http://www.iapjournals.ac.cn/aas/en/article/doi/10.1007/s00376-020-9176-9" TargetMode="External"/><Relationship Id="rId82" Type="http://schemas.openxmlformats.org/officeDocument/2006/relationships/hyperlink" Target="https://sinta.kemdikbud.go.id/journals/detail?q=Statistical+Comparison+of+IMERG+Precipitation+Products+with+Optical+Rain+Gauge+Observations+over+Kototabang%2C+Indonesia&amp;search=1&amp;id=4020" TargetMode="External"/><Relationship Id="rId152" Type="http://schemas.openxmlformats.org/officeDocument/2006/relationships/hyperlink" Target="https://uandalas-my.sharepoint.com/:b:/g/personal/mutyavonnisa_sci_unand_ac_id/EatOhHPx1ZlFrMDwq5nVaeYBsZBBFfbmCLXqEsh3AUiakw?e=vF8TgZ" TargetMode="External"/><Relationship Id="rId173" Type="http://schemas.openxmlformats.org/officeDocument/2006/relationships/hyperlink" Target="https://uandalas-my.sharepoint.com/:b:/g/personal/mutyavonnisa_sci_unand_ac_id/EY2Jnqc4MEVPoF4F3FNUy2sBbzjqsW4qjul1kzcuBM8JuQ?e=AS4P87" TargetMode="External"/><Relationship Id="rId19" Type="http://schemas.openxmlformats.org/officeDocument/2006/relationships/hyperlink" Target="https://doi.org/10.7454/mss.v22i2.8089" TargetMode="External"/><Relationship Id="rId14" Type="http://schemas.openxmlformats.org/officeDocument/2006/relationships/hyperlink" Target="http://jfu.fmipa.unand.ac.id/index.php/jfu/article/view/271/233" TargetMode="External"/><Relationship Id="rId30" Type="http://schemas.openxmlformats.org/officeDocument/2006/relationships/hyperlink" Target="https://ieeexplore.ieee.org/xpl/conhome/8579089/proceeding?isnumber=8597586&amp;searchWithin=One-Minute%20Rain%20Rate%20Distribution%20in%20Indonesia%20Derived%20from%20TRMM,%20GPM%20and%20GSMAP%20Data" TargetMode="External"/><Relationship Id="rId35" Type="http://schemas.openxmlformats.org/officeDocument/2006/relationships/hyperlink" Target="https://www.scimagojr.com/journalsearch.php?q=12064&amp;tip=sid&amp;clean=0" TargetMode="External"/><Relationship Id="rId56" Type="http://schemas.openxmlformats.org/officeDocument/2006/relationships/hyperlink" Target="https://www.scimagojr.com/journalsearch.php?q=26916&amp;tip=sid&amp;clean=0" TargetMode="External"/><Relationship Id="rId77" Type="http://schemas.openxmlformats.org/officeDocument/2006/relationships/hyperlink" Target="https://doi.org/10.3390/atmos13010063" TargetMode="External"/><Relationship Id="rId100" Type="http://schemas.openxmlformats.org/officeDocument/2006/relationships/hyperlink" Target="https://www.sciencedirect.com/science/article/pii/S0169809522000370" TargetMode="External"/><Relationship Id="rId105" Type="http://schemas.openxmlformats.org/officeDocument/2006/relationships/hyperlink" Target="https://uandalas-my.sharepoint.com/:b:/g/personal/mutyavonnisa_sci_unand_ac_id/EYVDi0jvqR5DifRg7Yslx58BemPHUKO2maWZIW5LHNYcUQ?e=sT6shj" TargetMode="External"/><Relationship Id="rId126" Type="http://schemas.openxmlformats.org/officeDocument/2006/relationships/hyperlink" Target="https://uandalas-my.sharepoint.com/:b:/g/personal/mutyavonnisa_sci_unand_ac_id/ESf4oC9s7clGgJbRP6fn8OMB3UJ6bZ46IppUD4fxMalUgA?e=qnnGFe" TargetMode="External"/><Relationship Id="rId147" Type="http://schemas.openxmlformats.org/officeDocument/2006/relationships/hyperlink" Target="https://uandalas-my.sharepoint.com/:b:/g/personal/mutyavonnisa_sci_unand_ac_id/EQOgGQd-UJhBjao1tDpNv3YBUuXIOEGdLj4Hdtsf4mFCQQ?e=a1y7X8" TargetMode="External"/><Relationship Id="rId168" Type="http://schemas.openxmlformats.org/officeDocument/2006/relationships/hyperlink" Target="https://uandalas-my.sharepoint.com/:b:/g/personal/mutyavonnisa_sci_unand_ac_id/EdS5yZP3S6pEnAGFrMArXMsBhptyu-ZhRWscU81bMuEa0w?e=cl2c6J" TargetMode="External"/><Relationship Id="rId8" Type="http://schemas.openxmlformats.org/officeDocument/2006/relationships/hyperlink" Target="https://sinta.kemdikbud.go.id/journals/detail?q=Statistical+Properties+of+Cloud+Propagation+over+Sumatra+during+CPEA-I&amp;search=1&amp;id=738" TargetMode="External"/><Relationship Id="rId51" Type="http://schemas.openxmlformats.org/officeDocument/2006/relationships/hyperlink" Target="http://jfu.fmipa.unand.ac.id/index.php/jfu/article/view/458/440" TargetMode="External"/><Relationship Id="rId72" Type="http://schemas.openxmlformats.org/officeDocument/2006/relationships/hyperlink" Target="https://www.scimagojr.com/journalsearch.php?q=13507&amp;tip=sid&amp;clean=0" TargetMode="External"/><Relationship Id="rId93" Type="http://schemas.openxmlformats.org/officeDocument/2006/relationships/hyperlink" Target="https://www.mdpi.com/2072-4292/14/5/1172" TargetMode="External"/><Relationship Id="rId98" Type="http://schemas.openxmlformats.org/officeDocument/2006/relationships/hyperlink" Target="https://doi.org/10.1016/j.atmosres.2022.106051" TargetMode="External"/><Relationship Id="rId121" Type="http://schemas.openxmlformats.org/officeDocument/2006/relationships/hyperlink" Target="https://uandalas-my.sharepoint.com/:b:/g/personal/mutyavonnisa_sci_unand_ac_id/EbZmmlJQYgRPuVsFdNjnJHMBG_VYDl0_g44dlcKMtitpng?e=jU5oDy" TargetMode="External"/><Relationship Id="rId142" Type="http://schemas.openxmlformats.org/officeDocument/2006/relationships/hyperlink" Target="https://uandalas-my.sharepoint.com/:b:/g/personal/mutyavonnisa_sci_unand_ac_id/EbRrHgoOpQ5PsXqdOU-IhckB-1gzpSqES9hMn0HDpj-1Jg?e=45W2Gr" TargetMode="External"/><Relationship Id="rId163" Type="http://schemas.openxmlformats.org/officeDocument/2006/relationships/hyperlink" Target="https://uandalas-my.sharepoint.com/:b:/g/personal/mutyavonnisa_sci_unand_ac_id/EQAWMmkCnhRJgydmx1FyasgBXl6u7aZpB3kZzFIV7EEj-Q?e=2YeG23" TargetMode="External"/><Relationship Id="rId3" Type="http://schemas.openxmlformats.org/officeDocument/2006/relationships/hyperlink" Target="https://uandalas-my.sharepoint.com/:b:/g/personal/mutyavonnisa_sci_unand_ac_id/EQoe7w04yP9AoShl5b_XhfwBfs0z5SSaCjO8MwcChIoy_Q?e=VIEpGL" TargetMode="External"/><Relationship Id="rId25" Type="http://schemas.openxmlformats.org/officeDocument/2006/relationships/hyperlink" Target="https://ieeexplore.ieee.org/abstract/document/8597693" TargetMode="External"/><Relationship Id="rId46" Type="http://schemas.openxmlformats.org/officeDocument/2006/relationships/hyperlink" Target="https://iopscience.iop.org/article/10.1088/1755-1315/303/1/012054/meta" TargetMode="External"/><Relationship Id="rId67" Type="http://schemas.openxmlformats.org/officeDocument/2006/relationships/hyperlink" Target="http://jfu.fmipa.unand.ac.id/index.php/jfu/article/view/641/547" TargetMode="External"/><Relationship Id="rId116" Type="http://schemas.openxmlformats.org/officeDocument/2006/relationships/hyperlink" Target="https://uandalas-my.sharepoint.com/:b:/g/personal/mutyavonnisa_sci_unand_ac_id/ETXvjiVozE1Pmh744I9FOgABhDLqmQvQ7NulURk8OrnmYA?e=wCbLmc" TargetMode="External"/><Relationship Id="rId137" Type="http://schemas.openxmlformats.org/officeDocument/2006/relationships/hyperlink" Target="https://uandalas-my.sharepoint.com/:b:/g/personal/mutyavonnisa_sci_unand_ac_id/ETFKCl0tPj9JtRCVvedJFQ8BwQzYjnNSvch-SlasbWy92w?e=K4FVj3" TargetMode="External"/><Relationship Id="rId158" Type="http://schemas.openxmlformats.org/officeDocument/2006/relationships/hyperlink" Target="https://uandalas-my.sharepoint.com/:b:/g/personal/mutyavonnisa_sci_unand_ac_id/ESTcwiRoNt5KpeJRPK4Sr78BSlSPbauHjB3FgZYRK6lasw?e=8Rnhm3" TargetMode="External"/><Relationship Id="rId20" Type="http://schemas.openxmlformats.org/officeDocument/2006/relationships/hyperlink" Target="https://sinta.kemdikbud.go.id/journals/detail?id=738" TargetMode="External"/><Relationship Id="rId41" Type="http://schemas.openxmlformats.org/officeDocument/2006/relationships/hyperlink" Target="https://ieeexplore.ieee.org/xpl/conhome/8977603/proceeding?isnumber=9017213&amp;searchWithin=Characteristics%20of%20Rain%20Attenuation%20for%20Microwave-to-terahertz%20Waveband%20from%20Raindrop%20Size%20Distribution%20Observation%20in%20Indonesia" TargetMode="External"/><Relationship Id="rId62" Type="http://schemas.openxmlformats.org/officeDocument/2006/relationships/hyperlink" Target="https://iopscience.iop.org/article/10.1088/1742-6596/1876/1/012022/meta" TargetMode="External"/><Relationship Id="rId83" Type="http://schemas.openxmlformats.org/officeDocument/2006/relationships/hyperlink" Target="https://www.scimagojr.com/journalsearch.php?q=15838&amp;tip=sid&amp;clean=0" TargetMode="External"/><Relationship Id="rId88" Type="http://schemas.openxmlformats.org/officeDocument/2006/relationships/hyperlink" Target="https://www.jppipa.unram.ac.id/index.php/jppipa/article/view/1155" TargetMode="External"/><Relationship Id="rId111" Type="http://schemas.openxmlformats.org/officeDocument/2006/relationships/hyperlink" Target="https://uandalas-my.sharepoint.com/:b:/g/personal/mutyavonnisa_sci_unand_ac_id/EX6UdZkVaD5Ck3Xh3cbC-EEBfD3FjN3Bzr1tAVdzzuC_ew?e=IdAeVi" TargetMode="External"/><Relationship Id="rId132" Type="http://schemas.openxmlformats.org/officeDocument/2006/relationships/hyperlink" Target="https://uandalas-my.sharepoint.com/:b:/g/personal/mutyavonnisa_sci_unand_ac_id/EeksHdqjwxJCk_xqdotW81oBCsb5vWcwnyGZyAtWJTcbow?e=dpda2h" TargetMode="External"/><Relationship Id="rId153" Type="http://schemas.openxmlformats.org/officeDocument/2006/relationships/hyperlink" Target="https://uandalas-my.sharepoint.com/:b:/g/personal/mutyavonnisa_sci_unand_ac_id/Ec0X8zOrgUFEnWoYVjevymwBLrngloSWGjVXGusJN0jq8Q?e=ijMaiA" TargetMode="External"/><Relationship Id="rId174" Type="http://schemas.openxmlformats.org/officeDocument/2006/relationships/printerSettings" Target="../printerSettings/printerSettings3.bin"/><Relationship Id="rId15" Type="http://schemas.openxmlformats.org/officeDocument/2006/relationships/hyperlink" Target="https://reader.elsevier.com/reader/sd/pii/S0169809517301096?token=FF87090FD289E75B294F39056CF8E7BFE8DC57D435F9F64740A96ABE9B052CB398914D8A971384A6196338ED9FA2DC6D&amp;originRegion=eu-west-1&amp;originCreation=20220407082906" TargetMode="External"/><Relationship Id="rId36" Type="http://schemas.openxmlformats.org/officeDocument/2006/relationships/hyperlink" Target="https://doi.org/10.25077/jfu.8.1.91-97.2019" TargetMode="External"/><Relationship Id="rId57" Type="http://schemas.openxmlformats.org/officeDocument/2006/relationships/hyperlink" Target="https://aip.scitation.org/doi/abs/10.1063/5.0003182" TargetMode="External"/><Relationship Id="rId106" Type="http://schemas.openxmlformats.org/officeDocument/2006/relationships/hyperlink" Target="https://uandalas-my.sharepoint.com/:x:/g/personal/mutyavonnisa_sci_unand_ac_id/ER6N7UiceKFKmmFkNhYaYvsBggycvHD5fm8WNspNr_3e6Q?e=MS474p" TargetMode="External"/><Relationship Id="rId127" Type="http://schemas.openxmlformats.org/officeDocument/2006/relationships/hyperlink" Target="https://uandalas-my.sharepoint.com/:b:/g/personal/mutyavonnisa_sci_unand_ac_id/EX7_z3GIn9JMtDsz_BEmwwgBO5D6lUdAj-ljSoUMdDWUVA?e=nKhGJ6" TargetMode="External"/><Relationship Id="rId10" Type="http://schemas.openxmlformats.org/officeDocument/2006/relationships/hyperlink" Target="https://scholarhub.ui.ac.id/science/vol20/iss3/7/" TargetMode="External"/><Relationship Id="rId31" Type="http://schemas.openxmlformats.org/officeDocument/2006/relationships/hyperlink" Target="https://ieeexplore.ieee.org/abstract/document/8597875" TargetMode="External"/><Relationship Id="rId52" Type="http://schemas.openxmlformats.org/officeDocument/2006/relationships/hyperlink" Target="https://sinta.kemdikbud.go.id/journals/detail?q=Pemanfaatan+Data+Alos+PALSAR+Untuk+Etimasi+Pergerakan+Tanah+Kota+Padang+Upaya+Mitigasi+Bencana+Longsor&amp;search=1&amp;id=5697" TargetMode="External"/><Relationship Id="rId73" Type="http://schemas.openxmlformats.org/officeDocument/2006/relationships/hyperlink" Target="https://doi.org/10.26740/jpfa.v11n1.p%25p" TargetMode="External"/><Relationship Id="rId78" Type="http://schemas.openxmlformats.org/officeDocument/2006/relationships/hyperlink" Target="https://www.mdpi.com/2073-4433/13/1/63/htm" TargetMode="External"/><Relationship Id="rId94" Type="http://schemas.openxmlformats.org/officeDocument/2006/relationships/hyperlink" Target="https://doi.org/10.3390/rs14051172" TargetMode="External"/><Relationship Id="rId99" Type="http://schemas.openxmlformats.org/officeDocument/2006/relationships/hyperlink" Target="https://www.sciencedirect.com/science/article/pii/S0169809522000370" TargetMode="External"/><Relationship Id="rId101" Type="http://schemas.openxmlformats.org/officeDocument/2006/relationships/hyperlink" Target="https://www.journals.elsevier.com/atmospheric-research" TargetMode="External"/><Relationship Id="rId122" Type="http://schemas.openxmlformats.org/officeDocument/2006/relationships/hyperlink" Target="https://uandalas-my.sharepoint.com/:b:/g/personal/mutyavonnisa_sci_unand_ac_id/EYN8STYjxRhIk9it4NUvJQkB1exqjmalSxeQ5EDcT6cxPw?e=WtUGAY" TargetMode="External"/><Relationship Id="rId143" Type="http://schemas.openxmlformats.org/officeDocument/2006/relationships/hyperlink" Target="https://uandalas-my.sharepoint.com/:b:/g/personal/mutyavonnisa_sci_unand_ac_id/EctL6ke_qJdEjAtvOpM0hyUBAIuRfgRshvu3fG-FOzr_mw?e=8UcEvh" TargetMode="External"/><Relationship Id="rId148" Type="http://schemas.openxmlformats.org/officeDocument/2006/relationships/hyperlink" Target="https://uandalas-my.sharepoint.com/:b:/g/personal/mutyavonnisa_sci_unand_ac_id/EXHgmDkKqNtGgBR_wgv7aM0BSzjh9hW_T_U0WTHCyXE7zA?e=0lO4z2" TargetMode="External"/><Relationship Id="rId164" Type="http://schemas.openxmlformats.org/officeDocument/2006/relationships/hyperlink" Target="https://uandalas-my.sharepoint.com/:b:/g/personal/mutyavonnisa_sci_unand_ac_id/ETLxbutZYLlJsxmmvdFcLTsBc0mcSDmIjcbYojMlipp17w?e=nabNxW" TargetMode="External"/><Relationship Id="rId169" Type="http://schemas.openxmlformats.org/officeDocument/2006/relationships/hyperlink" Target="https://uandalas-my.sharepoint.com/:b:/g/personal/mutyavonnisa_sci_unand_ac_id/EXX1ayHH1kZDmZbt1ZXNmkwBlJipMA1M-L4uU1YKDtdYOA?e=xfIGrD" TargetMode="External"/><Relationship Id="rId4" Type="http://schemas.openxmlformats.org/officeDocument/2006/relationships/hyperlink" Target="https://www.scimagojr.com/journalsearch.php?q=19700186909&amp;tip=sid&amp;clean=0" TargetMode="External"/><Relationship Id="rId9" Type="http://schemas.openxmlformats.org/officeDocument/2006/relationships/hyperlink" Target="https://doi.org/10.7454/mss.v20i3.6245" TargetMode="External"/><Relationship Id="rId26" Type="http://schemas.openxmlformats.org/officeDocument/2006/relationships/hyperlink" Target="https://www.scimagojr.com/journalsearch.php?q=21000195302&amp;tip=sid&amp;clean=0" TargetMode="External"/><Relationship Id="rId47" Type="http://schemas.openxmlformats.org/officeDocument/2006/relationships/hyperlink" Target="https://iopscience.iop.org/article/10.1088/1755-1315/303/1/012054/pdf" TargetMode="External"/><Relationship Id="rId68" Type="http://schemas.openxmlformats.org/officeDocument/2006/relationships/hyperlink" Target="https://sinta.kemdikbud.go.id/journals/detail?q=Pemodelan+Spasial+Kerentanan+Kebakaran+Hutan+dan+Lahan+di+Kalimantan+Timur&amp;search=1&amp;id=5697" TargetMode="External"/><Relationship Id="rId89" Type="http://schemas.openxmlformats.org/officeDocument/2006/relationships/hyperlink" Target="https://www.jppipa.unram.ac.id/index.php/jppipa/article/view/1155/947" TargetMode="External"/><Relationship Id="rId112" Type="http://schemas.openxmlformats.org/officeDocument/2006/relationships/hyperlink" Target="https://uandalas-my.sharepoint.com/:b:/g/personal/mutyavonnisa_sci_unand_ac_id/EcxBu1e5h21IvKUIOtV5mgsBNji0aF5d1xgqZ1nC4J4esQ?e=7wh1yc" TargetMode="External"/><Relationship Id="rId133" Type="http://schemas.openxmlformats.org/officeDocument/2006/relationships/hyperlink" Target="https://uandalas-my.sharepoint.com/:b:/g/personal/mutyavonnisa_sci_unand_ac_id/ETvnYgNfVtBGt_4vpEx4GdsBMTxR7MC3QWT9G4ifH_aD7g?e=Q4M8dH" TargetMode="External"/><Relationship Id="rId154" Type="http://schemas.openxmlformats.org/officeDocument/2006/relationships/hyperlink" Target="https://uandalas-my.sharepoint.com/:b:/g/personal/mutyavonnisa_sci_unand_ac_id/Ec0X8zOrgUFEnWoYVjevymwBLrngloSWGjVXGusJN0jq8Q?e=ijMaiA" TargetMode="External"/><Relationship Id="rId16" Type="http://schemas.openxmlformats.org/officeDocument/2006/relationships/hyperlink" Target="https://www.sciencedirect.com/science/article/pii/S0169809517301096" TargetMode="External"/><Relationship Id="rId37" Type="http://schemas.openxmlformats.org/officeDocument/2006/relationships/hyperlink" Target="http://jfu.fmipa.unand.ac.id/index.php/jfu/article/view/397/359" TargetMode="External"/><Relationship Id="rId58" Type="http://schemas.openxmlformats.org/officeDocument/2006/relationships/hyperlink" Target="https://aip.scitation.org/doi/pdf/10.1063/5.0003182" TargetMode="External"/><Relationship Id="rId79" Type="http://schemas.openxmlformats.org/officeDocument/2006/relationships/hyperlink" Target="https://www.mdpi.com/2073-4433/13/1/63/htm" TargetMode="External"/><Relationship Id="rId102" Type="http://schemas.openxmlformats.org/officeDocument/2006/relationships/hyperlink" Target="https://www.scimagojr.com/journalsearch.php?q=21101017598&amp;tip=sid&amp;clean=0" TargetMode="External"/><Relationship Id="rId123" Type="http://schemas.openxmlformats.org/officeDocument/2006/relationships/hyperlink" Target="https://uandalas-my.sharepoint.com/:b:/g/personal/mutyavonnisa_sci_unand_ac_id/EQoFyBOhjFBDlvp6qW4llRIBBhfKBvkAZUCaEimwjL4fIg?e=cxWl9s" TargetMode="External"/><Relationship Id="rId144" Type="http://schemas.openxmlformats.org/officeDocument/2006/relationships/hyperlink" Target="https://uandalas-my.sharepoint.com/:b:/g/personal/mutyavonnisa_sci_unand_ac_id/EVVbF8kmRQBMmCUR2YHu0GoBE0A6z32qbZS_-cQUGN3Dfg?e=BtTJW7" TargetMode="External"/><Relationship Id="rId90" Type="http://schemas.openxmlformats.org/officeDocument/2006/relationships/hyperlink" Target="https://sinta.kemdikbud.go.id/journals/detail?q=Ground+validation+of+GPM+IMERG-F+precipitation+products+with+the+point+rain+gauge+records+on+the+extreme+rainfall+over+a+mountainous+area+of+Sumatra+Island&amp;search=1&amp;id=3490" TargetMode="External"/><Relationship Id="rId165" Type="http://schemas.openxmlformats.org/officeDocument/2006/relationships/hyperlink" Target="https://uandalas-my.sharepoint.com/:b:/g/personal/mutyavonnisa_sci_unand_ac_id/EXCGUp7EMLtGp2lu1uEzV9gBe-8jX4gYltJSDIeDO5wGAQ?e=ejmLQK" TargetMode="External"/><Relationship Id="rId27" Type="http://schemas.openxmlformats.org/officeDocument/2006/relationships/hyperlink" Target="https://ieeexplore.ieee.org/xpl/conhome/8579089/proceeding?isnumber=8597586&amp;searchWithin=Long-term%20change%20in%20rainfall%20rate%20and%20melting%20layer%20height%20in%20Indonesia" TargetMode="External"/><Relationship Id="rId48" Type="http://schemas.openxmlformats.org/officeDocument/2006/relationships/hyperlink" Target="https://www.scimagojr.com/journalsearch.php?q=19900195068&amp;tip=sid&amp;clean=0" TargetMode="External"/><Relationship Id="rId69" Type="http://schemas.openxmlformats.org/officeDocument/2006/relationships/hyperlink" Target="https://doi.org/10.1002/joc.7078" TargetMode="External"/><Relationship Id="rId113" Type="http://schemas.openxmlformats.org/officeDocument/2006/relationships/hyperlink" Target="https://uandalas-my.sharepoint.com/:b:/g/personal/mutyavonnisa_sci_unand_ac_id/ES9dTYFFwNBBqdfOWiuLMsQBRneeIBTw3-xFypyjtZzGCg?e=ud16Ui" TargetMode="External"/><Relationship Id="rId134" Type="http://schemas.openxmlformats.org/officeDocument/2006/relationships/hyperlink" Target="http://telkomnika.uad.ac.id/index.php/TELKOMNIKA/article/view/14316/9126" TargetMode="External"/><Relationship Id="rId80" Type="http://schemas.openxmlformats.org/officeDocument/2006/relationships/hyperlink" Target="http://jif.fmipa.unand.ac.id/index.php/jif/article/view/450/237" TargetMode="External"/><Relationship Id="rId155" Type="http://schemas.openxmlformats.org/officeDocument/2006/relationships/hyperlink" Target="https://uandalas-my.sharepoint.com/:b:/g/personal/mutyavonnisa_sci_unand_ac_id/EVe8sYv7zWFCsbkHlXAjs04BVPsEMWOEs5D1LvIAUoMyxw?e=rRQ6HX" TargetMode="External"/><Relationship Id="rId17" Type="http://schemas.openxmlformats.org/officeDocument/2006/relationships/hyperlink" Target="https://doi.org/10.1016/j.atmosres.2017.01.019" TargetMode="External"/><Relationship Id="rId38" Type="http://schemas.openxmlformats.org/officeDocument/2006/relationships/hyperlink" Target="http://jfu.fmipa.unand.ac.id/index.php/jfu/article/view/397/359" TargetMode="External"/><Relationship Id="rId59" Type="http://schemas.openxmlformats.org/officeDocument/2006/relationships/hyperlink" Target="https://www.scimagojr.com/journalsearch.php?q=12064&amp;tip=sid&amp;clean=0" TargetMode="External"/><Relationship Id="rId103" Type="http://schemas.openxmlformats.org/officeDocument/2006/relationships/hyperlink" Target="https://www.ijournalse.org/index.php/ESJ/article/view/852" TargetMode="External"/><Relationship Id="rId124" Type="http://schemas.openxmlformats.org/officeDocument/2006/relationships/hyperlink" Target="https://uandalas-my.sharepoint.com/:b:/g/personal/mutyavonnisa_sci_unand_ac_id/EaHqtALOEppJpXXdI2kJqxUBZrfifbodr-HdC9QN65uSxA?e=wNmBaq" TargetMode="External"/><Relationship Id="rId70" Type="http://schemas.openxmlformats.org/officeDocument/2006/relationships/hyperlink" Target="https://rmets.onlinelibrary.wiley.com/doi/abs/10.1002/joc.7078" TargetMode="External"/><Relationship Id="rId91" Type="http://schemas.openxmlformats.org/officeDocument/2006/relationships/hyperlink" Target="https://www.scimagojr.com/journalsearch.php?q=86430&amp;tip=sid&amp;clean=0" TargetMode="External"/><Relationship Id="rId145" Type="http://schemas.openxmlformats.org/officeDocument/2006/relationships/hyperlink" Target="https://sinta.kemdikbud.go.id/journals/profile/5697" TargetMode="External"/><Relationship Id="rId166" Type="http://schemas.openxmlformats.org/officeDocument/2006/relationships/hyperlink" Target="https://uandalas-my.sharepoint.com/:b:/g/personal/mutyavonnisa_sci_unand_ac_id/Ef9EXi50SVJImd0R7LgIxqIB8KgdWhqIIUYikTdpIhMvug?e=Vv2pV7"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uandalas-my.sharepoint.com/:b:/g/personal/mutyavonnisa_sci_unand_ac_id/EYWjV7e_KiREkTqUaNJbqW4B_gcl47r-gwqPw7ZZb6rhvg?e=fTHHNW" TargetMode="External"/><Relationship Id="rId13" Type="http://schemas.openxmlformats.org/officeDocument/2006/relationships/hyperlink" Target="https://uandalas-my.sharepoint.com/:b:/g/personal/mutyavonnisa_sci_unand_ac_id/EVGfVAFCWT5KovMqRz0wkGcBXeM_bCc687j_QtWxBHeiLg?e=X1zbIg" TargetMode="External"/><Relationship Id="rId18" Type="http://schemas.openxmlformats.org/officeDocument/2006/relationships/hyperlink" Target="https://uandalas-my.sharepoint.com/:b:/g/personal/mutyavonnisa_sci_unand_ac_id/ERQqU0jdjWRBjtObl9cQWTgBMheyjkl4w5AAfrNqkp8A0g?e=LbNDgc" TargetMode="External"/><Relationship Id="rId3" Type="http://schemas.openxmlformats.org/officeDocument/2006/relationships/hyperlink" Target="https://uandalas-my.sharepoint.com/:b:/g/personal/mutyavonnisa_sci_unand_ac_id/ES8E3P2OXadDhwndVygZ9swBZmNnFoS8QmURuPRjXa6LHQ?e=s0FPea" TargetMode="External"/><Relationship Id="rId21" Type="http://schemas.openxmlformats.org/officeDocument/2006/relationships/hyperlink" Target="https://uandalas-my.sharepoint.com/:b:/g/personal/mutyavonnisa_sci_unand_ac_id/EQ6yWwi8_QpHhdaJwmaEe7sBcyYivkbk82aM-6eLiSRG5g?e=mgc131" TargetMode="External"/><Relationship Id="rId7" Type="http://schemas.openxmlformats.org/officeDocument/2006/relationships/hyperlink" Target="https://uandalas-my.sharepoint.com/:b:/g/personal/mutyavonnisa_sci_unand_ac_id/EZI_ucnTCVNDrjMsozmVI8wBkcUFtLsJM3-5NzoafZ_3gg?e=eVkCTc" TargetMode="External"/><Relationship Id="rId12" Type="http://schemas.openxmlformats.org/officeDocument/2006/relationships/hyperlink" Target="https://uandalas-my.sharepoint.com/:b:/g/personal/mutyavonnisa_sci_unand_ac_id/EZhO1vYNzO5Lu-mFzpOY4O0BolvZuROSZA2tmlYLyQO0Qw?e=IgPEdY" TargetMode="External"/><Relationship Id="rId17" Type="http://schemas.openxmlformats.org/officeDocument/2006/relationships/hyperlink" Target="https://uandalas-my.sharepoint.com/:b:/g/personal/mutyavonnisa_sci_unand_ac_id/EX2zeu9k--NBvkimUotDnwwBzf7O88UNywwrdpd36QFhIA?e=WZakya" TargetMode="External"/><Relationship Id="rId2" Type="http://schemas.openxmlformats.org/officeDocument/2006/relationships/hyperlink" Target="https://uandalas-my.sharepoint.com/:b:/g/personal/mutyavonnisa_sci_unand_ac_id/EcJ1eGCOb-tBgO1XszZLUDoBmX32yzCxvwpwSDYCAX-5pg?e=AU7lfc" TargetMode="External"/><Relationship Id="rId16" Type="http://schemas.openxmlformats.org/officeDocument/2006/relationships/hyperlink" Target="https://uandalas-my.sharepoint.com/:b:/g/personal/mutyavonnisa_sci_unand_ac_id/ES3S4epudClCppn9wV2LoLUByXiho4FaXpvL4udn9PQRgA" TargetMode="External"/><Relationship Id="rId20" Type="http://schemas.openxmlformats.org/officeDocument/2006/relationships/hyperlink" Target="https://uandalas-my.sharepoint.com/:b:/g/personal/mutyavonnisa_sci_unand_ac_id/EVYWxb_KCY9Buf9TlC2kYqMBt-dXBcsmSpytWuH4BBM4tA" TargetMode="External"/><Relationship Id="rId1" Type="http://schemas.openxmlformats.org/officeDocument/2006/relationships/hyperlink" Target="https://uandalas-my.sharepoint.com/:b:/g/personal/mutyavonnisa_sci_unand_ac_id/EQx96rcM50pLlka-IjFyT2oB1lf2DP4tmv3ICBxNpLpMXg?e=mma06u" TargetMode="External"/><Relationship Id="rId6" Type="http://schemas.openxmlformats.org/officeDocument/2006/relationships/hyperlink" Target="https://uandalas-my.sharepoint.com/:b:/g/personal/mutyavonnisa_sci_unand_ac_id/ETCK1h4r0VxEi5ntE_lMu84BDegKSjtjZqbDQWiB9kSIuQ?e=vNOSgD" TargetMode="External"/><Relationship Id="rId11" Type="http://schemas.openxmlformats.org/officeDocument/2006/relationships/hyperlink" Target="https://uandalas-my.sharepoint.com/:b:/g/personal/mutyavonnisa_sci_unand_ac_id/EX0Apw2TTGhHojioqYNPfoEBf1XdGfQ7k7QuSfF3LPwF8w?e=dAGyV4" TargetMode="External"/><Relationship Id="rId5" Type="http://schemas.openxmlformats.org/officeDocument/2006/relationships/hyperlink" Target="https://uandalas-my.sharepoint.com/:b:/g/personal/mutyavonnisa_sci_unand_ac_id/EUyeL-M-kBZGuIfL-FssXQsBZJ0eOVZyYg1Z6T6jXhzzJg" TargetMode="External"/><Relationship Id="rId15" Type="http://schemas.openxmlformats.org/officeDocument/2006/relationships/hyperlink" Target="https://uandalas-my.sharepoint.com/:b:/g/personal/mutyavonnisa_sci_unand_ac_id/EeGeNqxoRdlCtYk6zRkA1UMB6bChEh-nzhqKZPVPZaO94Q?e=TZgehP" TargetMode="External"/><Relationship Id="rId10" Type="http://schemas.openxmlformats.org/officeDocument/2006/relationships/hyperlink" Target="https://uandalas-my.sharepoint.com/:b:/g/personal/mutyavonnisa_sci_unand_ac_id/Edqyhc9GJLtMtTGSYC6SVKMBAQAh-4kqC3QmiKy7VzMTpA?e=NrXxhv" TargetMode="External"/><Relationship Id="rId19" Type="http://schemas.openxmlformats.org/officeDocument/2006/relationships/hyperlink" Target="https://uandalas-my.sharepoint.com/:b:/g/personal/mutyavonnisa_sci_unand_ac_id/EXwjkBlrh3JGioXtafBuhe4BPYPrCLcUrzmC2QKdhLKZXA?e=k8b7eA" TargetMode="External"/><Relationship Id="rId4" Type="http://schemas.openxmlformats.org/officeDocument/2006/relationships/hyperlink" Target="https://uandalas-my.sharepoint.com/:b:/g/personal/mutyavonnisa_sci_unand_ac_id/EYKiDmwPHN1IsVkYbK2LzUgBhbTgw0gCEoCYDKP4nBFi6Q?e=Oyy6MY" TargetMode="External"/><Relationship Id="rId9" Type="http://schemas.openxmlformats.org/officeDocument/2006/relationships/hyperlink" Target="https://uandalas-my.sharepoint.com/:b:/g/personal/mutyavonnisa_sci_unand_ac_id/ETV5cuxbw2lNtxmxSNpTOTgBm_JwH2qhpGo0Nap6qrLTMQ?e=rXhgOi" TargetMode="External"/><Relationship Id="rId14" Type="http://schemas.openxmlformats.org/officeDocument/2006/relationships/hyperlink" Target="https://uandalas-my.sharepoint.com/:b:/g/personal/mutyavonnisa_sci_unand_ac_id/Eea3pn0noXVLiekSoY9UYI4B1zQy-nSLUcXSDdpDpj1KRA?e=NwAV9I"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uandalas-my.sharepoint.com/:b:/g/personal/mutyavonnisa_sci_unand_ac_id/ESJXC6S1vaNChxE5aF6znncBQoQWxsm9OfAZO4JkM6gjSQ?e=OEbdmQ" TargetMode="External"/><Relationship Id="rId21" Type="http://schemas.openxmlformats.org/officeDocument/2006/relationships/hyperlink" Target="https://uandalas-my.sharepoint.com/:b:/g/personal/mutyavonnisa_sci_unand_ac_id/EaPiBC6Gt1pJlxR2RoxtU0EBd21GYPgPWi6XPQRZfYhOgg?e=uyNLfh" TargetMode="External"/><Relationship Id="rId42" Type="http://schemas.openxmlformats.org/officeDocument/2006/relationships/hyperlink" Target="https://uandalas-my.sharepoint.com/:b:/g/personal/mutyavonnisa_sci_unand_ac_id/EYO0nP_9hVxJvZbsVOXYKyIBD_9xS26gyAfr3filFSlskA?e=uPjXrX" TargetMode="External"/><Relationship Id="rId47" Type="http://schemas.openxmlformats.org/officeDocument/2006/relationships/hyperlink" Target="https://uandalas-my.sharepoint.com/:b:/g/personal/mutyavonnisa_sci_unand_ac_id/EQCmY0hK_QpHolVJ9aKihPUBHcLr2eL2ZJofpaoU-xRRxg?e=50rIsb" TargetMode="External"/><Relationship Id="rId63" Type="http://schemas.openxmlformats.org/officeDocument/2006/relationships/hyperlink" Target="https://uandalas-my.sharepoint.com/:b:/g/personal/mutyavonnisa_sci_unand_ac_id/EXLt5TUJj7lOqeLPVi1xKngBIRfKTP3uKu-7bM-gHCL3Vw?e=XIOhC7" TargetMode="External"/><Relationship Id="rId68" Type="http://schemas.openxmlformats.org/officeDocument/2006/relationships/hyperlink" Target="https://uandalas-my.sharepoint.com/:b:/g/personal/mutyavonnisa_sci_unand_ac_id/EbLpPZh9_hpKh-r54oSq9OUBbOlOxe_Cs4qWg5S1zbnXgg?e=yjUBpC" TargetMode="External"/><Relationship Id="rId84" Type="http://schemas.openxmlformats.org/officeDocument/2006/relationships/hyperlink" Target="https://uandalas-my.sharepoint.com/:b:/g/personal/mutyavonnisa_sci_unand_ac_id/EV4B2IieAURCrCccM3tvHSMBjdjPlPAWE_wghpz0DLt3bw?e=ldtVE0" TargetMode="External"/><Relationship Id="rId89" Type="http://schemas.openxmlformats.org/officeDocument/2006/relationships/hyperlink" Target="https://uandalas-my.sharepoint.com/:b:/g/personal/mutyavonnisa_sci_unand_ac_id/EXVd-_00nehCglih0SckEAEBru_h6C2HX_H7zOc6DC0bNw" TargetMode="External"/><Relationship Id="rId16" Type="http://schemas.openxmlformats.org/officeDocument/2006/relationships/hyperlink" Target="https://uandalas-my.sharepoint.com/:b:/g/personal/mutyavonnisa_sci_unand_ac_id/EZLONB4SAjxHg2OLhlgNPo4ByDwsyOmh3Jg0q_5YHkylrQ?e=82VgRO" TargetMode="External"/><Relationship Id="rId11" Type="http://schemas.openxmlformats.org/officeDocument/2006/relationships/hyperlink" Target="https://uandalas-my.sharepoint.com/:b:/g/personal/mutyavonnisa_sci_unand_ac_id/EfcSpjj2wldGimXw7uqCvnwB2undqIO1eywKxKj--KPSwA?e=lvdqa1" TargetMode="External"/><Relationship Id="rId32" Type="http://schemas.openxmlformats.org/officeDocument/2006/relationships/hyperlink" Target="https://uandalas-my.sharepoint.com/:b:/g/personal/mutyavonnisa_sci_unand_ac_id/EbSxAYYYrZJIq1KkXnRQpfMBDOzP6D2LmVM9EHdWZYH7nA?e=hHwnna" TargetMode="External"/><Relationship Id="rId37" Type="http://schemas.openxmlformats.org/officeDocument/2006/relationships/hyperlink" Target="https://uandalas-my.sharepoint.com/:b:/g/personal/mutyavonnisa_sci_unand_ac_id/ESPsBnF1c05MnCc17ryJHSYB3ZUJQNbpL0iSRWA8YcK9Ww?e=aMmDlw" TargetMode="External"/><Relationship Id="rId53" Type="http://schemas.openxmlformats.org/officeDocument/2006/relationships/hyperlink" Target="https://uandalas-my.sharepoint.com/:b:/g/personal/mutyavonnisa_sci_unand_ac_id/Eei09p-VXpdKt7vfz6dHq8wBRbMUKsvuuA7Nd7AInajJEQ?e=yZGoGx" TargetMode="External"/><Relationship Id="rId58" Type="http://schemas.openxmlformats.org/officeDocument/2006/relationships/hyperlink" Target="https://uandalas-my.sharepoint.com/:b:/g/personal/mutyavonnisa_sci_unand_ac_id/EVbKQ9IpSxNLl4gYEPB0g54B8_Q3I3O-RS0RWxqV7r9V5A?e=T0mTyT" TargetMode="External"/><Relationship Id="rId74" Type="http://schemas.openxmlformats.org/officeDocument/2006/relationships/hyperlink" Target="https://uandalas-my.sharepoint.com/:b:/g/personal/mutyavonnisa_sci_unand_ac_id/EW1r-oXAWMNGvPUGUYnhGasB-D3OawWVDXaLjKwi8tV8VQ?e=6pVn70" TargetMode="External"/><Relationship Id="rId79" Type="http://schemas.openxmlformats.org/officeDocument/2006/relationships/hyperlink" Target="https://uandalas-my.sharepoint.com/:b:/g/personal/mutyavonnisa_sci_unand_ac_id/EXP955BRHUBHrKo8FGB-YZQB4cezbSQ1o4F5qltchXuykA?e=Y5AF1v" TargetMode="External"/><Relationship Id="rId5" Type="http://schemas.openxmlformats.org/officeDocument/2006/relationships/hyperlink" Target="https://uandalas-my.sharepoint.com/:b:/g/personal/mutyavonnisa_sci_unand_ac_id/EV9wCKz1G45PnregrO2yHFsBIyjYiE6nJTwbJMt07BOaNA" TargetMode="External"/><Relationship Id="rId14" Type="http://schemas.openxmlformats.org/officeDocument/2006/relationships/hyperlink" Target="https://uandalas-my.sharepoint.com/:b:/g/personal/mutyavonnisa_sci_unand_ac_id/ET_44tSqfkNAlDCQ-2aynogBXQ4zx4tfIiLU1y1JqcCO5A?e=mLb0XM" TargetMode="External"/><Relationship Id="rId22" Type="http://schemas.openxmlformats.org/officeDocument/2006/relationships/hyperlink" Target="https://uandalas-my.sharepoint.com/:b:/g/personal/mutyavonnisa_sci_unand_ac_id/EY75srfYdNVFmX2C9aoXzfABIe6euOAYLZ2H8Wn1AwlSMA?e=xxuPFq" TargetMode="External"/><Relationship Id="rId27" Type="http://schemas.openxmlformats.org/officeDocument/2006/relationships/hyperlink" Target="https://uandalas-my.sharepoint.com/:b:/g/personal/mutyavonnisa_sci_unand_ac_id/EZrY33I2PzNCgYZIZ-Uj-EwBZTx0KwW4em9j5SNumwrUkw" TargetMode="External"/><Relationship Id="rId30" Type="http://schemas.openxmlformats.org/officeDocument/2006/relationships/hyperlink" Target="https://uandalas-my.sharepoint.com/:b:/g/personal/mutyavonnisa_sci_unand_ac_id/EbS50wrZuaVEqTDvH9OapuMB6WA4KqbKzwGKDoURX3BlHw?e=vCanVg" TargetMode="External"/><Relationship Id="rId35" Type="http://schemas.openxmlformats.org/officeDocument/2006/relationships/hyperlink" Target="https://uandalas-my.sharepoint.com/:b:/g/personal/mutyavonnisa_sci_unand_ac_id/EaZMBm8zXsJNjtAzA1gnlG0B1WAN8RwmPGIH6B73nEAkVg" TargetMode="External"/><Relationship Id="rId43" Type="http://schemas.openxmlformats.org/officeDocument/2006/relationships/hyperlink" Target="https://uandalas-my.sharepoint.com/:b:/g/personal/mutyavonnisa_sci_unand_ac_id/EZ1z8WnjtV1JpV7HexoFL-0B1cwffERCNVfy2UyJrXWGtQ?e=7gPAJQ" TargetMode="External"/><Relationship Id="rId48" Type="http://schemas.openxmlformats.org/officeDocument/2006/relationships/hyperlink" Target="https://uandalas-my.sharepoint.com/:b:/g/personal/mutyavonnisa_sci_unand_ac_id/EV5eMTqMrUdAtxIdXWhH3Q4Bgn8Zg7i93nE81bYZgUPe6g?e=1yOtsH" TargetMode="External"/><Relationship Id="rId56" Type="http://schemas.openxmlformats.org/officeDocument/2006/relationships/hyperlink" Target="https://uandalas-my.sharepoint.com/:b:/g/personal/mutyavonnisa_sci_unand_ac_id/ERzGeueA3ZlHhgQIsniEfBoBB6DrZFFiSu-o44wObZWeyw" TargetMode="External"/><Relationship Id="rId64" Type="http://schemas.openxmlformats.org/officeDocument/2006/relationships/hyperlink" Target="https://uandalas-my.sharepoint.com/:b:/g/personal/mutyavonnisa_sci_unand_ac_id/Eei09p-VXpdKt7vfz6dHq8wBRbMUKsvuuA7Nd7AInajJEQ?e=yZGoGx" TargetMode="External"/><Relationship Id="rId69" Type="http://schemas.openxmlformats.org/officeDocument/2006/relationships/hyperlink" Target="https://uandalas-my.sharepoint.com/:b:/g/personal/mutyavonnisa_sci_unand_ac_id/EYsUz9ZLh-BKvWCiZqX526YB7Mu50UJUEo1me9QvehWFWg?e=EwVWJ2" TargetMode="External"/><Relationship Id="rId77" Type="http://schemas.openxmlformats.org/officeDocument/2006/relationships/hyperlink" Target="https://uandalas-my.sharepoint.com/:b:/g/personal/mutyavonnisa_sci_unand_ac_id/EQSGmH-Put5LvaJSmG8KwVQBcDIMqK7ZkL2y-kFQTDo4BQ?e=2GIzZW" TargetMode="External"/><Relationship Id="rId8" Type="http://schemas.openxmlformats.org/officeDocument/2006/relationships/hyperlink" Target="https://uandalas-my.sharepoint.com/:b:/g/personal/mutyavonnisa_sci_unand_ac_id/EZeQD3uNocVFsV-D9DpHP74BPTwZJdvQM-BgoezKZlhiBw?e=KM6gKP" TargetMode="External"/><Relationship Id="rId51" Type="http://schemas.openxmlformats.org/officeDocument/2006/relationships/hyperlink" Target="https://uandalas-my.sharepoint.com/:b:/g/personal/mutyavonnisa_sci_unand_ac_id/EYnAEskHeoNEisNOd4UyK-gBBkhf61zz-ei7eIMC4lh2QA?e=7oDmmB" TargetMode="External"/><Relationship Id="rId72" Type="http://schemas.openxmlformats.org/officeDocument/2006/relationships/hyperlink" Target="https://uandalas-my.sharepoint.com/:b:/g/personal/mutyavonnisa_sci_unand_ac_id/EZJ5ddsQobxMsYn5wyXuNloBts_iF4KMFRRpHRbFWVnHFw?e=1MOIJG" TargetMode="External"/><Relationship Id="rId80" Type="http://schemas.openxmlformats.org/officeDocument/2006/relationships/hyperlink" Target="https://uandalas-my.sharepoint.com/:b:/g/personal/mutyavonnisa_sci_unand_ac_id/EZ_OgVj7radAispqMDSxZFkBx1gXT2RuF4xtOn7J77LuCw?e=PYdzN9" TargetMode="External"/><Relationship Id="rId85" Type="http://schemas.openxmlformats.org/officeDocument/2006/relationships/hyperlink" Target="https://uandalas-my.sharepoint.com/:b:/g/personal/mutyavonnisa_sci_unand_ac_id/EWAUDUSL1BtPizAIu_xE8VEBdT66gG4ziiYI4LLcY8Av0Q?e=PJzwZd" TargetMode="External"/><Relationship Id="rId3" Type="http://schemas.openxmlformats.org/officeDocument/2006/relationships/hyperlink" Target="https://uandalas-my.sharepoint.com/:b:/g/personal/mutyavonnisa_sci_unand_ac_id/Ed25TlTi2KZNt6L-s0TEqz0BtZOjBQxasISjRljtKWh9-Q?e=iUts30" TargetMode="External"/><Relationship Id="rId12" Type="http://schemas.openxmlformats.org/officeDocument/2006/relationships/hyperlink" Target="https://uandalas-my.sharepoint.com/:b:/g/personal/mutyavonnisa_sci_unand_ac_id/EbyrHg07Mt5Ehj4I0Pkf1_gBfG0AZNZMI9eV5XM4HO55FA?e=Uq9p4w" TargetMode="External"/><Relationship Id="rId17" Type="http://schemas.openxmlformats.org/officeDocument/2006/relationships/hyperlink" Target="https://uandalas-my.sharepoint.com/:b:/g/personal/mutyavonnisa_sci_unand_ac_id/Ealki5o3P8xGp-WfVur2zh8BNlL9A1GKv3LoRkDUNUHaMA?e=sXe8fT" TargetMode="External"/><Relationship Id="rId25" Type="http://schemas.openxmlformats.org/officeDocument/2006/relationships/hyperlink" Target="https://uandalas-my.sharepoint.com/:b:/g/personal/mutyavonnisa_sci_unand_ac_id/EdqKR6BncdxDn5AxkJ8xR5sB76OxrmgciDiJsLKSTAqzeg?e=EFwFPm" TargetMode="External"/><Relationship Id="rId33" Type="http://schemas.openxmlformats.org/officeDocument/2006/relationships/hyperlink" Target="https://uandalas-my.sharepoint.com/:b:/g/personal/mutyavonnisa_sci_unand_ac_id/EYIKn5NEHwRAnpgqMd40cisBP9hCfGlUEBVQ2yKlbmUpNQ?e=WRrLR1" TargetMode="External"/><Relationship Id="rId38" Type="http://schemas.openxmlformats.org/officeDocument/2006/relationships/hyperlink" Target="https://uandalas-my.sharepoint.com/:b:/g/personal/mutyavonnisa_sci_unand_ac_id/ERZ3YlM7FbxAnIgeGIm3eL0BsFuX9CSgFQuzgPmYYohnZQ?e=fVkJUs" TargetMode="External"/><Relationship Id="rId46" Type="http://schemas.openxmlformats.org/officeDocument/2006/relationships/hyperlink" Target="https://uandalas-my.sharepoint.com/:b:/g/personal/mutyavonnisa_sci_unand_ac_id/EfbEZS7lP5BCiJG5ekwxf3EBYewrzyHHYCafHwHCUsEeBw?e=mcl7g9" TargetMode="External"/><Relationship Id="rId59" Type="http://schemas.openxmlformats.org/officeDocument/2006/relationships/hyperlink" Target="https://uandalas-my.sharepoint.com/:b:/g/personal/mutyavonnisa_sci_unand_ac_id/Eeug42_T4xREn8hr0xvFjOoBjKe6Sco_W3UsV9TN4cebHg?e=gzAvwv" TargetMode="External"/><Relationship Id="rId67" Type="http://schemas.openxmlformats.org/officeDocument/2006/relationships/hyperlink" Target="https://uandalas-my.sharepoint.com/:b:/g/personal/mutyavonnisa_sci_unand_ac_id/EXXKBsy7wAFEhyGp4_7wCs8BpAWTVj3JS1ms6KsLJFOGZg?e=GbHYJr" TargetMode="External"/><Relationship Id="rId20" Type="http://schemas.openxmlformats.org/officeDocument/2006/relationships/hyperlink" Target="https://uandalas-my.sharepoint.com/:b:/g/personal/mutyavonnisa_sci_unand_ac_id/EbnkOaOlB4lPn0Ue5ilQv9wBsYYl7vucNTO7ccFWDv6SAg?e=5GAFdv" TargetMode="External"/><Relationship Id="rId41" Type="http://schemas.openxmlformats.org/officeDocument/2006/relationships/hyperlink" Target="https://uandalas-my.sharepoint.com/:b:/g/personal/mutyavonnisa_sci_unand_ac_id/EfLcS4TczUNIsaqEzAraSmMBk_rA6BqTCZNgufXsQXqerg?e=wDqzaw" TargetMode="External"/><Relationship Id="rId54" Type="http://schemas.openxmlformats.org/officeDocument/2006/relationships/hyperlink" Target="https://uandalas-my.sharepoint.com/:b:/g/personal/mutyavonnisa_sci_unand_ac_id/EeL3K4Wn04BHu8_vJXc6Uo4Bp45Zpl_t1jMf2glwnauvgQ?e=nkZXmU" TargetMode="External"/><Relationship Id="rId62" Type="http://schemas.openxmlformats.org/officeDocument/2006/relationships/hyperlink" Target="https://uandalas-my.sharepoint.com/:b:/g/personal/mutyavonnisa_sci_unand_ac_id/Ed7TFzVsf7RAn3OZGPljXO4BlIBdDAi1mbqhMsIG5L9G3w?e=mwTfos" TargetMode="External"/><Relationship Id="rId70" Type="http://schemas.openxmlformats.org/officeDocument/2006/relationships/hyperlink" Target="https://uandalas-my.sharepoint.com/:b:/g/personal/mutyavonnisa_sci_unand_ac_id/ETipVlUCOt1NnHADkft-cHABXTji94z2XYX4wGkJcAERCQ?e=CEVhcf" TargetMode="External"/><Relationship Id="rId75" Type="http://schemas.openxmlformats.org/officeDocument/2006/relationships/hyperlink" Target="https://uandalas-my.sharepoint.com/:b:/g/personal/mutyavonnisa_sci_unand_ac_id/EeV6nvA_JjNDua4OuXKHxqEBjJoK9J6TCBaC1lhF5URS4Q?e=TWLc0g" TargetMode="External"/><Relationship Id="rId83" Type="http://schemas.openxmlformats.org/officeDocument/2006/relationships/hyperlink" Target="https://uandalas-my.sharepoint.com/:b:/g/personal/mutyavonnisa_sci_unand_ac_id/EewcxwvajUBHreEl99h0BFkBCLlaP06GvZKjDKvMwKdCQQ?e=5gAWdR" TargetMode="External"/><Relationship Id="rId88" Type="http://schemas.openxmlformats.org/officeDocument/2006/relationships/hyperlink" Target="https://uandalas-my.sharepoint.com/:b:/g/personal/mutyavonnisa_sci_unand_ac_id/EUQqPSaqkEZEn9joT8QnbgMBx6RRpwv9zmRw5AceYXN6dw?e=In1k8h" TargetMode="External"/><Relationship Id="rId1" Type="http://schemas.openxmlformats.org/officeDocument/2006/relationships/hyperlink" Target="https://uandalas-my.sharepoint.com/:b:/g/personal/mutyavonnisa_sci_unand_ac_id/EW-hRo1Q23xIihX52SkFrOQBtPEsXYehCbYcmG3epiCHKA?e=P8dkww" TargetMode="External"/><Relationship Id="rId6" Type="http://schemas.openxmlformats.org/officeDocument/2006/relationships/hyperlink" Target="https://uandalas-my.sharepoint.com/:b:/g/personal/mutyavonnisa_sci_unand_ac_id/EeyUQ5JMEyVMjF2IOJOiXeEBfB0wQ3WvoX60I57X0loNyg?e=c6O5UN" TargetMode="External"/><Relationship Id="rId15" Type="http://schemas.openxmlformats.org/officeDocument/2006/relationships/hyperlink" Target="https://uandalas-my.sharepoint.com/:b:/g/personal/mutyavonnisa_sci_unand_ac_id/EWUm2YkBmDtLrVdVoYgwgGEB_4-uCn5La9dQnVYuzpms0g?e=cuey5R" TargetMode="External"/><Relationship Id="rId23" Type="http://schemas.openxmlformats.org/officeDocument/2006/relationships/hyperlink" Target="https://uandalas-my.sharepoint.com/:b:/g/personal/mutyavonnisa_sci_unand_ac_id/EcB2Iys0H4hClPxT96-9fhIBILYSis7WmniUtKGVvD_-5g?e=aBbmPw" TargetMode="External"/><Relationship Id="rId28" Type="http://schemas.openxmlformats.org/officeDocument/2006/relationships/hyperlink" Target="https://uandalas-my.sharepoint.com/:b:/g/personal/mutyavonnisa_sci_unand_ac_id/EelYmkZFQ9xFjC_K7oK0u5AB-5_ud6U3CE_Jl-P54aDfYA?e=rNAPzs" TargetMode="External"/><Relationship Id="rId36" Type="http://schemas.openxmlformats.org/officeDocument/2006/relationships/hyperlink" Target="https://uandalas-my.sharepoint.com/:b:/g/personal/mutyavonnisa_sci_unand_ac_id/EePE3M1Nm0VNhgXTlWFQzJMBBgvU_SjyDpFX7GhzUHGJ6w?e=vVq6b4" TargetMode="External"/><Relationship Id="rId49" Type="http://schemas.openxmlformats.org/officeDocument/2006/relationships/hyperlink" Target="https://uandalas-my.sharepoint.com/:b:/g/personal/mutyavonnisa_sci_unand_ac_id/EQQI03yMiX9LvX5Szd6z5xwBDNBIlvLKzfnlh20fme4SDQ?e=MFBFM9" TargetMode="External"/><Relationship Id="rId57" Type="http://schemas.openxmlformats.org/officeDocument/2006/relationships/hyperlink" Target="https://uandalas-my.sharepoint.com/:b:/g/personal/mutyavonnisa_sci_unand_ac_id/EQyHKaRQ48NNp9FJgHmD8SoBbUg9OtQJu3KtcpTcCVcwPw?e=nkLHRY" TargetMode="External"/><Relationship Id="rId10" Type="http://schemas.openxmlformats.org/officeDocument/2006/relationships/hyperlink" Target="https://uandalas-my.sharepoint.com/:b:/g/personal/mutyavonnisa_sci_unand_ac_id/EdK3bIsaFk1HoIjmZuF3IaABsSVU2_IzACYTUznGqOCngg" TargetMode="External"/><Relationship Id="rId31" Type="http://schemas.openxmlformats.org/officeDocument/2006/relationships/hyperlink" Target="https://uandalas-my.sharepoint.com/:b:/g/personal/mutyavonnisa_sci_unand_ac_id/EdGbU7Z3Z9RLqBOtCFg5qR0B4BZ87hWk_ezRDWFbmvRNNw?e=ZMcnNX" TargetMode="External"/><Relationship Id="rId44" Type="http://schemas.openxmlformats.org/officeDocument/2006/relationships/hyperlink" Target="https://uandalas-my.sharepoint.com/:b:/g/personal/mutyavonnisa_sci_unand_ac_id/Ebdo21p9s3pHl_HEw-xCQv0BkvVj-wWpS2drLfIEacfgfA?e=ZeldU4" TargetMode="External"/><Relationship Id="rId52" Type="http://schemas.openxmlformats.org/officeDocument/2006/relationships/hyperlink" Target="https://uandalas-my.sharepoint.com/:b:/g/personal/mutyavonnisa_sci_unand_ac_id/EXWP1gV14VtEgNgtM3dBDPABOwyUkAEXaeG_tHloYYUwEQ?e=Hb2Fcd" TargetMode="External"/><Relationship Id="rId60" Type="http://schemas.openxmlformats.org/officeDocument/2006/relationships/hyperlink" Target="https://uandalas-my.sharepoint.com/:b:/g/personal/mutyavonnisa_sci_unand_ac_id/EVMVrTx2SXJCtNTTFDiV0yQBe9_jZvPJJtFq388FM5U2lA?e=TGu9yP" TargetMode="External"/><Relationship Id="rId65" Type="http://schemas.openxmlformats.org/officeDocument/2006/relationships/hyperlink" Target="https://uandalas-my.sharepoint.com/:b:/g/personal/mutyavonnisa_sci_unand_ac_id/EalGEYQqoqNPlliIt0m28aMBF6Ed7RTnIrQrmxWv-Y2r-w?e=ZRSnZd" TargetMode="External"/><Relationship Id="rId73" Type="http://schemas.openxmlformats.org/officeDocument/2006/relationships/hyperlink" Target="https://uandalas-my.sharepoint.com/:b:/g/personal/mutyavonnisa_sci_unand_ac_id/ESLnDk4ecF5PvKUpoSZgNHsBfr6Cy68bbtHhbZmZ77SGpw?e=gCvzAK" TargetMode="External"/><Relationship Id="rId78" Type="http://schemas.openxmlformats.org/officeDocument/2006/relationships/hyperlink" Target="https://uandalas-my.sharepoint.com/:b:/g/personal/mutyavonnisa_sci_unand_ac_id/EU0lRKphxH1Kj0RwsrS2F9IBlAaLGrFBIDcCQ7UrntOuIQ?e=A2Ad3f" TargetMode="External"/><Relationship Id="rId81" Type="http://schemas.openxmlformats.org/officeDocument/2006/relationships/hyperlink" Target="https://uandalas-my.sharepoint.com/:b:/g/personal/mutyavonnisa_sci_unand_ac_id/EQewa6uVNo5GomEV02Q_4JEBhWH86m6fnz-VroueK_DYxw?e=IG77z8" TargetMode="External"/><Relationship Id="rId86" Type="http://schemas.openxmlformats.org/officeDocument/2006/relationships/hyperlink" Target="https://uandalas-my.sharepoint.com/:b:/g/personal/mutyavonnisa_sci_unand_ac_id/EU6C3z9nuZhKuBTh5dBZN3oBbfG5CJ4R6vq_tjW97u61Jw?e=1oJkPz" TargetMode="External"/><Relationship Id="rId4" Type="http://schemas.openxmlformats.org/officeDocument/2006/relationships/hyperlink" Target="https://uandalas-my.sharepoint.com/:b:/g/personal/mutyavonnisa_sci_unand_ac_id/EazfQTaICV5MpdWEJPSZsKwBtVTi4UAXHflSk-UnpeHPjQ?e=BGlCNI" TargetMode="External"/><Relationship Id="rId9" Type="http://schemas.openxmlformats.org/officeDocument/2006/relationships/hyperlink" Target="https://uandalas-my.sharepoint.com/:b:/g/personal/mutyavonnisa_sci_unand_ac_id/ETZr-N3OW4hBvOoz-pjSLuUBj5yYBI4EcGNtokUQs7gu2Q" TargetMode="External"/><Relationship Id="rId13" Type="http://schemas.openxmlformats.org/officeDocument/2006/relationships/hyperlink" Target="https://uandalas-my.sharepoint.com/:b:/g/personal/mutyavonnisa_sci_unand_ac_id/Ef9fHQyKsaRGs8NVce4suGYBOAcHNH8i3Fn8EPPjQkYCpQ?e=B1p2Ag" TargetMode="External"/><Relationship Id="rId18" Type="http://schemas.openxmlformats.org/officeDocument/2006/relationships/hyperlink" Target="https://uandalas-my.sharepoint.com/:b:/g/personal/mutyavonnisa_sci_unand_ac_id/EU9PYGaXzXZMoY14PQWVAX8Bk2JcmKoO-ODMGkDelJDetQ?e=FvM9qJ" TargetMode="External"/><Relationship Id="rId39" Type="http://schemas.openxmlformats.org/officeDocument/2006/relationships/hyperlink" Target="https://uandalas-my.sharepoint.com/:b:/g/personal/mutyavonnisa_sci_unand_ac_id/EZ-LIIKOhbxMn41SzXY6SysB48GOq3R3BMbMGAdzGCaM0w?e=fadarR" TargetMode="External"/><Relationship Id="rId34" Type="http://schemas.openxmlformats.org/officeDocument/2006/relationships/hyperlink" Target="https://uandalas-my.sharepoint.com/:b:/g/personal/mutyavonnisa_sci_unand_ac_id/EUG4H11A8DZPtkMBBksPBHYBUe94x9OwansyyNq57yRqBg?e=6JfGry" TargetMode="External"/><Relationship Id="rId50" Type="http://schemas.openxmlformats.org/officeDocument/2006/relationships/hyperlink" Target="https://uandalas-my.sharepoint.com/:b:/g/personal/mutyavonnisa_sci_unand_ac_id/EZFxM24wAulKsyVqX196MTwBF3pNcVjxIXmM4OuB6ZjOhw?e=5LeCnu" TargetMode="External"/><Relationship Id="rId55" Type="http://schemas.openxmlformats.org/officeDocument/2006/relationships/hyperlink" Target="https://uandalas-my.sharepoint.com/:b:/g/personal/mutyavonnisa_sci_unand_ac_id/EdeNB6ZMsNBKo5akH1iIVw4BFWNuMc9iC4bY5zQMeJKX5g?e=LV75fU" TargetMode="External"/><Relationship Id="rId76" Type="http://schemas.openxmlformats.org/officeDocument/2006/relationships/hyperlink" Target="https://uandalas-my.sharepoint.com/:b:/g/personal/mutyavonnisa_sci_unand_ac_id/EYnNYObZncFGlMWEeEN6zGEB7YAa8KqypPXAJ8Vxuytukw?e=wzZe0W" TargetMode="External"/><Relationship Id="rId7" Type="http://schemas.openxmlformats.org/officeDocument/2006/relationships/hyperlink" Target="https://uandalas-my.sharepoint.com/:b:/g/personal/mutyavonnisa_sci_unand_ac_id/EWlGSzYU7BZBguLHCABPPNUBdu-AqngWBpSrFpT-Jt8l_A?e=4KcWQm" TargetMode="External"/><Relationship Id="rId71" Type="http://schemas.openxmlformats.org/officeDocument/2006/relationships/hyperlink" Target="https://uandalas-my.sharepoint.com/:b:/g/personal/mutyavonnisa_sci_unand_ac_id/EZJ5ddsQobxMsYn5wyXuNloBts_iF4KMFRRpHRbFWVnHFw?e=1MOIJG" TargetMode="External"/><Relationship Id="rId2" Type="http://schemas.openxmlformats.org/officeDocument/2006/relationships/hyperlink" Target="https://uandalas-my.sharepoint.com/:b:/g/personal/mutyavonnisa_sci_unand_ac_id/EVSG2hFbtMRHlJYQg8dC8T0BSk6Xcs-FGPG_euHlL2TTug?e=TTy4kR" TargetMode="External"/><Relationship Id="rId29" Type="http://schemas.openxmlformats.org/officeDocument/2006/relationships/hyperlink" Target="https://uandalas-my.sharepoint.com/:b:/g/personal/mutyavonnisa_sci_unand_ac_id/EUZwORxomKxLmeWcu-n0O2gBq2uCR0SaABxG0KEpbwuRUQ" TargetMode="External"/><Relationship Id="rId24" Type="http://schemas.openxmlformats.org/officeDocument/2006/relationships/hyperlink" Target="https://uandalas-my.sharepoint.com/:b:/g/personal/mutyavonnisa_sci_unand_ac_id/EUvENgkFTjlDqe73rWJS6SMB6xLbuIeXyuj9DwDo88pJfg?e=ogEmcY" TargetMode="External"/><Relationship Id="rId40" Type="http://schemas.openxmlformats.org/officeDocument/2006/relationships/hyperlink" Target="https://uandalas-my.sharepoint.com/:b:/g/personal/mutyavonnisa_sci_unand_ac_id/Eaw1d_IsHspDip8a98a39csBDgq9xZKkrRZKfwtFpjoakg?e=7q5BhP" TargetMode="External"/><Relationship Id="rId45" Type="http://schemas.openxmlformats.org/officeDocument/2006/relationships/hyperlink" Target="https://uandalas-my.sharepoint.com/:b:/g/personal/mutyavonnisa_sci_unand_ac_id/EXLkOGlAKY1Mm21eFJgsCOkBcUjqv2DMv9LrvtSxUHlZCA?e=4ABwwW" TargetMode="External"/><Relationship Id="rId66" Type="http://schemas.openxmlformats.org/officeDocument/2006/relationships/hyperlink" Target="https://uandalas-my.sharepoint.com/:b:/g/personal/mutyavonnisa_sci_unand_ac_id/EU6kBmBAGM5NtmtYnDK_9LgBadWncdrNjDD2GW-__Qnx8g?e=6tOWpY" TargetMode="External"/><Relationship Id="rId87" Type="http://schemas.openxmlformats.org/officeDocument/2006/relationships/hyperlink" Target="https://uandalas-my.sharepoint.com/:b:/g/personal/mutyavonnisa_sci_unand_ac_id/ERS7P5ft0hFEoqBwsNEUyhsBmICB_p854kugZv60r-pCgw?e=AkCNGe" TargetMode="External"/><Relationship Id="rId61" Type="http://schemas.openxmlformats.org/officeDocument/2006/relationships/hyperlink" Target="https://uandalas-my.sharepoint.com/:b:/g/personal/mutyavonnisa_sci_unand_ac_id/ESDuugAmq5NDhKxVZhK4u_EB61YH9DhB1DnQhcPJ4iFrGQ?e=tcaY49" TargetMode="External"/><Relationship Id="rId82" Type="http://schemas.openxmlformats.org/officeDocument/2006/relationships/hyperlink" Target="https://uandalas-my.sharepoint.com/:b:/g/personal/mutyavonnisa_sci_unand_ac_id/EbiLinSWAZRIrAU24WmwcVAB7U1VWLmFXPuxlWCrIUKZyA?e=y61oBh" TargetMode="External"/><Relationship Id="rId19" Type="http://schemas.openxmlformats.org/officeDocument/2006/relationships/hyperlink" Target="https://uandalas-my.sharepoint.com/:b:/g/personal/mutyavonnisa_sci_unand_ac_id/EdZ8qIp-s5xOo1EgEybz_78B4B2u9dGOVxnHgbxG5P2k7Q?e=Aakgux" TargetMode="External"/></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2.vml"/><Relationship Id="rId1" Type="http://schemas.openxmlformats.org/officeDocument/2006/relationships/drawing" Target="../drawings/drawing1.xml"/><Relationship Id="rId4"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19" zoomScale="80" zoomScaleNormal="80" workbookViewId="0">
      <selection activeCell="G28" sqref="G28"/>
    </sheetView>
  </sheetViews>
  <sheetFormatPr defaultColWidth="12.58203125" defaultRowHeight="15" customHeight="1"/>
  <cols>
    <col min="1" max="1" width="6.5" customWidth="1"/>
    <col min="2" max="2" width="41.25" customWidth="1"/>
    <col min="3" max="3" width="38.33203125" style="317" customWidth="1"/>
    <col min="4" max="4" width="47.83203125" customWidth="1"/>
    <col min="5" max="5" width="15" customWidth="1"/>
    <col min="6" max="6" width="46.83203125" customWidth="1"/>
    <col min="7" max="26" width="8" customWidth="1"/>
  </cols>
  <sheetData>
    <row r="1" spans="1:26" ht="14">
      <c r="A1" s="62"/>
      <c r="B1" s="754"/>
      <c r="C1" s="62"/>
      <c r="D1" s="62"/>
      <c r="E1" s="227"/>
      <c r="F1" s="898"/>
      <c r="G1" s="148"/>
      <c r="H1" s="148"/>
      <c r="I1" s="148"/>
      <c r="J1" s="148"/>
      <c r="K1" s="148"/>
      <c r="L1" s="148"/>
      <c r="M1" s="148"/>
      <c r="N1" s="148"/>
      <c r="O1" s="148"/>
      <c r="P1" s="148"/>
      <c r="Q1" s="148"/>
      <c r="R1" s="148"/>
      <c r="S1" s="148"/>
      <c r="T1" s="148"/>
      <c r="U1" s="148"/>
      <c r="V1" s="148"/>
      <c r="W1" s="148"/>
      <c r="X1" s="148"/>
      <c r="Y1" s="148"/>
      <c r="Z1" s="148"/>
    </row>
    <row r="2" spans="1:26" ht="14">
      <c r="A2" s="930" t="s">
        <v>0</v>
      </c>
      <c r="B2" s="931"/>
      <c r="C2" s="932"/>
      <c r="D2" s="61"/>
      <c r="E2" s="227"/>
      <c r="F2" s="898"/>
      <c r="G2" s="148"/>
      <c r="H2" s="148"/>
      <c r="I2" s="148"/>
      <c r="J2" s="148"/>
      <c r="K2" s="148"/>
      <c r="L2" s="148"/>
      <c r="M2" s="148"/>
      <c r="N2" s="148"/>
      <c r="O2" s="148"/>
      <c r="P2" s="148"/>
      <c r="Q2" s="148"/>
      <c r="R2" s="148"/>
      <c r="S2" s="148"/>
      <c r="T2" s="148"/>
      <c r="U2" s="148"/>
      <c r="V2" s="148"/>
      <c r="W2" s="148"/>
      <c r="X2" s="148"/>
      <c r="Y2" s="148"/>
      <c r="Z2" s="148"/>
    </row>
    <row r="3" spans="1:26" ht="14">
      <c r="A3" s="930"/>
      <c r="B3" s="931"/>
      <c r="C3" s="932"/>
      <c r="D3" s="61"/>
      <c r="E3" s="227"/>
      <c r="F3" s="898"/>
      <c r="G3" s="148"/>
      <c r="H3" s="148"/>
      <c r="I3" s="148"/>
      <c r="J3" s="148"/>
      <c r="K3" s="148"/>
      <c r="L3" s="148"/>
      <c r="M3" s="148"/>
      <c r="N3" s="148"/>
      <c r="O3" s="148"/>
      <c r="P3" s="148"/>
      <c r="Q3" s="148"/>
      <c r="R3" s="148"/>
      <c r="S3" s="148"/>
      <c r="T3" s="148"/>
      <c r="U3" s="148"/>
      <c r="V3" s="148"/>
      <c r="W3" s="148"/>
      <c r="X3" s="148"/>
      <c r="Y3" s="148"/>
      <c r="Z3" s="148"/>
    </row>
    <row r="4" spans="1:26" ht="21.75" customHeight="1">
      <c r="A4" s="66" t="s">
        <v>1</v>
      </c>
      <c r="B4" s="61"/>
      <c r="C4" s="61"/>
      <c r="D4" s="61"/>
      <c r="E4" s="227"/>
      <c r="F4" s="898"/>
      <c r="G4" s="148"/>
      <c r="H4" s="148"/>
      <c r="I4" s="148"/>
      <c r="J4" s="148"/>
      <c r="K4" s="148"/>
      <c r="L4" s="148"/>
      <c r="M4" s="148"/>
      <c r="N4" s="148"/>
      <c r="O4" s="148"/>
      <c r="P4" s="148"/>
      <c r="Q4" s="148"/>
      <c r="R4" s="148"/>
      <c r="S4" s="148"/>
      <c r="T4" s="148"/>
      <c r="U4" s="148"/>
      <c r="V4" s="148"/>
      <c r="W4" s="148"/>
      <c r="X4" s="148"/>
      <c r="Y4" s="148"/>
      <c r="Z4" s="148"/>
    </row>
    <row r="5" spans="1:26" ht="33.75" customHeight="1">
      <c r="A5" s="71" t="s">
        <v>2</v>
      </c>
      <c r="B5" s="67" t="s">
        <v>3</v>
      </c>
      <c r="C5" s="71" t="s">
        <v>4</v>
      </c>
      <c r="D5" s="70" t="s">
        <v>5</v>
      </c>
      <c r="E5" s="933"/>
      <c r="F5" s="931"/>
      <c r="G5" s="148"/>
      <c r="H5" s="148"/>
      <c r="I5" s="148"/>
      <c r="J5" s="148"/>
      <c r="K5" s="148"/>
      <c r="L5" s="148"/>
      <c r="M5" s="148"/>
      <c r="N5" s="148"/>
      <c r="O5" s="148"/>
      <c r="P5" s="148"/>
      <c r="Q5" s="148"/>
      <c r="R5" s="148"/>
      <c r="S5" s="148"/>
      <c r="T5" s="148"/>
      <c r="U5" s="148"/>
      <c r="V5" s="148"/>
      <c r="W5" s="148"/>
      <c r="X5" s="148"/>
      <c r="Y5" s="148"/>
      <c r="Z5" s="148"/>
    </row>
    <row r="6" spans="1:26" ht="70">
      <c r="A6" s="126">
        <v>1</v>
      </c>
      <c r="B6" s="181" t="s">
        <v>6</v>
      </c>
      <c r="C6" s="899" t="s">
        <v>7</v>
      </c>
      <c r="D6" s="152" t="s">
        <v>8</v>
      </c>
      <c r="E6" s="934"/>
      <c r="F6" s="931"/>
      <c r="G6" s="148"/>
      <c r="H6" s="148"/>
      <c r="I6" s="148"/>
      <c r="J6" s="148"/>
      <c r="K6" s="148"/>
      <c r="L6" s="148"/>
      <c r="M6" s="148"/>
      <c r="N6" s="148"/>
      <c r="O6" s="148"/>
      <c r="P6" s="148"/>
      <c r="Q6" s="148"/>
      <c r="R6" s="148"/>
      <c r="S6" s="148"/>
      <c r="T6" s="148"/>
      <c r="U6" s="148"/>
      <c r="V6" s="148"/>
      <c r="W6" s="148"/>
      <c r="X6" s="148"/>
      <c r="Y6" s="148"/>
      <c r="Z6" s="148"/>
    </row>
    <row r="7" spans="1:26" ht="42">
      <c r="A7" s="126">
        <v>2</v>
      </c>
      <c r="B7" s="181" t="s">
        <v>9</v>
      </c>
      <c r="C7" s="913" t="s">
        <v>10</v>
      </c>
      <c r="D7" s="152" t="s">
        <v>11</v>
      </c>
      <c r="E7" s="934"/>
      <c r="F7" s="931"/>
      <c r="G7" s="148"/>
      <c r="H7" s="148"/>
      <c r="I7" s="148"/>
      <c r="J7" s="148"/>
      <c r="K7" s="148"/>
      <c r="L7" s="148"/>
      <c r="M7" s="148"/>
      <c r="N7" s="148"/>
      <c r="O7" s="148"/>
      <c r="P7" s="148"/>
      <c r="Q7" s="148"/>
      <c r="R7" s="148"/>
      <c r="S7" s="148"/>
      <c r="T7" s="148"/>
      <c r="U7" s="148"/>
      <c r="V7" s="148"/>
      <c r="W7" s="148"/>
      <c r="X7" s="148"/>
      <c r="Y7" s="148"/>
      <c r="Z7" s="148"/>
    </row>
    <row r="8" spans="1:26" ht="42">
      <c r="A8" s="126">
        <v>3</v>
      </c>
      <c r="B8" s="181" t="s">
        <v>12</v>
      </c>
      <c r="C8" s="913" t="s">
        <v>10</v>
      </c>
      <c r="D8" s="152" t="s">
        <v>11</v>
      </c>
      <c r="E8" s="934"/>
      <c r="F8" s="931"/>
      <c r="G8" s="148"/>
      <c r="H8" s="148"/>
      <c r="I8" s="148"/>
      <c r="J8" s="148"/>
      <c r="K8" s="148"/>
      <c r="L8" s="148"/>
      <c r="M8" s="148"/>
      <c r="N8" s="148"/>
      <c r="O8" s="148"/>
      <c r="P8" s="148"/>
      <c r="Q8" s="148"/>
      <c r="R8" s="148"/>
      <c r="S8" s="148"/>
      <c r="T8" s="148"/>
      <c r="U8" s="148"/>
      <c r="V8" s="148"/>
      <c r="W8" s="148"/>
      <c r="X8" s="148"/>
      <c r="Y8" s="148"/>
      <c r="Z8" s="148"/>
    </row>
    <row r="9" spans="1:26" ht="82" customHeight="1">
      <c r="A9" s="126">
        <v>4</v>
      </c>
      <c r="B9" s="181" t="s">
        <v>13</v>
      </c>
      <c r="C9" s="899" t="s">
        <v>14</v>
      </c>
      <c r="D9" s="152" t="s">
        <v>11</v>
      </c>
      <c r="E9" s="934"/>
      <c r="F9" s="931"/>
      <c r="G9" s="148"/>
      <c r="H9" s="148"/>
      <c r="I9" s="148"/>
      <c r="J9" s="148"/>
      <c r="K9" s="148"/>
      <c r="L9" s="148"/>
      <c r="M9" s="148"/>
      <c r="N9" s="148"/>
      <c r="O9" s="148"/>
      <c r="P9" s="148"/>
      <c r="Q9" s="148"/>
      <c r="R9" s="148"/>
      <c r="S9" s="148"/>
      <c r="T9" s="148"/>
      <c r="U9" s="148"/>
      <c r="V9" s="148"/>
      <c r="W9" s="148"/>
      <c r="X9" s="148"/>
      <c r="Y9" s="148"/>
      <c r="Z9" s="148"/>
    </row>
    <row r="10" spans="1:26" ht="70">
      <c r="A10" s="126">
        <v>5</v>
      </c>
      <c r="B10" s="181" t="s">
        <v>15</v>
      </c>
      <c r="C10" s="899" t="s">
        <v>16</v>
      </c>
      <c r="D10" s="152" t="s">
        <v>11</v>
      </c>
      <c r="E10" s="934"/>
      <c r="F10" s="931"/>
      <c r="G10" s="148"/>
      <c r="H10" s="148"/>
      <c r="I10" s="148"/>
      <c r="J10" s="148"/>
      <c r="K10" s="148"/>
      <c r="L10" s="148"/>
      <c r="M10" s="148"/>
      <c r="N10" s="148"/>
      <c r="O10" s="148"/>
      <c r="P10" s="148"/>
      <c r="Q10" s="148"/>
      <c r="R10" s="148"/>
      <c r="S10" s="148"/>
      <c r="T10" s="148"/>
      <c r="U10" s="148"/>
      <c r="V10" s="148"/>
      <c r="W10" s="148"/>
      <c r="X10" s="148"/>
      <c r="Y10" s="148"/>
      <c r="Z10" s="148"/>
    </row>
    <row r="11" spans="1:26" ht="70">
      <c r="A11" s="126">
        <v>6</v>
      </c>
      <c r="B11" s="181" t="s">
        <v>17</v>
      </c>
      <c r="C11" s="900" t="s">
        <v>16</v>
      </c>
      <c r="D11" s="152" t="s">
        <v>11</v>
      </c>
      <c r="E11" s="934"/>
      <c r="F11" s="931"/>
      <c r="G11" s="148"/>
      <c r="H11" s="148"/>
      <c r="I11" s="148"/>
      <c r="J11" s="148"/>
      <c r="K11" s="148"/>
      <c r="L11" s="148"/>
      <c r="M11" s="148"/>
      <c r="N11" s="148"/>
      <c r="O11" s="148"/>
      <c r="P11" s="148"/>
      <c r="Q11" s="148"/>
      <c r="R11" s="148"/>
      <c r="S11" s="148"/>
      <c r="T11" s="148"/>
      <c r="U11" s="148"/>
      <c r="V11" s="148"/>
      <c r="W11" s="148"/>
      <c r="X11" s="148"/>
      <c r="Y11" s="148"/>
      <c r="Z11" s="148"/>
    </row>
    <row r="12" spans="1:26" ht="70">
      <c r="A12" s="126">
        <v>7</v>
      </c>
      <c r="B12" s="181" t="s">
        <v>18</v>
      </c>
      <c r="C12" s="899" t="s">
        <v>16</v>
      </c>
      <c r="D12" s="152" t="s">
        <v>11</v>
      </c>
      <c r="E12" s="934"/>
      <c r="F12" s="931"/>
      <c r="G12" s="148"/>
      <c r="H12" s="148"/>
      <c r="I12" s="148"/>
      <c r="J12" s="148"/>
      <c r="K12" s="148"/>
      <c r="L12" s="148"/>
      <c r="M12" s="148"/>
      <c r="N12" s="148"/>
      <c r="O12" s="148"/>
      <c r="P12" s="148"/>
      <c r="Q12" s="148"/>
      <c r="R12" s="148"/>
      <c r="S12" s="148"/>
      <c r="T12" s="148"/>
      <c r="U12" s="148"/>
      <c r="V12" s="148"/>
      <c r="W12" s="148"/>
      <c r="X12" s="148"/>
      <c r="Y12" s="148"/>
      <c r="Z12" s="148"/>
    </row>
    <row r="13" spans="1:26" ht="70">
      <c r="A13" s="126">
        <v>8</v>
      </c>
      <c r="B13" s="181" t="s">
        <v>19</v>
      </c>
      <c r="C13" s="900" t="s">
        <v>20</v>
      </c>
      <c r="D13" s="152" t="s">
        <v>11</v>
      </c>
      <c r="E13" s="934"/>
      <c r="F13" s="931"/>
      <c r="G13" s="148"/>
      <c r="H13" s="148"/>
      <c r="I13" s="148"/>
      <c r="J13" s="148"/>
      <c r="K13" s="148"/>
      <c r="L13" s="148"/>
      <c r="M13" s="148"/>
      <c r="N13" s="148"/>
      <c r="O13" s="148"/>
      <c r="P13" s="148"/>
      <c r="Q13" s="148"/>
      <c r="R13" s="148"/>
      <c r="S13" s="148"/>
      <c r="T13" s="148"/>
      <c r="U13" s="148"/>
      <c r="V13" s="148"/>
      <c r="W13" s="148"/>
      <c r="X13" s="148"/>
      <c r="Y13" s="148"/>
      <c r="Z13" s="148"/>
    </row>
    <row r="14" spans="1:26" ht="42">
      <c r="A14" s="126">
        <v>9</v>
      </c>
      <c r="B14" s="181" t="s">
        <v>21</v>
      </c>
      <c r="C14" s="901"/>
      <c r="D14" s="152" t="s">
        <v>11</v>
      </c>
      <c r="E14" s="934"/>
      <c r="F14" s="931"/>
      <c r="G14" s="148"/>
      <c r="H14" s="148"/>
      <c r="I14" s="148"/>
      <c r="J14" s="148"/>
      <c r="K14" s="148"/>
      <c r="L14" s="148"/>
      <c r="M14" s="148"/>
      <c r="N14" s="148"/>
      <c r="O14" s="148"/>
      <c r="P14" s="148"/>
      <c r="Q14" s="148"/>
      <c r="R14" s="148"/>
      <c r="S14" s="148"/>
      <c r="T14" s="148"/>
      <c r="U14" s="148"/>
      <c r="V14" s="148"/>
      <c r="W14" s="148"/>
      <c r="X14" s="148"/>
      <c r="Y14" s="148"/>
      <c r="Z14" s="148"/>
    </row>
    <row r="15" spans="1:26" ht="42">
      <c r="A15" s="126">
        <v>10</v>
      </c>
      <c r="B15" s="181" t="s">
        <v>22</v>
      </c>
      <c r="C15" s="901"/>
      <c r="D15" s="152" t="s">
        <v>11</v>
      </c>
      <c r="E15" s="934"/>
      <c r="F15" s="931"/>
      <c r="G15" s="148"/>
      <c r="H15" s="148"/>
      <c r="I15" s="148"/>
      <c r="J15" s="148"/>
      <c r="K15" s="148"/>
      <c r="L15" s="148"/>
      <c r="M15" s="148"/>
      <c r="N15" s="148"/>
      <c r="O15" s="148"/>
      <c r="P15" s="148"/>
      <c r="Q15" s="148"/>
      <c r="R15" s="148"/>
      <c r="S15" s="148"/>
      <c r="T15" s="148"/>
      <c r="U15" s="148"/>
      <c r="V15" s="148"/>
      <c r="W15" s="148"/>
      <c r="X15" s="148"/>
      <c r="Y15" s="148"/>
      <c r="Z15" s="148"/>
    </row>
    <row r="16" spans="1:26" ht="42">
      <c r="A16" s="126">
        <v>11</v>
      </c>
      <c r="B16" s="181" t="s">
        <v>23</v>
      </c>
      <c r="C16" s="901"/>
      <c r="D16" s="152" t="s">
        <v>11</v>
      </c>
      <c r="E16" s="934"/>
      <c r="F16" s="931"/>
      <c r="G16" s="148"/>
      <c r="H16" s="148"/>
      <c r="I16" s="148"/>
      <c r="J16" s="148"/>
      <c r="K16" s="148"/>
      <c r="L16" s="148"/>
      <c r="M16" s="148"/>
      <c r="N16" s="148"/>
      <c r="O16" s="148"/>
      <c r="P16" s="148"/>
      <c r="Q16" s="148"/>
      <c r="R16" s="148"/>
      <c r="S16" s="148"/>
      <c r="T16" s="148"/>
      <c r="U16" s="148"/>
      <c r="V16" s="148"/>
      <c r="W16" s="148"/>
      <c r="X16" s="148"/>
      <c r="Y16" s="148"/>
      <c r="Z16" s="148"/>
    </row>
    <row r="17" spans="1:26" ht="56">
      <c r="A17" s="126">
        <v>12</v>
      </c>
      <c r="B17" s="181" t="s">
        <v>24</v>
      </c>
      <c r="C17" s="902"/>
      <c r="D17" s="152" t="s">
        <v>25</v>
      </c>
      <c r="E17" s="934"/>
      <c r="F17" s="931"/>
      <c r="G17" s="148"/>
      <c r="H17" s="148"/>
      <c r="I17" s="148"/>
      <c r="J17" s="148"/>
      <c r="K17" s="148"/>
      <c r="L17" s="148"/>
      <c r="M17" s="148"/>
      <c r="N17" s="148"/>
      <c r="O17" s="148"/>
      <c r="P17" s="148"/>
      <c r="Q17" s="148"/>
      <c r="R17" s="148"/>
      <c r="S17" s="148"/>
      <c r="T17" s="148"/>
      <c r="U17" s="148"/>
      <c r="V17" s="148"/>
      <c r="W17" s="148"/>
      <c r="X17" s="148"/>
      <c r="Y17" s="148"/>
      <c r="Z17" s="148"/>
    </row>
    <row r="18" spans="1:26" ht="81" customHeight="1">
      <c r="A18" s="126">
        <v>13</v>
      </c>
      <c r="B18" s="181" t="s">
        <v>26</v>
      </c>
      <c r="C18" s="899" t="s">
        <v>27</v>
      </c>
      <c r="D18" s="152" t="s">
        <v>11</v>
      </c>
      <c r="E18" s="934"/>
      <c r="F18" s="931"/>
      <c r="G18" s="62"/>
      <c r="H18" s="62"/>
      <c r="I18" s="62"/>
      <c r="J18" s="62"/>
      <c r="K18" s="62"/>
      <c r="L18" s="62"/>
      <c r="M18" s="62"/>
      <c r="N18" s="62"/>
      <c r="O18" s="62"/>
      <c r="P18" s="62"/>
      <c r="Q18" s="62"/>
      <c r="R18" s="62"/>
      <c r="S18" s="62"/>
      <c r="T18" s="62"/>
      <c r="U18" s="62"/>
      <c r="V18" s="62"/>
      <c r="W18" s="62"/>
      <c r="X18" s="62"/>
      <c r="Y18" s="62"/>
      <c r="Z18" s="62"/>
    </row>
    <row r="19" spans="1:26" ht="70">
      <c r="A19" s="126">
        <v>14</v>
      </c>
      <c r="B19" s="181" t="s">
        <v>28</v>
      </c>
      <c r="C19" s="903" t="s">
        <v>16</v>
      </c>
      <c r="D19" s="152" t="s">
        <v>11</v>
      </c>
      <c r="E19" s="934"/>
      <c r="F19" s="931"/>
      <c r="G19" s="148"/>
      <c r="H19" s="148"/>
      <c r="I19" s="148"/>
      <c r="J19" s="148"/>
      <c r="K19" s="148"/>
      <c r="L19" s="148"/>
      <c r="M19" s="148"/>
      <c r="N19" s="148"/>
      <c r="O19" s="148"/>
      <c r="P19" s="148"/>
      <c r="Q19" s="148"/>
      <c r="R19" s="148"/>
      <c r="S19" s="148"/>
      <c r="T19" s="148"/>
      <c r="U19" s="148"/>
      <c r="V19" s="148"/>
      <c r="W19" s="148"/>
      <c r="X19" s="148"/>
      <c r="Y19" s="148"/>
      <c r="Z19" s="148"/>
    </row>
    <row r="20" spans="1:26" ht="14">
      <c r="A20" s="62"/>
      <c r="B20" s="754"/>
      <c r="C20" s="62"/>
      <c r="D20" s="62"/>
      <c r="E20" s="227"/>
      <c r="F20" s="898"/>
      <c r="G20" s="148"/>
      <c r="H20" s="148"/>
      <c r="I20" s="148"/>
      <c r="J20" s="148"/>
      <c r="K20" s="148"/>
      <c r="L20" s="148"/>
      <c r="M20" s="148"/>
      <c r="N20" s="148"/>
      <c r="O20" s="148"/>
      <c r="P20" s="148"/>
      <c r="Q20" s="148"/>
      <c r="R20" s="148"/>
      <c r="S20" s="148"/>
      <c r="T20" s="148"/>
      <c r="U20" s="148"/>
      <c r="V20" s="148"/>
      <c r="W20" s="148"/>
      <c r="X20" s="148"/>
      <c r="Y20" s="148"/>
      <c r="Z20" s="148"/>
    </row>
    <row r="21" spans="1:26" ht="21.75" customHeight="1">
      <c r="A21" s="66" t="s">
        <v>29</v>
      </c>
      <c r="B21" s="61"/>
      <c r="C21" s="61"/>
      <c r="D21" s="61"/>
      <c r="E21" s="227"/>
      <c r="F21" s="898"/>
      <c r="G21" s="148"/>
      <c r="H21" s="148"/>
      <c r="I21" s="148"/>
      <c r="J21" s="148"/>
      <c r="K21" s="148"/>
      <c r="L21" s="148"/>
      <c r="M21" s="148"/>
      <c r="N21" s="148"/>
      <c r="O21" s="148"/>
      <c r="P21" s="148"/>
      <c r="Q21" s="148"/>
      <c r="R21" s="148"/>
      <c r="S21" s="148"/>
      <c r="T21" s="148"/>
      <c r="U21" s="148"/>
      <c r="V21" s="148"/>
      <c r="W21" s="148"/>
      <c r="X21" s="148"/>
      <c r="Y21" s="148"/>
      <c r="Z21" s="148"/>
    </row>
    <row r="22" spans="1:26" ht="39.75" customHeight="1">
      <c r="A22" s="71" t="s">
        <v>2</v>
      </c>
      <c r="B22" s="67" t="s">
        <v>3</v>
      </c>
      <c r="C22" s="71" t="s">
        <v>4</v>
      </c>
      <c r="D22" s="71" t="s">
        <v>30</v>
      </c>
      <c r="E22" s="67" t="s">
        <v>31</v>
      </c>
      <c r="F22" s="67" t="s">
        <v>5</v>
      </c>
      <c r="G22" s="148"/>
      <c r="H22" s="148"/>
      <c r="I22" s="148"/>
      <c r="J22" s="148"/>
      <c r="K22" s="148"/>
      <c r="L22" s="148"/>
      <c r="M22" s="148"/>
      <c r="N22" s="148"/>
      <c r="O22" s="148"/>
      <c r="P22" s="148"/>
      <c r="Q22" s="148"/>
      <c r="R22" s="148"/>
      <c r="S22" s="148"/>
      <c r="T22" s="148"/>
      <c r="U22" s="148"/>
      <c r="V22" s="148"/>
      <c r="W22" s="148"/>
      <c r="X22" s="148"/>
      <c r="Y22" s="148"/>
      <c r="Z22" s="148"/>
    </row>
    <row r="23" spans="1:26" ht="49.5" customHeight="1">
      <c r="A23" s="71">
        <v>1</v>
      </c>
      <c r="B23" s="375" t="s">
        <v>32</v>
      </c>
      <c r="C23" s="71"/>
      <c r="D23" s="71"/>
      <c r="E23" s="71"/>
      <c r="F23" s="249" t="s">
        <v>33</v>
      </c>
      <c r="G23" s="148"/>
      <c r="H23" s="148"/>
      <c r="I23" s="148"/>
      <c r="J23" s="148"/>
      <c r="K23" s="148"/>
      <c r="L23" s="148"/>
      <c r="M23" s="148"/>
      <c r="N23" s="148"/>
      <c r="O23" s="148"/>
      <c r="P23" s="148"/>
      <c r="Q23" s="148"/>
      <c r="R23" s="148"/>
      <c r="S23" s="148"/>
      <c r="T23" s="148"/>
      <c r="U23" s="148"/>
      <c r="V23" s="148"/>
      <c r="W23" s="148"/>
      <c r="X23" s="148"/>
      <c r="Y23" s="148"/>
      <c r="Z23" s="148"/>
    </row>
    <row r="24" spans="1:26" ht="15.75" customHeight="1">
      <c r="A24" s="797" t="s">
        <v>34</v>
      </c>
      <c r="B24" s="181" t="s">
        <v>35</v>
      </c>
      <c r="C24" s="904"/>
      <c r="D24" s="905"/>
      <c r="E24" s="842"/>
      <c r="F24" s="935" t="s">
        <v>36</v>
      </c>
      <c r="G24" s="148"/>
      <c r="H24" s="148"/>
      <c r="I24" s="148"/>
      <c r="J24" s="148"/>
      <c r="K24" s="148"/>
      <c r="L24" s="148"/>
      <c r="M24" s="148"/>
      <c r="N24" s="148"/>
      <c r="O24" s="148"/>
      <c r="P24" s="148"/>
      <c r="Q24" s="148"/>
      <c r="R24" s="148"/>
      <c r="S24" s="148"/>
      <c r="T24" s="148"/>
      <c r="U24" s="148"/>
      <c r="V24" s="148"/>
      <c r="W24" s="148"/>
      <c r="X24" s="148"/>
      <c r="Y24" s="148"/>
      <c r="Z24" s="148"/>
    </row>
    <row r="25" spans="1:26" ht="15.75" customHeight="1">
      <c r="A25" s="797" t="s">
        <v>37</v>
      </c>
      <c r="B25" s="181" t="s">
        <v>38</v>
      </c>
      <c r="C25" s="902"/>
      <c r="D25" s="906"/>
      <c r="E25" s="842"/>
      <c r="F25" s="936"/>
      <c r="G25" s="148"/>
      <c r="H25" s="148"/>
      <c r="I25" s="148"/>
      <c r="J25" s="148"/>
      <c r="K25" s="148"/>
      <c r="L25" s="148"/>
      <c r="M25" s="148"/>
      <c r="N25" s="148"/>
      <c r="O25" s="148"/>
      <c r="P25" s="148"/>
      <c r="Q25" s="148"/>
      <c r="R25" s="148"/>
      <c r="S25" s="148"/>
      <c r="T25" s="148"/>
      <c r="U25" s="148"/>
      <c r="V25" s="148"/>
      <c r="W25" s="148"/>
      <c r="X25" s="148"/>
      <c r="Y25" s="148"/>
      <c r="Z25" s="148"/>
    </row>
    <row r="26" spans="1:26" ht="69" customHeight="1">
      <c r="A26" s="797" t="s">
        <v>39</v>
      </c>
      <c r="B26" s="181" t="s">
        <v>40</v>
      </c>
      <c r="C26" s="902"/>
      <c r="D26" s="906"/>
      <c r="E26" s="842"/>
      <c r="F26" s="936"/>
      <c r="G26" s="148"/>
      <c r="H26" s="148"/>
      <c r="I26" s="148"/>
      <c r="J26" s="148"/>
      <c r="K26" s="148"/>
      <c r="L26" s="148"/>
      <c r="M26" s="148"/>
      <c r="N26" s="148"/>
      <c r="O26" s="148"/>
      <c r="P26" s="148"/>
      <c r="Q26" s="148"/>
      <c r="R26" s="148"/>
      <c r="S26" s="148"/>
      <c r="T26" s="148"/>
      <c r="U26" s="148"/>
      <c r="V26" s="148"/>
      <c r="W26" s="148"/>
      <c r="X26" s="148"/>
      <c r="Y26" s="148"/>
      <c r="Z26" s="148"/>
    </row>
    <row r="27" spans="1:26" ht="52" customHeight="1">
      <c r="A27" s="797" t="s">
        <v>41</v>
      </c>
      <c r="B27" s="181" t="s">
        <v>42</v>
      </c>
      <c r="C27" s="902"/>
      <c r="D27" s="906"/>
      <c r="E27" s="842"/>
      <c r="F27" s="937"/>
      <c r="G27" s="148"/>
      <c r="H27" s="148"/>
      <c r="I27" s="148"/>
      <c r="J27" s="148"/>
      <c r="K27" s="148"/>
      <c r="L27" s="148"/>
      <c r="M27" s="148"/>
      <c r="N27" s="148"/>
      <c r="O27" s="148"/>
      <c r="P27" s="148"/>
      <c r="Q27" s="148"/>
      <c r="R27" s="148"/>
      <c r="S27" s="148"/>
      <c r="T27" s="148"/>
      <c r="U27" s="148"/>
      <c r="V27" s="148"/>
      <c r="W27" s="148"/>
      <c r="X27" s="148"/>
      <c r="Y27" s="148"/>
      <c r="Z27" s="148"/>
    </row>
    <row r="28" spans="1:26" ht="78" customHeight="1">
      <c r="A28" s="71">
        <v>2</v>
      </c>
      <c r="B28" s="375" t="s">
        <v>43</v>
      </c>
      <c r="C28" s="71"/>
      <c r="D28" s="71"/>
      <c r="E28" s="71"/>
      <c r="F28" s="249"/>
      <c r="G28" s="148"/>
      <c r="H28" s="148"/>
      <c r="I28" s="148"/>
      <c r="J28" s="148"/>
      <c r="K28" s="148"/>
      <c r="L28" s="148"/>
      <c r="M28" s="148"/>
      <c r="N28" s="148"/>
      <c r="O28" s="148"/>
      <c r="P28" s="148"/>
      <c r="Q28" s="148"/>
      <c r="R28" s="148"/>
      <c r="S28" s="148"/>
      <c r="T28" s="148"/>
      <c r="U28" s="148"/>
      <c r="V28" s="148"/>
      <c r="W28" s="148"/>
      <c r="X28" s="148"/>
      <c r="Y28" s="148"/>
      <c r="Z28" s="148"/>
    </row>
    <row r="29" spans="1:26" ht="46.5" customHeight="1">
      <c r="A29" s="126"/>
      <c r="B29" s="181" t="s">
        <v>44</v>
      </c>
      <c r="C29" s="907"/>
      <c r="D29" s="249"/>
      <c r="E29" s="106"/>
      <c r="F29" s="249" t="s">
        <v>33</v>
      </c>
      <c r="G29" s="148"/>
      <c r="H29" s="148"/>
      <c r="I29" s="148"/>
      <c r="J29" s="148"/>
      <c r="K29" s="148"/>
      <c r="L29" s="148"/>
      <c r="M29" s="148"/>
      <c r="N29" s="148"/>
      <c r="O29" s="148"/>
      <c r="P29" s="148"/>
      <c r="Q29" s="148"/>
      <c r="R29" s="148"/>
      <c r="S29" s="148"/>
      <c r="T29" s="148"/>
      <c r="U29" s="148"/>
      <c r="V29" s="148"/>
      <c r="W29" s="148"/>
      <c r="X29" s="148"/>
      <c r="Y29" s="148"/>
      <c r="Z29" s="148"/>
    </row>
    <row r="30" spans="1:26" ht="19.5" customHeight="1">
      <c r="A30" s="126" t="s">
        <v>34</v>
      </c>
      <c r="B30" s="181" t="s">
        <v>45</v>
      </c>
      <c r="C30" s="902"/>
      <c r="D30" s="906"/>
      <c r="E30" s="842"/>
      <c r="F30" s="935" t="s">
        <v>46</v>
      </c>
      <c r="G30" s="148"/>
      <c r="H30" s="148"/>
      <c r="I30" s="148"/>
      <c r="J30" s="148"/>
      <c r="K30" s="148"/>
      <c r="L30" s="148"/>
      <c r="M30" s="148"/>
      <c r="N30" s="148"/>
      <c r="O30" s="148"/>
      <c r="P30" s="148"/>
      <c r="Q30" s="148"/>
      <c r="R30" s="148"/>
      <c r="S30" s="148"/>
      <c r="T30" s="148"/>
      <c r="U30" s="148"/>
      <c r="V30" s="148"/>
      <c r="W30" s="148"/>
      <c r="X30" s="148"/>
      <c r="Y30" s="148"/>
      <c r="Z30" s="148"/>
    </row>
    <row r="31" spans="1:26" ht="19.5" customHeight="1">
      <c r="A31" s="126" t="s">
        <v>37</v>
      </c>
      <c r="B31" s="181" t="s">
        <v>47</v>
      </c>
      <c r="C31" s="902"/>
      <c r="D31" s="906"/>
      <c r="E31" s="842"/>
      <c r="F31" s="936"/>
      <c r="G31" s="148"/>
      <c r="H31" s="148"/>
      <c r="I31" s="148"/>
      <c r="J31" s="148"/>
      <c r="K31" s="148"/>
      <c r="L31" s="148"/>
      <c r="M31" s="148"/>
      <c r="N31" s="148"/>
      <c r="O31" s="148"/>
      <c r="P31" s="148"/>
      <c r="Q31" s="148"/>
      <c r="R31" s="148"/>
      <c r="S31" s="148"/>
      <c r="T31" s="148"/>
      <c r="U31" s="148"/>
      <c r="V31" s="148"/>
      <c r="W31" s="148"/>
      <c r="X31" s="148"/>
      <c r="Y31" s="148"/>
      <c r="Z31" s="148"/>
    </row>
    <row r="32" spans="1:26" ht="19.5" customHeight="1">
      <c r="A32" s="126" t="s">
        <v>39</v>
      </c>
      <c r="B32" s="181" t="s">
        <v>48</v>
      </c>
      <c r="C32" s="902"/>
      <c r="D32" s="906"/>
      <c r="E32" s="842"/>
      <c r="F32" s="936"/>
      <c r="G32" s="148"/>
      <c r="H32" s="148"/>
      <c r="I32" s="148"/>
      <c r="J32" s="148"/>
      <c r="K32" s="148"/>
      <c r="L32" s="148"/>
      <c r="M32" s="148"/>
      <c r="N32" s="148"/>
      <c r="O32" s="148"/>
      <c r="P32" s="148"/>
      <c r="Q32" s="148"/>
      <c r="R32" s="148"/>
      <c r="S32" s="148"/>
      <c r="T32" s="148"/>
      <c r="U32" s="148"/>
      <c r="V32" s="148"/>
      <c r="W32" s="148"/>
      <c r="X32" s="148"/>
      <c r="Y32" s="148"/>
      <c r="Z32" s="148"/>
    </row>
    <row r="33" spans="1:26" ht="19.5" customHeight="1">
      <c r="A33" s="126" t="s">
        <v>41</v>
      </c>
      <c r="B33" s="181" t="s">
        <v>49</v>
      </c>
      <c r="C33" s="902"/>
      <c r="D33" s="906"/>
      <c r="E33" s="842"/>
      <c r="F33" s="936"/>
      <c r="G33" s="148"/>
      <c r="H33" s="148"/>
      <c r="I33" s="148"/>
      <c r="J33" s="148"/>
      <c r="K33" s="148"/>
      <c r="L33" s="148"/>
      <c r="M33" s="148"/>
      <c r="N33" s="148"/>
      <c r="O33" s="148"/>
      <c r="P33" s="148"/>
      <c r="Q33" s="148"/>
      <c r="R33" s="148"/>
      <c r="S33" s="148"/>
      <c r="T33" s="148"/>
      <c r="U33" s="148"/>
      <c r="V33" s="148"/>
      <c r="W33" s="148"/>
      <c r="X33" s="148"/>
      <c r="Y33" s="148"/>
      <c r="Z33" s="148"/>
    </row>
    <row r="34" spans="1:26" ht="19.5" customHeight="1">
      <c r="A34" s="126" t="s">
        <v>50</v>
      </c>
      <c r="B34" s="181" t="s">
        <v>51</v>
      </c>
      <c r="C34" s="902"/>
      <c r="D34" s="906"/>
      <c r="E34" s="842"/>
      <c r="F34" s="936"/>
      <c r="G34" s="148"/>
      <c r="H34" s="148"/>
      <c r="I34" s="148"/>
      <c r="J34" s="148"/>
      <c r="K34" s="148"/>
      <c r="L34" s="148"/>
      <c r="M34" s="148"/>
      <c r="N34" s="148"/>
      <c r="O34" s="148"/>
      <c r="P34" s="148"/>
      <c r="Q34" s="148"/>
      <c r="R34" s="148"/>
      <c r="S34" s="148"/>
      <c r="T34" s="148"/>
      <c r="U34" s="148"/>
      <c r="V34" s="148"/>
      <c r="W34" s="148"/>
      <c r="X34" s="148"/>
      <c r="Y34" s="148"/>
      <c r="Z34" s="148"/>
    </row>
    <row r="35" spans="1:26" ht="19.5" customHeight="1">
      <c r="A35" s="126" t="s">
        <v>52</v>
      </c>
      <c r="B35" s="181" t="s">
        <v>53</v>
      </c>
      <c r="C35" s="902"/>
      <c r="D35" s="906"/>
      <c r="E35" s="842"/>
      <c r="F35" s="937"/>
      <c r="G35" s="148"/>
      <c r="H35" s="148"/>
      <c r="I35" s="148"/>
      <c r="J35" s="148"/>
      <c r="K35" s="148"/>
      <c r="L35" s="148"/>
      <c r="M35" s="148"/>
      <c r="N35" s="148"/>
      <c r="O35" s="148"/>
      <c r="P35" s="148"/>
      <c r="Q35" s="148"/>
      <c r="R35" s="148"/>
      <c r="S35" s="148"/>
      <c r="T35" s="148"/>
      <c r="U35" s="148"/>
      <c r="V35" s="148"/>
      <c r="W35" s="148"/>
      <c r="X35" s="148"/>
      <c r="Y35" s="148"/>
      <c r="Z35" s="148"/>
    </row>
    <row r="36" spans="1:26" ht="27" customHeight="1">
      <c r="A36" s="126"/>
      <c r="B36" s="392" t="s">
        <v>54</v>
      </c>
      <c r="C36" s="908"/>
      <c r="D36" s="909"/>
      <c r="E36" s="392">
        <f>SUM(E30:E35)</f>
        <v>0</v>
      </c>
      <c r="F36" s="249"/>
      <c r="G36" s="148"/>
      <c r="H36" s="148"/>
      <c r="I36" s="148"/>
      <c r="J36" s="148"/>
      <c r="K36" s="148"/>
      <c r="L36" s="148"/>
      <c r="M36" s="148"/>
      <c r="N36" s="148"/>
      <c r="O36" s="148"/>
      <c r="P36" s="148"/>
      <c r="Q36" s="148"/>
      <c r="R36" s="148"/>
      <c r="S36" s="148"/>
      <c r="T36" s="148"/>
      <c r="U36" s="148"/>
      <c r="V36" s="148"/>
      <c r="W36" s="148"/>
      <c r="X36" s="148"/>
      <c r="Y36" s="148"/>
      <c r="Z36" s="148"/>
    </row>
    <row r="37" spans="1:26" ht="68.150000000000006" customHeight="1">
      <c r="A37" s="71">
        <v>3</v>
      </c>
      <c r="B37" s="375" t="s">
        <v>55</v>
      </c>
      <c r="C37" s="71"/>
      <c r="D37" s="71"/>
      <c r="E37" s="71"/>
      <c r="F37" s="249"/>
      <c r="G37" s="148"/>
      <c r="H37" s="148"/>
      <c r="I37" s="148"/>
      <c r="J37" s="148"/>
      <c r="K37" s="148"/>
      <c r="L37" s="148"/>
      <c r="M37" s="148"/>
      <c r="N37" s="148"/>
      <c r="O37" s="148"/>
      <c r="P37" s="148"/>
      <c r="Q37" s="148"/>
      <c r="R37" s="148"/>
      <c r="S37" s="148"/>
      <c r="T37" s="148"/>
      <c r="U37" s="148"/>
      <c r="V37" s="148"/>
      <c r="W37" s="148"/>
      <c r="X37" s="148"/>
      <c r="Y37" s="148"/>
      <c r="Z37" s="148"/>
    </row>
    <row r="38" spans="1:26" ht="47.25" customHeight="1">
      <c r="A38" s="126"/>
      <c r="B38" s="181" t="s">
        <v>56</v>
      </c>
      <c r="C38" s="907"/>
      <c r="D38" s="249"/>
      <c r="E38" s="106"/>
      <c r="F38" s="249" t="s">
        <v>33</v>
      </c>
      <c r="G38" s="148"/>
      <c r="H38" s="148"/>
      <c r="I38" s="148"/>
      <c r="J38" s="148"/>
      <c r="K38" s="148"/>
      <c r="L38" s="148"/>
      <c r="M38" s="148"/>
      <c r="N38" s="148"/>
      <c r="O38" s="148"/>
      <c r="P38" s="148"/>
      <c r="Q38" s="148"/>
      <c r="R38" s="148"/>
      <c r="S38" s="148"/>
      <c r="T38" s="148"/>
      <c r="U38" s="148"/>
      <c r="V38" s="148"/>
      <c r="W38" s="148"/>
      <c r="X38" s="148"/>
      <c r="Y38" s="148"/>
      <c r="Z38" s="148"/>
    </row>
    <row r="39" spans="1:26" ht="19.5" customHeight="1">
      <c r="A39" s="126" t="s">
        <v>34</v>
      </c>
      <c r="B39" s="181" t="s">
        <v>45</v>
      </c>
      <c r="C39" s="902"/>
      <c r="D39" s="906"/>
      <c r="E39" s="842"/>
      <c r="F39" s="935" t="s">
        <v>46</v>
      </c>
      <c r="G39" s="148"/>
      <c r="H39" s="148"/>
      <c r="I39" s="148"/>
      <c r="J39" s="148"/>
      <c r="K39" s="148"/>
      <c r="L39" s="148"/>
      <c r="M39" s="148"/>
      <c r="N39" s="148"/>
      <c r="O39" s="148"/>
      <c r="P39" s="148"/>
      <c r="Q39" s="148"/>
      <c r="R39" s="148"/>
      <c r="S39" s="148"/>
      <c r="T39" s="148"/>
      <c r="U39" s="148"/>
      <c r="V39" s="148"/>
      <c r="W39" s="148"/>
      <c r="X39" s="148"/>
      <c r="Y39" s="148"/>
      <c r="Z39" s="148"/>
    </row>
    <row r="40" spans="1:26" ht="19.5" customHeight="1">
      <c r="A40" s="126" t="s">
        <v>37</v>
      </c>
      <c r="B40" s="181" t="s">
        <v>47</v>
      </c>
      <c r="C40" s="902"/>
      <c r="D40" s="906"/>
      <c r="E40" s="842"/>
      <c r="F40" s="936"/>
      <c r="G40" s="148"/>
      <c r="H40" s="148"/>
      <c r="I40" s="148"/>
      <c r="J40" s="148"/>
      <c r="K40" s="148"/>
      <c r="L40" s="148"/>
      <c r="M40" s="148"/>
      <c r="N40" s="148"/>
      <c r="O40" s="148"/>
      <c r="P40" s="148"/>
      <c r="Q40" s="148"/>
      <c r="R40" s="148"/>
      <c r="S40" s="148"/>
      <c r="T40" s="148"/>
      <c r="U40" s="148"/>
      <c r="V40" s="148"/>
      <c r="W40" s="148"/>
      <c r="X40" s="148"/>
      <c r="Y40" s="148"/>
      <c r="Z40" s="148"/>
    </row>
    <row r="41" spans="1:26" ht="19.5" customHeight="1">
      <c r="A41" s="126" t="s">
        <v>39</v>
      </c>
      <c r="B41" s="181" t="s">
        <v>48</v>
      </c>
      <c r="C41" s="902"/>
      <c r="D41" s="906"/>
      <c r="E41" s="842"/>
      <c r="F41" s="936"/>
      <c r="G41" s="148"/>
      <c r="H41" s="148"/>
      <c r="I41" s="148"/>
      <c r="J41" s="148"/>
      <c r="K41" s="148"/>
      <c r="L41" s="148"/>
      <c r="M41" s="148"/>
      <c r="N41" s="148"/>
      <c r="O41" s="148"/>
      <c r="P41" s="148"/>
      <c r="Q41" s="148"/>
      <c r="R41" s="148"/>
      <c r="S41" s="148"/>
      <c r="T41" s="148"/>
      <c r="U41" s="148"/>
      <c r="V41" s="148"/>
      <c r="W41" s="148"/>
      <c r="X41" s="148"/>
      <c r="Y41" s="148"/>
      <c r="Z41" s="148"/>
    </row>
    <row r="42" spans="1:26" ht="19.5" customHeight="1">
      <c r="A42" s="126" t="s">
        <v>41</v>
      </c>
      <c r="B42" s="181" t="s">
        <v>49</v>
      </c>
      <c r="C42" s="902"/>
      <c r="D42" s="906"/>
      <c r="E42" s="842"/>
      <c r="F42" s="936"/>
      <c r="G42" s="148"/>
      <c r="H42" s="148"/>
      <c r="I42" s="148"/>
      <c r="J42" s="148"/>
      <c r="K42" s="148"/>
      <c r="L42" s="148"/>
      <c r="M42" s="148"/>
      <c r="N42" s="148"/>
      <c r="O42" s="148"/>
      <c r="P42" s="148"/>
      <c r="Q42" s="148"/>
      <c r="R42" s="148"/>
      <c r="S42" s="148"/>
      <c r="T42" s="148"/>
      <c r="U42" s="148"/>
      <c r="V42" s="148"/>
      <c r="W42" s="148"/>
      <c r="X42" s="148"/>
      <c r="Y42" s="148"/>
      <c r="Z42" s="148"/>
    </row>
    <row r="43" spans="1:26" ht="19.5" customHeight="1">
      <c r="A43" s="126" t="s">
        <v>50</v>
      </c>
      <c r="B43" s="181" t="s">
        <v>51</v>
      </c>
      <c r="C43" s="902"/>
      <c r="D43" s="906"/>
      <c r="E43" s="842"/>
      <c r="F43" s="936"/>
      <c r="G43" s="148"/>
      <c r="H43" s="148"/>
      <c r="I43" s="148"/>
      <c r="J43" s="148"/>
      <c r="K43" s="148"/>
      <c r="L43" s="148"/>
      <c r="M43" s="148"/>
      <c r="N43" s="148"/>
      <c r="O43" s="148"/>
      <c r="P43" s="148"/>
      <c r="Q43" s="148"/>
      <c r="R43" s="148"/>
      <c r="S43" s="148"/>
      <c r="T43" s="148"/>
      <c r="U43" s="148"/>
      <c r="V43" s="148"/>
      <c r="W43" s="148"/>
      <c r="X43" s="148"/>
      <c r="Y43" s="148"/>
      <c r="Z43" s="148"/>
    </row>
    <row r="44" spans="1:26" ht="19.5" customHeight="1">
      <c r="A44" s="126" t="s">
        <v>52</v>
      </c>
      <c r="B44" s="181" t="s">
        <v>53</v>
      </c>
      <c r="C44" s="902"/>
      <c r="D44" s="906"/>
      <c r="E44" s="106"/>
      <c r="F44" s="937"/>
      <c r="G44" s="148"/>
      <c r="H44" s="148"/>
      <c r="I44" s="148"/>
      <c r="J44" s="148"/>
      <c r="K44" s="148"/>
      <c r="L44" s="148"/>
      <c r="M44" s="148"/>
      <c r="N44" s="148"/>
      <c r="O44" s="148"/>
      <c r="P44" s="148"/>
      <c r="Q44" s="148"/>
      <c r="R44" s="148"/>
      <c r="S44" s="148"/>
      <c r="T44" s="148"/>
      <c r="U44" s="148"/>
      <c r="V44" s="148"/>
      <c r="W44" s="148"/>
      <c r="X44" s="148"/>
      <c r="Y44" s="148"/>
      <c r="Z44" s="148"/>
    </row>
    <row r="45" spans="1:26" ht="27" customHeight="1">
      <c r="A45" s="126"/>
      <c r="B45" s="392" t="s">
        <v>54</v>
      </c>
      <c r="C45" s="908"/>
      <c r="D45" s="909"/>
      <c r="E45" s="392">
        <f>SUM(E39:E44)</f>
        <v>0</v>
      </c>
      <c r="F45" s="249"/>
      <c r="G45" s="148"/>
      <c r="H45" s="148"/>
      <c r="I45" s="148"/>
      <c r="J45" s="148"/>
      <c r="K45" s="148"/>
      <c r="L45" s="148"/>
      <c r="M45" s="148"/>
      <c r="N45" s="148"/>
      <c r="O45" s="148"/>
      <c r="P45" s="148"/>
      <c r="Q45" s="148"/>
      <c r="R45" s="148"/>
      <c r="S45" s="148"/>
      <c r="T45" s="148"/>
      <c r="U45" s="148"/>
      <c r="V45" s="148"/>
      <c r="W45" s="148"/>
      <c r="X45" s="148"/>
      <c r="Y45" s="148"/>
      <c r="Z45" s="148"/>
    </row>
    <row r="46" spans="1:26" ht="15.75" customHeight="1">
      <c r="A46" s="63"/>
      <c r="B46" s="754"/>
      <c r="C46" s="910"/>
      <c r="D46" s="65"/>
      <c r="E46" s="911"/>
      <c r="F46" s="912"/>
      <c r="G46" s="148"/>
      <c r="H46" s="148"/>
      <c r="I46" s="148"/>
      <c r="J46" s="148"/>
      <c r="K46" s="148"/>
      <c r="L46" s="148"/>
      <c r="M46" s="148"/>
      <c r="N46" s="148"/>
      <c r="O46" s="148"/>
      <c r="P46" s="148"/>
      <c r="Q46" s="148"/>
      <c r="R46" s="148"/>
      <c r="S46" s="148"/>
      <c r="T46" s="148"/>
      <c r="U46" s="148"/>
      <c r="V46" s="148"/>
      <c r="W46" s="148"/>
      <c r="X46" s="148"/>
      <c r="Y46" s="148"/>
      <c r="Z46" s="148"/>
    </row>
    <row r="47" spans="1:26" ht="15.75" customHeight="1">
      <c r="A47" s="62"/>
      <c r="B47" s="754"/>
      <c r="C47" s="62"/>
      <c r="D47" s="62"/>
      <c r="E47" s="227"/>
      <c r="F47" s="898"/>
      <c r="G47" s="148"/>
      <c r="H47" s="148"/>
      <c r="I47" s="148"/>
      <c r="J47" s="148"/>
      <c r="K47" s="148"/>
      <c r="L47" s="148"/>
      <c r="M47" s="148"/>
      <c r="N47" s="148"/>
      <c r="O47" s="148"/>
      <c r="P47" s="148"/>
      <c r="Q47" s="148"/>
      <c r="R47" s="148"/>
      <c r="S47" s="148"/>
      <c r="T47" s="148"/>
      <c r="U47" s="148"/>
      <c r="V47" s="148"/>
      <c r="W47" s="148"/>
      <c r="X47" s="148"/>
      <c r="Y47" s="148"/>
      <c r="Z47" s="148"/>
    </row>
    <row r="48" spans="1:26" ht="15.75" customHeight="1">
      <c r="A48" s="62"/>
      <c r="B48" s="754"/>
      <c r="C48" s="62"/>
      <c r="D48" s="62"/>
      <c r="E48" s="227"/>
      <c r="F48" s="898"/>
      <c r="G48" s="148"/>
      <c r="H48" s="148"/>
      <c r="I48" s="148"/>
      <c r="J48" s="148"/>
      <c r="K48" s="148"/>
      <c r="L48" s="148"/>
      <c r="M48" s="148"/>
      <c r="N48" s="148"/>
      <c r="O48" s="148"/>
      <c r="P48" s="148"/>
      <c r="Q48" s="148"/>
      <c r="R48" s="148"/>
      <c r="S48" s="148"/>
      <c r="T48" s="148"/>
      <c r="U48" s="148"/>
      <c r="V48" s="148"/>
      <c r="W48" s="148"/>
      <c r="X48" s="148"/>
      <c r="Y48" s="148"/>
      <c r="Z48" s="148"/>
    </row>
    <row r="49" spans="1:26" ht="15.75" customHeight="1">
      <c r="A49" s="62"/>
      <c r="B49" s="754"/>
      <c r="C49" s="62"/>
      <c r="D49" s="62"/>
      <c r="E49" s="227"/>
      <c r="F49" s="898"/>
      <c r="G49" s="148"/>
      <c r="H49" s="148"/>
      <c r="I49" s="148"/>
      <c r="J49" s="148"/>
      <c r="K49" s="148"/>
      <c r="L49" s="148"/>
      <c r="M49" s="148"/>
      <c r="N49" s="148"/>
      <c r="O49" s="148"/>
      <c r="P49" s="148"/>
      <c r="Q49" s="148"/>
      <c r="R49" s="148"/>
      <c r="S49" s="148"/>
      <c r="T49" s="148"/>
      <c r="U49" s="148"/>
      <c r="V49" s="148"/>
      <c r="W49" s="148"/>
      <c r="X49" s="148"/>
      <c r="Y49" s="148"/>
      <c r="Z49" s="148"/>
    </row>
    <row r="50" spans="1:26" ht="15.75" customHeight="1">
      <c r="A50" s="62"/>
      <c r="B50" s="754"/>
      <c r="C50" s="62"/>
      <c r="D50" s="62"/>
      <c r="E50" s="227"/>
      <c r="F50" s="898"/>
      <c r="G50" s="148"/>
      <c r="H50" s="148"/>
      <c r="I50" s="148"/>
      <c r="J50" s="148"/>
      <c r="K50" s="148"/>
      <c r="L50" s="148"/>
      <c r="M50" s="148"/>
      <c r="N50" s="148"/>
      <c r="O50" s="148"/>
      <c r="P50" s="148"/>
      <c r="Q50" s="148"/>
      <c r="R50" s="148"/>
      <c r="S50" s="148"/>
      <c r="T50" s="148"/>
      <c r="U50" s="148"/>
      <c r="V50" s="148"/>
      <c r="W50" s="148"/>
      <c r="X50" s="148"/>
      <c r="Y50" s="148"/>
      <c r="Z50" s="148"/>
    </row>
    <row r="51" spans="1:26" ht="15.75" customHeight="1">
      <c r="A51" s="62"/>
      <c r="B51" s="754"/>
      <c r="C51" s="62"/>
      <c r="D51" s="62"/>
      <c r="E51" s="227"/>
      <c r="F51" s="898"/>
      <c r="G51" s="148"/>
      <c r="H51" s="148"/>
      <c r="I51" s="148"/>
      <c r="J51" s="148"/>
      <c r="K51" s="148"/>
      <c r="L51" s="148"/>
      <c r="M51" s="148"/>
      <c r="N51" s="148"/>
      <c r="O51" s="148"/>
      <c r="P51" s="148"/>
      <c r="Q51" s="148"/>
      <c r="R51" s="148"/>
      <c r="S51" s="148"/>
      <c r="T51" s="148"/>
      <c r="U51" s="148"/>
      <c r="V51" s="148"/>
      <c r="W51" s="148"/>
      <c r="X51" s="148"/>
      <c r="Y51" s="148"/>
      <c r="Z51" s="148"/>
    </row>
    <row r="52" spans="1:26" ht="15.75" customHeight="1">
      <c r="A52" s="62"/>
      <c r="B52" s="754"/>
      <c r="C52" s="62"/>
      <c r="D52" s="62"/>
      <c r="E52" s="227"/>
      <c r="F52" s="898"/>
      <c r="G52" s="148"/>
      <c r="H52" s="148"/>
      <c r="I52" s="148"/>
      <c r="J52" s="148"/>
      <c r="K52" s="148"/>
      <c r="L52" s="148"/>
      <c r="M52" s="148"/>
      <c r="N52" s="148"/>
      <c r="O52" s="148"/>
      <c r="P52" s="148"/>
      <c r="Q52" s="148"/>
      <c r="R52" s="148"/>
      <c r="S52" s="148"/>
      <c r="T52" s="148"/>
      <c r="U52" s="148"/>
      <c r="V52" s="148"/>
      <c r="W52" s="148"/>
      <c r="X52" s="148"/>
      <c r="Y52" s="148"/>
      <c r="Z52" s="148"/>
    </row>
    <row r="53" spans="1:26" ht="15.75" customHeight="1">
      <c r="A53" s="62"/>
      <c r="B53" s="754"/>
      <c r="C53" s="62"/>
      <c r="D53" s="62"/>
      <c r="E53" s="227"/>
      <c r="F53" s="898"/>
      <c r="G53" s="148"/>
      <c r="H53" s="148"/>
      <c r="I53" s="148"/>
      <c r="J53" s="148"/>
      <c r="K53" s="148"/>
      <c r="L53" s="148"/>
      <c r="M53" s="148"/>
      <c r="N53" s="148"/>
      <c r="O53" s="148"/>
      <c r="P53" s="148"/>
      <c r="Q53" s="148"/>
      <c r="R53" s="148"/>
      <c r="S53" s="148"/>
      <c r="T53" s="148"/>
      <c r="U53" s="148"/>
      <c r="V53" s="148"/>
      <c r="W53" s="148"/>
      <c r="X53" s="148"/>
      <c r="Y53" s="148"/>
      <c r="Z53" s="148"/>
    </row>
    <row r="54" spans="1:26" ht="15.75" customHeight="1">
      <c r="A54" s="62"/>
      <c r="B54" s="754"/>
      <c r="C54" s="62"/>
      <c r="D54" s="62"/>
      <c r="E54" s="227"/>
      <c r="F54" s="898"/>
      <c r="G54" s="148"/>
      <c r="H54" s="148"/>
      <c r="I54" s="148"/>
      <c r="J54" s="148"/>
      <c r="K54" s="148"/>
      <c r="L54" s="148"/>
      <c r="M54" s="148"/>
      <c r="N54" s="148"/>
      <c r="O54" s="148"/>
      <c r="P54" s="148"/>
      <c r="Q54" s="148"/>
      <c r="R54" s="148"/>
      <c r="S54" s="148"/>
      <c r="T54" s="148"/>
      <c r="U54" s="148"/>
      <c r="V54" s="148"/>
      <c r="W54" s="148"/>
      <c r="X54" s="148"/>
      <c r="Y54" s="148"/>
      <c r="Z54" s="148"/>
    </row>
    <row r="55" spans="1:26" ht="15.75" customHeight="1">
      <c r="A55" s="62"/>
      <c r="B55" s="754"/>
      <c r="C55" s="62"/>
      <c r="D55" s="62"/>
      <c r="E55" s="227"/>
      <c r="F55" s="898"/>
      <c r="G55" s="148"/>
      <c r="H55" s="148"/>
      <c r="I55" s="148"/>
      <c r="J55" s="148"/>
      <c r="K55" s="148"/>
      <c r="L55" s="148"/>
      <c r="M55" s="148"/>
      <c r="N55" s="148"/>
      <c r="O55" s="148"/>
      <c r="P55" s="148"/>
      <c r="Q55" s="148"/>
      <c r="R55" s="148"/>
      <c r="S55" s="148"/>
      <c r="T55" s="148"/>
      <c r="U55" s="148"/>
      <c r="V55" s="148"/>
      <c r="W55" s="148"/>
      <c r="X55" s="148"/>
      <c r="Y55" s="148"/>
      <c r="Z55" s="148"/>
    </row>
    <row r="56" spans="1:26" ht="15.75" customHeight="1">
      <c r="A56" s="62"/>
      <c r="B56" s="754"/>
      <c r="C56" s="62"/>
      <c r="D56" s="62"/>
      <c r="E56" s="227"/>
      <c r="F56" s="898"/>
      <c r="G56" s="148"/>
      <c r="H56" s="148"/>
      <c r="I56" s="148"/>
      <c r="J56" s="148"/>
      <c r="K56" s="148"/>
      <c r="L56" s="148"/>
      <c r="M56" s="148"/>
      <c r="N56" s="148"/>
      <c r="O56" s="148"/>
      <c r="P56" s="148"/>
      <c r="Q56" s="148"/>
      <c r="R56" s="148"/>
      <c r="S56" s="148"/>
      <c r="T56" s="148"/>
      <c r="U56" s="148"/>
      <c r="V56" s="148"/>
      <c r="W56" s="148"/>
      <c r="X56" s="148"/>
      <c r="Y56" s="148"/>
      <c r="Z56" s="148"/>
    </row>
    <row r="57" spans="1:26" ht="15.75" customHeight="1">
      <c r="A57" s="62"/>
      <c r="B57" s="754"/>
      <c r="C57" s="62"/>
      <c r="D57" s="62"/>
      <c r="E57" s="227"/>
      <c r="F57" s="898"/>
      <c r="G57" s="148"/>
      <c r="H57" s="148"/>
      <c r="I57" s="148"/>
      <c r="J57" s="148"/>
      <c r="K57" s="148"/>
      <c r="L57" s="148"/>
      <c r="M57" s="148"/>
      <c r="N57" s="148"/>
      <c r="O57" s="148"/>
      <c r="P57" s="148"/>
      <c r="Q57" s="148"/>
      <c r="R57" s="148"/>
      <c r="S57" s="148"/>
      <c r="T57" s="148"/>
      <c r="U57" s="148"/>
      <c r="V57" s="148"/>
      <c r="W57" s="148"/>
      <c r="X57" s="148"/>
      <c r="Y57" s="148"/>
      <c r="Z57" s="148"/>
    </row>
    <row r="58" spans="1:26" ht="15.75" customHeight="1">
      <c r="A58" s="62"/>
      <c r="B58" s="754"/>
      <c r="C58" s="62"/>
      <c r="D58" s="62"/>
      <c r="E58" s="227"/>
      <c r="F58" s="898"/>
      <c r="G58" s="148"/>
      <c r="H58" s="148"/>
      <c r="I58" s="148"/>
      <c r="J58" s="148"/>
      <c r="K58" s="148"/>
      <c r="L58" s="148"/>
      <c r="M58" s="148"/>
      <c r="N58" s="148"/>
      <c r="O58" s="148"/>
      <c r="P58" s="148"/>
      <c r="Q58" s="148"/>
      <c r="R58" s="148"/>
      <c r="S58" s="148"/>
      <c r="T58" s="148"/>
      <c r="U58" s="148"/>
      <c r="V58" s="148"/>
      <c r="W58" s="148"/>
      <c r="X58" s="148"/>
      <c r="Y58" s="148"/>
      <c r="Z58" s="148"/>
    </row>
    <row r="59" spans="1:26" ht="15.75" customHeight="1">
      <c r="A59" s="62"/>
      <c r="B59" s="754"/>
      <c r="C59" s="62"/>
      <c r="D59" s="62"/>
      <c r="E59" s="227"/>
      <c r="F59" s="898"/>
      <c r="G59" s="148"/>
      <c r="H59" s="148"/>
      <c r="I59" s="148"/>
      <c r="J59" s="148"/>
      <c r="K59" s="148"/>
      <c r="L59" s="148"/>
      <c r="M59" s="148"/>
      <c r="N59" s="148"/>
      <c r="O59" s="148"/>
      <c r="P59" s="148"/>
      <c r="Q59" s="148"/>
      <c r="R59" s="148"/>
      <c r="S59" s="148"/>
      <c r="T59" s="148"/>
      <c r="U59" s="148"/>
      <c r="V59" s="148"/>
      <c r="W59" s="148"/>
      <c r="X59" s="148"/>
      <c r="Y59" s="148"/>
      <c r="Z59" s="148"/>
    </row>
    <row r="60" spans="1:26" ht="15.75" customHeight="1">
      <c r="A60" s="62"/>
      <c r="B60" s="754"/>
      <c r="C60" s="62"/>
      <c r="D60" s="62"/>
      <c r="E60" s="227"/>
      <c r="F60" s="898"/>
      <c r="G60" s="148"/>
      <c r="H60" s="148"/>
      <c r="I60" s="148"/>
      <c r="J60" s="148"/>
      <c r="K60" s="148"/>
      <c r="L60" s="148"/>
      <c r="M60" s="148"/>
      <c r="N60" s="148"/>
      <c r="O60" s="148"/>
      <c r="P60" s="148"/>
      <c r="Q60" s="148"/>
      <c r="R60" s="148"/>
      <c r="S60" s="148"/>
      <c r="T60" s="148"/>
      <c r="U60" s="148"/>
      <c r="V60" s="148"/>
      <c r="W60" s="148"/>
      <c r="X60" s="148"/>
      <c r="Y60" s="148"/>
      <c r="Z60" s="148"/>
    </row>
    <row r="61" spans="1:26" ht="15.75" customHeight="1">
      <c r="A61" s="62"/>
      <c r="B61" s="754"/>
      <c r="C61" s="62"/>
      <c r="D61" s="62"/>
      <c r="E61" s="227"/>
      <c r="F61" s="898"/>
      <c r="G61" s="148"/>
      <c r="H61" s="148"/>
      <c r="I61" s="148"/>
      <c r="J61" s="148"/>
      <c r="K61" s="148"/>
      <c r="L61" s="148"/>
      <c r="M61" s="148"/>
      <c r="N61" s="148"/>
      <c r="O61" s="148"/>
      <c r="P61" s="148"/>
      <c r="Q61" s="148"/>
      <c r="R61" s="148"/>
      <c r="S61" s="148"/>
      <c r="T61" s="148"/>
      <c r="U61" s="148"/>
      <c r="V61" s="148"/>
      <c r="W61" s="148"/>
      <c r="X61" s="148"/>
      <c r="Y61" s="148"/>
      <c r="Z61" s="148"/>
    </row>
    <row r="62" spans="1:26" ht="15.75" customHeight="1">
      <c r="A62" s="62"/>
      <c r="B62" s="754"/>
      <c r="C62" s="62"/>
      <c r="D62" s="62"/>
      <c r="E62" s="227"/>
      <c r="F62" s="898"/>
      <c r="G62" s="148"/>
      <c r="H62" s="148"/>
      <c r="I62" s="148"/>
      <c r="J62" s="148"/>
      <c r="K62" s="148"/>
      <c r="L62" s="148"/>
      <c r="M62" s="148"/>
      <c r="N62" s="148"/>
      <c r="O62" s="148"/>
      <c r="P62" s="148"/>
      <c r="Q62" s="148"/>
      <c r="R62" s="148"/>
      <c r="S62" s="148"/>
      <c r="T62" s="148"/>
      <c r="U62" s="148"/>
      <c r="V62" s="148"/>
      <c r="W62" s="148"/>
      <c r="X62" s="148"/>
      <c r="Y62" s="148"/>
      <c r="Z62" s="148"/>
    </row>
    <row r="63" spans="1:26" ht="15.75" customHeight="1">
      <c r="A63" s="62"/>
      <c r="B63" s="754"/>
      <c r="C63" s="62"/>
      <c r="D63" s="62"/>
      <c r="E63" s="227"/>
      <c r="F63" s="898"/>
      <c r="G63" s="148"/>
      <c r="H63" s="148"/>
      <c r="I63" s="148"/>
      <c r="J63" s="148"/>
      <c r="K63" s="148"/>
      <c r="L63" s="148"/>
      <c r="M63" s="148"/>
      <c r="N63" s="148"/>
      <c r="O63" s="148"/>
      <c r="P63" s="148"/>
      <c r="Q63" s="148"/>
      <c r="R63" s="148"/>
      <c r="S63" s="148"/>
      <c r="T63" s="148"/>
      <c r="U63" s="148"/>
      <c r="V63" s="148"/>
      <c r="W63" s="148"/>
      <c r="X63" s="148"/>
      <c r="Y63" s="148"/>
      <c r="Z63" s="148"/>
    </row>
    <row r="64" spans="1:26" ht="15.75" customHeight="1">
      <c r="A64" s="62"/>
      <c r="B64" s="754"/>
      <c r="C64" s="62"/>
      <c r="D64" s="62"/>
      <c r="E64" s="227"/>
      <c r="F64" s="898"/>
      <c r="G64" s="148"/>
      <c r="H64" s="148"/>
      <c r="I64" s="148"/>
      <c r="J64" s="148"/>
      <c r="K64" s="148"/>
      <c r="L64" s="148"/>
      <c r="M64" s="148"/>
      <c r="N64" s="148"/>
      <c r="O64" s="148"/>
      <c r="P64" s="148"/>
      <c r="Q64" s="148"/>
      <c r="R64" s="148"/>
      <c r="S64" s="148"/>
      <c r="T64" s="148"/>
      <c r="U64" s="148"/>
      <c r="V64" s="148"/>
      <c r="W64" s="148"/>
      <c r="X64" s="148"/>
      <c r="Y64" s="148"/>
      <c r="Z64" s="148"/>
    </row>
    <row r="65" spans="1:26" ht="15.75" customHeight="1">
      <c r="A65" s="62"/>
      <c r="B65" s="754"/>
      <c r="C65" s="62"/>
      <c r="D65" s="62"/>
      <c r="E65" s="227"/>
      <c r="F65" s="898"/>
      <c r="G65" s="148"/>
      <c r="H65" s="148"/>
      <c r="I65" s="148"/>
      <c r="J65" s="148"/>
      <c r="K65" s="148"/>
      <c r="L65" s="148"/>
      <c r="M65" s="148"/>
      <c r="N65" s="148"/>
      <c r="O65" s="148"/>
      <c r="P65" s="148"/>
      <c r="Q65" s="148"/>
      <c r="R65" s="148"/>
      <c r="S65" s="148"/>
      <c r="T65" s="148"/>
      <c r="U65" s="148"/>
      <c r="V65" s="148"/>
      <c r="W65" s="148"/>
      <c r="X65" s="148"/>
      <c r="Y65" s="148"/>
      <c r="Z65" s="148"/>
    </row>
    <row r="66" spans="1:26" ht="15.75" customHeight="1">
      <c r="A66" s="62"/>
      <c r="B66" s="754"/>
      <c r="C66" s="62"/>
      <c r="D66" s="62"/>
      <c r="E66" s="227"/>
      <c r="F66" s="898"/>
      <c r="G66" s="148"/>
      <c r="H66" s="148"/>
      <c r="I66" s="148"/>
      <c r="J66" s="148"/>
      <c r="K66" s="148"/>
      <c r="L66" s="148"/>
      <c r="M66" s="148"/>
      <c r="N66" s="148"/>
      <c r="O66" s="148"/>
      <c r="P66" s="148"/>
      <c r="Q66" s="148"/>
      <c r="R66" s="148"/>
      <c r="S66" s="148"/>
      <c r="T66" s="148"/>
      <c r="U66" s="148"/>
      <c r="V66" s="148"/>
      <c r="W66" s="148"/>
      <c r="X66" s="148"/>
      <c r="Y66" s="148"/>
      <c r="Z66" s="148"/>
    </row>
    <row r="67" spans="1:26" ht="15.75" customHeight="1">
      <c r="A67" s="62"/>
      <c r="B67" s="754"/>
      <c r="C67" s="62"/>
      <c r="D67" s="62"/>
      <c r="E67" s="227"/>
      <c r="F67" s="898"/>
      <c r="G67" s="148"/>
      <c r="H67" s="148"/>
      <c r="I67" s="148"/>
      <c r="J67" s="148"/>
      <c r="K67" s="148"/>
      <c r="L67" s="148"/>
      <c r="M67" s="148"/>
      <c r="N67" s="148"/>
      <c r="O67" s="148"/>
      <c r="P67" s="148"/>
      <c r="Q67" s="148"/>
      <c r="R67" s="148"/>
      <c r="S67" s="148"/>
      <c r="T67" s="148"/>
      <c r="U67" s="148"/>
      <c r="V67" s="148"/>
      <c r="W67" s="148"/>
      <c r="X67" s="148"/>
      <c r="Y67" s="148"/>
      <c r="Z67" s="148"/>
    </row>
    <row r="68" spans="1:26" ht="15.75" customHeight="1">
      <c r="A68" s="62"/>
      <c r="B68" s="754"/>
      <c r="C68" s="62"/>
      <c r="D68" s="62"/>
      <c r="E68" s="227"/>
      <c r="F68" s="898"/>
      <c r="G68" s="148"/>
      <c r="H68" s="148"/>
      <c r="I68" s="148"/>
      <c r="J68" s="148"/>
      <c r="K68" s="148"/>
      <c r="L68" s="148"/>
      <c r="M68" s="148"/>
      <c r="N68" s="148"/>
      <c r="O68" s="148"/>
      <c r="P68" s="148"/>
      <c r="Q68" s="148"/>
      <c r="R68" s="148"/>
      <c r="S68" s="148"/>
      <c r="T68" s="148"/>
      <c r="U68" s="148"/>
      <c r="V68" s="148"/>
      <c r="W68" s="148"/>
      <c r="X68" s="148"/>
      <c r="Y68" s="148"/>
      <c r="Z68" s="148"/>
    </row>
    <row r="69" spans="1:26" ht="15.75" customHeight="1">
      <c r="A69" s="62"/>
      <c r="B69" s="754"/>
      <c r="C69" s="62"/>
      <c r="D69" s="62"/>
      <c r="E69" s="227"/>
      <c r="F69" s="898"/>
      <c r="G69" s="148"/>
      <c r="H69" s="148"/>
      <c r="I69" s="148"/>
      <c r="J69" s="148"/>
      <c r="K69" s="148"/>
      <c r="L69" s="148"/>
      <c r="M69" s="148"/>
      <c r="N69" s="148"/>
      <c r="O69" s="148"/>
      <c r="P69" s="148"/>
      <c r="Q69" s="148"/>
      <c r="R69" s="148"/>
      <c r="S69" s="148"/>
      <c r="T69" s="148"/>
      <c r="U69" s="148"/>
      <c r="V69" s="148"/>
      <c r="W69" s="148"/>
      <c r="X69" s="148"/>
      <c r="Y69" s="148"/>
      <c r="Z69" s="148"/>
    </row>
    <row r="70" spans="1:26" ht="15.75" customHeight="1">
      <c r="A70" s="62"/>
      <c r="B70" s="754"/>
      <c r="C70" s="62"/>
      <c r="D70" s="62"/>
      <c r="E70" s="227"/>
      <c r="F70" s="898"/>
      <c r="G70" s="148"/>
      <c r="H70" s="148"/>
      <c r="I70" s="148"/>
      <c r="J70" s="148"/>
      <c r="K70" s="148"/>
      <c r="L70" s="148"/>
      <c r="M70" s="148"/>
      <c r="N70" s="148"/>
      <c r="O70" s="148"/>
      <c r="P70" s="148"/>
      <c r="Q70" s="148"/>
      <c r="R70" s="148"/>
      <c r="S70" s="148"/>
      <c r="T70" s="148"/>
      <c r="U70" s="148"/>
      <c r="V70" s="148"/>
      <c r="W70" s="148"/>
      <c r="X70" s="148"/>
      <c r="Y70" s="148"/>
      <c r="Z70" s="148"/>
    </row>
    <row r="71" spans="1:26" ht="15.75" customHeight="1">
      <c r="A71" s="62"/>
      <c r="B71" s="754"/>
      <c r="C71" s="62"/>
      <c r="D71" s="62"/>
      <c r="E71" s="227"/>
      <c r="F71" s="898"/>
      <c r="G71" s="148"/>
      <c r="H71" s="148"/>
      <c r="I71" s="148"/>
      <c r="J71" s="148"/>
      <c r="K71" s="148"/>
      <c r="L71" s="148"/>
      <c r="M71" s="148"/>
      <c r="N71" s="148"/>
      <c r="O71" s="148"/>
      <c r="P71" s="148"/>
      <c r="Q71" s="148"/>
      <c r="R71" s="148"/>
      <c r="S71" s="148"/>
      <c r="T71" s="148"/>
      <c r="U71" s="148"/>
      <c r="V71" s="148"/>
      <c r="W71" s="148"/>
      <c r="X71" s="148"/>
      <c r="Y71" s="148"/>
      <c r="Z71" s="148"/>
    </row>
    <row r="72" spans="1:26" ht="15.75" customHeight="1">
      <c r="A72" s="62"/>
      <c r="B72" s="754"/>
      <c r="C72" s="62"/>
      <c r="D72" s="62"/>
      <c r="E72" s="227"/>
      <c r="F72" s="898"/>
      <c r="G72" s="148"/>
      <c r="H72" s="148"/>
      <c r="I72" s="148"/>
      <c r="J72" s="148"/>
      <c r="K72" s="148"/>
      <c r="L72" s="148"/>
      <c r="M72" s="148"/>
      <c r="N72" s="148"/>
      <c r="O72" s="148"/>
      <c r="P72" s="148"/>
      <c r="Q72" s="148"/>
      <c r="R72" s="148"/>
      <c r="S72" s="148"/>
      <c r="T72" s="148"/>
      <c r="U72" s="148"/>
      <c r="V72" s="148"/>
      <c r="W72" s="148"/>
      <c r="X72" s="148"/>
      <c r="Y72" s="148"/>
      <c r="Z72" s="148"/>
    </row>
    <row r="73" spans="1:26" ht="15.75" customHeight="1">
      <c r="A73" s="62"/>
      <c r="B73" s="754"/>
      <c r="C73" s="62"/>
      <c r="D73" s="62"/>
      <c r="E73" s="227"/>
      <c r="F73" s="898"/>
      <c r="G73" s="148"/>
      <c r="H73" s="148"/>
      <c r="I73" s="148"/>
      <c r="J73" s="148"/>
      <c r="K73" s="148"/>
      <c r="L73" s="148"/>
      <c r="M73" s="148"/>
      <c r="N73" s="148"/>
      <c r="O73" s="148"/>
      <c r="P73" s="148"/>
      <c r="Q73" s="148"/>
      <c r="R73" s="148"/>
      <c r="S73" s="148"/>
      <c r="T73" s="148"/>
      <c r="U73" s="148"/>
      <c r="V73" s="148"/>
      <c r="W73" s="148"/>
      <c r="X73" s="148"/>
      <c r="Y73" s="148"/>
      <c r="Z73" s="148"/>
    </row>
    <row r="74" spans="1:26" ht="15.75" customHeight="1">
      <c r="A74" s="62"/>
      <c r="B74" s="754"/>
      <c r="C74" s="62"/>
      <c r="D74" s="62"/>
      <c r="E74" s="227"/>
      <c r="F74" s="898"/>
      <c r="G74" s="148"/>
      <c r="H74" s="148"/>
      <c r="I74" s="148"/>
      <c r="J74" s="148"/>
      <c r="K74" s="148"/>
      <c r="L74" s="148"/>
      <c r="M74" s="148"/>
      <c r="N74" s="148"/>
      <c r="O74" s="148"/>
      <c r="P74" s="148"/>
      <c r="Q74" s="148"/>
      <c r="R74" s="148"/>
      <c r="S74" s="148"/>
      <c r="T74" s="148"/>
      <c r="U74" s="148"/>
      <c r="V74" s="148"/>
      <c r="W74" s="148"/>
      <c r="X74" s="148"/>
      <c r="Y74" s="148"/>
      <c r="Z74" s="148"/>
    </row>
    <row r="75" spans="1:26" ht="15.75" customHeight="1">
      <c r="A75" s="62"/>
      <c r="B75" s="754"/>
      <c r="C75" s="62"/>
      <c r="D75" s="62"/>
      <c r="E75" s="227"/>
      <c r="F75" s="898"/>
      <c r="G75" s="148"/>
      <c r="H75" s="148"/>
      <c r="I75" s="148"/>
      <c r="J75" s="148"/>
      <c r="K75" s="148"/>
      <c r="L75" s="148"/>
      <c r="M75" s="148"/>
      <c r="N75" s="148"/>
      <c r="O75" s="148"/>
      <c r="P75" s="148"/>
      <c r="Q75" s="148"/>
      <c r="R75" s="148"/>
      <c r="S75" s="148"/>
      <c r="T75" s="148"/>
      <c r="U75" s="148"/>
      <c r="V75" s="148"/>
      <c r="W75" s="148"/>
      <c r="X75" s="148"/>
      <c r="Y75" s="148"/>
      <c r="Z75" s="148"/>
    </row>
    <row r="76" spans="1:26" ht="15.75" customHeight="1">
      <c r="A76" s="62"/>
      <c r="B76" s="754"/>
      <c r="C76" s="62"/>
      <c r="D76" s="62"/>
      <c r="E76" s="227"/>
      <c r="F76" s="898"/>
      <c r="G76" s="148"/>
      <c r="H76" s="148"/>
      <c r="I76" s="148"/>
      <c r="J76" s="148"/>
      <c r="K76" s="148"/>
      <c r="L76" s="148"/>
      <c r="M76" s="148"/>
      <c r="N76" s="148"/>
      <c r="O76" s="148"/>
      <c r="P76" s="148"/>
      <c r="Q76" s="148"/>
      <c r="R76" s="148"/>
      <c r="S76" s="148"/>
      <c r="T76" s="148"/>
      <c r="U76" s="148"/>
      <c r="V76" s="148"/>
      <c r="W76" s="148"/>
      <c r="X76" s="148"/>
      <c r="Y76" s="148"/>
      <c r="Z76" s="148"/>
    </row>
    <row r="77" spans="1:26" ht="15.75" customHeight="1">
      <c r="A77" s="62"/>
      <c r="B77" s="754"/>
      <c r="C77" s="62"/>
      <c r="D77" s="62"/>
      <c r="E77" s="227"/>
      <c r="F77" s="898"/>
      <c r="G77" s="148"/>
      <c r="H77" s="148"/>
      <c r="I77" s="148"/>
      <c r="J77" s="148"/>
      <c r="K77" s="148"/>
      <c r="L77" s="148"/>
      <c r="M77" s="148"/>
      <c r="N77" s="148"/>
      <c r="O77" s="148"/>
      <c r="P77" s="148"/>
      <c r="Q77" s="148"/>
      <c r="R77" s="148"/>
      <c r="S77" s="148"/>
      <c r="T77" s="148"/>
      <c r="U77" s="148"/>
      <c r="V77" s="148"/>
      <c r="W77" s="148"/>
      <c r="X77" s="148"/>
      <c r="Y77" s="148"/>
      <c r="Z77" s="148"/>
    </row>
    <row r="78" spans="1:26" ht="15.75" customHeight="1">
      <c r="A78" s="62"/>
      <c r="B78" s="754"/>
      <c r="C78" s="62"/>
      <c r="D78" s="62"/>
      <c r="E78" s="227"/>
      <c r="F78" s="898"/>
      <c r="G78" s="148"/>
      <c r="H78" s="148"/>
      <c r="I78" s="148"/>
      <c r="J78" s="148"/>
      <c r="K78" s="148"/>
      <c r="L78" s="148"/>
      <c r="M78" s="148"/>
      <c r="N78" s="148"/>
      <c r="O78" s="148"/>
      <c r="P78" s="148"/>
      <c r="Q78" s="148"/>
      <c r="R78" s="148"/>
      <c r="S78" s="148"/>
      <c r="T78" s="148"/>
      <c r="U78" s="148"/>
      <c r="V78" s="148"/>
      <c r="W78" s="148"/>
      <c r="X78" s="148"/>
      <c r="Y78" s="148"/>
      <c r="Z78" s="148"/>
    </row>
    <row r="79" spans="1:26" ht="15.75" customHeight="1">
      <c r="A79" s="62"/>
      <c r="B79" s="754"/>
      <c r="C79" s="62"/>
      <c r="D79" s="62"/>
      <c r="E79" s="227"/>
      <c r="F79" s="898"/>
      <c r="G79" s="148"/>
      <c r="H79" s="148"/>
      <c r="I79" s="148"/>
      <c r="J79" s="148"/>
      <c r="K79" s="148"/>
      <c r="L79" s="148"/>
      <c r="M79" s="148"/>
      <c r="N79" s="148"/>
      <c r="O79" s="148"/>
      <c r="P79" s="148"/>
      <c r="Q79" s="148"/>
      <c r="R79" s="148"/>
      <c r="S79" s="148"/>
      <c r="T79" s="148"/>
      <c r="U79" s="148"/>
      <c r="V79" s="148"/>
      <c r="W79" s="148"/>
      <c r="X79" s="148"/>
      <c r="Y79" s="148"/>
      <c r="Z79" s="148"/>
    </row>
    <row r="80" spans="1:26" ht="15.75" customHeight="1">
      <c r="A80" s="62"/>
      <c r="B80" s="754"/>
      <c r="C80" s="62"/>
      <c r="D80" s="62"/>
      <c r="E80" s="227"/>
      <c r="F80" s="898"/>
      <c r="G80" s="148"/>
      <c r="H80" s="148"/>
      <c r="I80" s="148"/>
      <c r="J80" s="148"/>
      <c r="K80" s="148"/>
      <c r="L80" s="148"/>
      <c r="M80" s="148"/>
      <c r="N80" s="148"/>
      <c r="O80" s="148"/>
      <c r="P80" s="148"/>
      <c r="Q80" s="148"/>
      <c r="R80" s="148"/>
      <c r="S80" s="148"/>
      <c r="T80" s="148"/>
      <c r="U80" s="148"/>
      <c r="V80" s="148"/>
      <c r="W80" s="148"/>
      <c r="X80" s="148"/>
      <c r="Y80" s="148"/>
      <c r="Z80" s="148"/>
    </row>
    <row r="81" spans="1:26" ht="15.75" customHeight="1">
      <c r="A81" s="62"/>
      <c r="B81" s="754"/>
      <c r="C81" s="62"/>
      <c r="D81" s="62"/>
      <c r="E81" s="227"/>
      <c r="F81" s="898"/>
      <c r="G81" s="148"/>
      <c r="H81" s="148"/>
      <c r="I81" s="148"/>
      <c r="J81" s="148"/>
      <c r="K81" s="148"/>
      <c r="L81" s="148"/>
      <c r="M81" s="148"/>
      <c r="N81" s="148"/>
      <c r="O81" s="148"/>
      <c r="P81" s="148"/>
      <c r="Q81" s="148"/>
      <c r="R81" s="148"/>
      <c r="S81" s="148"/>
      <c r="T81" s="148"/>
      <c r="U81" s="148"/>
      <c r="V81" s="148"/>
      <c r="W81" s="148"/>
      <c r="X81" s="148"/>
      <c r="Y81" s="148"/>
      <c r="Z81" s="148"/>
    </row>
    <row r="82" spans="1:26" ht="15.75" customHeight="1">
      <c r="A82" s="62"/>
      <c r="B82" s="754"/>
      <c r="C82" s="62"/>
      <c r="D82" s="62"/>
      <c r="E82" s="227"/>
      <c r="F82" s="898"/>
      <c r="G82" s="148"/>
      <c r="H82" s="148"/>
      <c r="I82" s="148"/>
      <c r="J82" s="148"/>
      <c r="K82" s="148"/>
      <c r="L82" s="148"/>
      <c r="M82" s="148"/>
      <c r="N82" s="148"/>
      <c r="O82" s="148"/>
      <c r="P82" s="148"/>
      <c r="Q82" s="148"/>
      <c r="R82" s="148"/>
      <c r="S82" s="148"/>
      <c r="T82" s="148"/>
      <c r="U82" s="148"/>
      <c r="V82" s="148"/>
      <c r="W82" s="148"/>
      <c r="X82" s="148"/>
      <c r="Y82" s="148"/>
      <c r="Z82" s="148"/>
    </row>
    <row r="83" spans="1:26" ht="15.75" customHeight="1">
      <c r="A83" s="62"/>
      <c r="B83" s="754"/>
      <c r="C83" s="62"/>
      <c r="D83" s="62"/>
      <c r="E83" s="227"/>
      <c r="F83" s="898"/>
      <c r="G83" s="148"/>
      <c r="H83" s="148"/>
      <c r="I83" s="148"/>
      <c r="J83" s="148"/>
      <c r="K83" s="148"/>
      <c r="L83" s="148"/>
      <c r="M83" s="148"/>
      <c r="N83" s="148"/>
      <c r="O83" s="148"/>
      <c r="P83" s="148"/>
      <c r="Q83" s="148"/>
      <c r="R83" s="148"/>
      <c r="S83" s="148"/>
      <c r="T83" s="148"/>
      <c r="U83" s="148"/>
      <c r="V83" s="148"/>
      <c r="W83" s="148"/>
      <c r="X83" s="148"/>
      <c r="Y83" s="148"/>
      <c r="Z83" s="148"/>
    </row>
    <row r="84" spans="1:26" ht="15.75" customHeight="1">
      <c r="A84" s="62"/>
      <c r="B84" s="754"/>
      <c r="C84" s="62"/>
      <c r="D84" s="62"/>
      <c r="E84" s="227"/>
      <c r="F84" s="898"/>
      <c r="G84" s="148"/>
      <c r="H84" s="148"/>
      <c r="I84" s="148"/>
      <c r="J84" s="148"/>
      <c r="K84" s="148"/>
      <c r="L84" s="148"/>
      <c r="M84" s="148"/>
      <c r="N84" s="148"/>
      <c r="O84" s="148"/>
      <c r="P84" s="148"/>
      <c r="Q84" s="148"/>
      <c r="R84" s="148"/>
      <c r="S84" s="148"/>
      <c r="T84" s="148"/>
      <c r="U84" s="148"/>
      <c r="V84" s="148"/>
      <c r="W84" s="148"/>
      <c r="X84" s="148"/>
      <c r="Y84" s="148"/>
      <c r="Z84" s="148"/>
    </row>
    <row r="85" spans="1:26" ht="15.75" customHeight="1">
      <c r="A85" s="62"/>
      <c r="B85" s="754"/>
      <c r="C85" s="62"/>
      <c r="D85" s="62"/>
      <c r="E85" s="227"/>
      <c r="F85" s="898"/>
      <c r="G85" s="148"/>
      <c r="H85" s="148"/>
      <c r="I85" s="148"/>
      <c r="J85" s="148"/>
      <c r="K85" s="148"/>
      <c r="L85" s="148"/>
      <c r="M85" s="148"/>
      <c r="N85" s="148"/>
      <c r="O85" s="148"/>
      <c r="P85" s="148"/>
      <c r="Q85" s="148"/>
      <c r="R85" s="148"/>
      <c r="S85" s="148"/>
      <c r="T85" s="148"/>
      <c r="U85" s="148"/>
      <c r="V85" s="148"/>
      <c r="W85" s="148"/>
      <c r="X85" s="148"/>
      <c r="Y85" s="148"/>
      <c r="Z85" s="148"/>
    </row>
    <row r="86" spans="1:26" ht="15.75" customHeight="1">
      <c r="A86" s="62"/>
      <c r="B86" s="754"/>
      <c r="C86" s="62"/>
      <c r="D86" s="62"/>
      <c r="E86" s="227"/>
      <c r="F86" s="898"/>
      <c r="G86" s="148"/>
      <c r="H86" s="148"/>
      <c r="I86" s="148"/>
      <c r="J86" s="148"/>
      <c r="K86" s="148"/>
      <c r="L86" s="148"/>
      <c r="M86" s="148"/>
      <c r="N86" s="148"/>
      <c r="O86" s="148"/>
      <c r="P86" s="148"/>
      <c r="Q86" s="148"/>
      <c r="R86" s="148"/>
      <c r="S86" s="148"/>
      <c r="T86" s="148"/>
      <c r="U86" s="148"/>
      <c r="V86" s="148"/>
      <c r="W86" s="148"/>
      <c r="X86" s="148"/>
      <c r="Y86" s="148"/>
      <c r="Z86" s="148"/>
    </row>
    <row r="87" spans="1:26" ht="15.75" customHeight="1">
      <c r="A87" s="62"/>
      <c r="B87" s="754"/>
      <c r="C87" s="62"/>
      <c r="D87" s="62"/>
      <c r="E87" s="227"/>
      <c r="F87" s="898"/>
      <c r="G87" s="148"/>
      <c r="H87" s="148"/>
      <c r="I87" s="148"/>
      <c r="J87" s="148"/>
      <c r="K87" s="148"/>
      <c r="L87" s="148"/>
      <c r="M87" s="148"/>
      <c r="N87" s="148"/>
      <c r="O87" s="148"/>
      <c r="P87" s="148"/>
      <c r="Q87" s="148"/>
      <c r="R87" s="148"/>
      <c r="S87" s="148"/>
      <c r="T87" s="148"/>
      <c r="U87" s="148"/>
      <c r="V87" s="148"/>
      <c r="W87" s="148"/>
      <c r="X87" s="148"/>
      <c r="Y87" s="148"/>
      <c r="Z87" s="148"/>
    </row>
    <row r="88" spans="1:26" ht="15.75" customHeight="1">
      <c r="A88" s="62"/>
      <c r="B88" s="754"/>
      <c r="C88" s="62"/>
      <c r="D88" s="62"/>
      <c r="E88" s="227"/>
      <c r="F88" s="898"/>
      <c r="G88" s="148"/>
      <c r="H88" s="148"/>
      <c r="I88" s="148"/>
      <c r="J88" s="148"/>
      <c r="K88" s="148"/>
      <c r="L88" s="148"/>
      <c r="M88" s="148"/>
      <c r="N88" s="148"/>
      <c r="O88" s="148"/>
      <c r="P88" s="148"/>
      <c r="Q88" s="148"/>
      <c r="R88" s="148"/>
      <c r="S88" s="148"/>
      <c r="T88" s="148"/>
      <c r="U88" s="148"/>
      <c r="V88" s="148"/>
      <c r="W88" s="148"/>
      <c r="X88" s="148"/>
      <c r="Y88" s="148"/>
      <c r="Z88" s="148"/>
    </row>
    <row r="89" spans="1:26" ht="15.75" customHeight="1">
      <c r="A89" s="62"/>
      <c r="B89" s="754"/>
      <c r="C89" s="62"/>
      <c r="D89" s="62"/>
      <c r="E89" s="227"/>
      <c r="F89" s="898"/>
      <c r="G89" s="148"/>
      <c r="H89" s="148"/>
      <c r="I89" s="148"/>
      <c r="J89" s="148"/>
      <c r="K89" s="148"/>
      <c r="L89" s="148"/>
      <c r="M89" s="148"/>
      <c r="N89" s="148"/>
      <c r="O89" s="148"/>
      <c r="P89" s="148"/>
      <c r="Q89" s="148"/>
      <c r="R89" s="148"/>
      <c r="S89" s="148"/>
      <c r="T89" s="148"/>
      <c r="U89" s="148"/>
      <c r="V89" s="148"/>
      <c r="W89" s="148"/>
      <c r="X89" s="148"/>
      <c r="Y89" s="148"/>
      <c r="Z89" s="148"/>
    </row>
    <row r="90" spans="1:26" ht="15.75" customHeight="1">
      <c r="A90" s="62"/>
      <c r="B90" s="754"/>
      <c r="C90" s="62"/>
      <c r="D90" s="62"/>
      <c r="E90" s="227"/>
      <c r="F90" s="898"/>
      <c r="G90" s="148"/>
      <c r="H90" s="148"/>
      <c r="I90" s="148"/>
      <c r="J90" s="148"/>
      <c r="K90" s="148"/>
      <c r="L90" s="148"/>
      <c r="M90" s="148"/>
      <c r="N90" s="148"/>
      <c r="O90" s="148"/>
      <c r="P90" s="148"/>
      <c r="Q90" s="148"/>
      <c r="R90" s="148"/>
      <c r="S90" s="148"/>
      <c r="T90" s="148"/>
      <c r="U90" s="148"/>
      <c r="V90" s="148"/>
      <c r="W90" s="148"/>
      <c r="X90" s="148"/>
      <c r="Y90" s="148"/>
      <c r="Z90" s="148"/>
    </row>
    <row r="91" spans="1:26" ht="15.75" customHeight="1">
      <c r="A91" s="62"/>
      <c r="B91" s="754"/>
      <c r="C91" s="62"/>
      <c r="D91" s="62"/>
      <c r="E91" s="227"/>
      <c r="F91" s="898"/>
      <c r="G91" s="148"/>
      <c r="H91" s="148"/>
      <c r="I91" s="148"/>
      <c r="J91" s="148"/>
      <c r="K91" s="148"/>
      <c r="L91" s="148"/>
      <c r="M91" s="148"/>
      <c r="N91" s="148"/>
      <c r="O91" s="148"/>
      <c r="P91" s="148"/>
      <c r="Q91" s="148"/>
      <c r="R91" s="148"/>
      <c r="S91" s="148"/>
      <c r="T91" s="148"/>
      <c r="U91" s="148"/>
      <c r="V91" s="148"/>
      <c r="W91" s="148"/>
      <c r="X91" s="148"/>
      <c r="Y91" s="148"/>
      <c r="Z91" s="148"/>
    </row>
    <row r="92" spans="1:26" ht="15.75" customHeight="1">
      <c r="A92" s="62"/>
      <c r="B92" s="754"/>
      <c r="C92" s="62"/>
      <c r="D92" s="62"/>
      <c r="E92" s="227"/>
      <c r="F92" s="898"/>
      <c r="G92" s="148"/>
      <c r="H92" s="148"/>
      <c r="I92" s="148"/>
      <c r="J92" s="148"/>
      <c r="K92" s="148"/>
      <c r="L92" s="148"/>
      <c r="M92" s="148"/>
      <c r="N92" s="148"/>
      <c r="O92" s="148"/>
      <c r="P92" s="148"/>
      <c r="Q92" s="148"/>
      <c r="R92" s="148"/>
      <c r="S92" s="148"/>
      <c r="T92" s="148"/>
      <c r="U92" s="148"/>
      <c r="V92" s="148"/>
      <c r="W92" s="148"/>
      <c r="X92" s="148"/>
      <c r="Y92" s="148"/>
      <c r="Z92" s="148"/>
    </row>
    <row r="93" spans="1:26" ht="15.75" customHeight="1">
      <c r="A93" s="62"/>
      <c r="B93" s="754"/>
      <c r="C93" s="62"/>
      <c r="D93" s="62"/>
      <c r="E93" s="227"/>
      <c r="F93" s="898"/>
      <c r="G93" s="148"/>
      <c r="H93" s="148"/>
      <c r="I93" s="148"/>
      <c r="J93" s="148"/>
      <c r="K93" s="148"/>
      <c r="L93" s="148"/>
      <c r="M93" s="148"/>
      <c r="N93" s="148"/>
      <c r="O93" s="148"/>
      <c r="P93" s="148"/>
      <c r="Q93" s="148"/>
      <c r="R93" s="148"/>
      <c r="S93" s="148"/>
      <c r="T93" s="148"/>
      <c r="U93" s="148"/>
      <c r="V93" s="148"/>
      <c r="W93" s="148"/>
      <c r="X93" s="148"/>
      <c r="Y93" s="148"/>
      <c r="Z93" s="148"/>
    </row>
    <row r="94" spans="1:26" ht="15.75" customHeight="1">
      <c r="A94" s="62"/>
      <c r="B94" s="754"/>
      <c r="C94" s="62"/>
      <c r="D94" s="62"/>
      <c r="E94" s="227"/>
      <c r="F94" s="898"/>
      <c r="G94" s="148"/>
      <c r="H94" s="148"/>
      <c r="I94" s="148"/>
      <c r="J94" s="148"/>
      <c r="K94" s="148"/>
      <c r="L94" s="148"/>
      <c r="M94" s="148"/>
      <c r="N94" s="148"/>
      <c r="O94" s="148"/>
      <c r="P94" s="148"/>
      <c r="Q94" s="148"/>
      <c r="R94" s="148"/>
      <c r="S94" s="148"/>
      <c r="T94" s="148"/>
      <c r="U94" s="148"/>
      <c r="V94" s="148"/>
      <c r="W94" s="148"/>
      <c r="X94" s="148"/>
      <c r="Y94" s="148"/>
      <c r="Z94" s="148"/>
    </row>
    <row r="95" spans="1:26" ht="15.75" customHeight="1">
      <c r="A95" s="62"/>
      <c r="B95" s="754"/>
      <c r="C95" s="62"/>
      <c r="D95" s="62"/>
      <c r="E95" s="227"/>
      <c r="F95" s="898"/>
      <c r="G95" s="148"/>
      <c r="H95" s="148"/>
      <c r="I95" s="148"/>
      <c r="J95" s="148"/>
      <c r="K95" s="148"/>
      <c r="L95" s="148"/>
      <c r="M95" s="148"/>
      <c r="N95" s="148"/>
      <c r="O95" s="148"/>
      <c r="P95" s="148"/>
      <c r="Q95" s="148"/>
      <c r="R95" s="148"/>
      <c r="S95" s="148"/>
      <c r="T95" s="148"/>
      <c r="U95" s="148"/>
      <c r="V95" s="148"/>
      <c r="W95" s="148"/>
      <c r="X95" s="148"/>
      <c r="Y95" s="148"/>
      <c r="Z95" s="148"/>
    </row>
    <row r="96" spans="1:26" ht="15.75" customHeight="1">
      <c r="A96" s="62"/>
      <c r="B96" s="754"/>
      <c r="C96" s="62"/>
      <c r="D96" s="62"/>
      <c r="E96" s="227"/>
      <c r="F96" s="898"/>
      <c r="G96" s="148"/>
      <c r="H96" s="148"/>
      <c r="I96" s="148"/>
      <c r="J96" s="148"/>
      <c r="K96" s="148"/>
      <c r="L96" s="148"/>
      <c r="M96" s="148"/>
      <c r="N96" s="148"/>
      <c r="O96" s="148"/>
      <c r="P96" s="148"/>
      <c r="Q96" s="148"/>
      <c r="R96" s="148"/>
      <c r="S96" s="148"/>
      <c r="T96" s="148"/>
      <c r="U96" s="148"/>
      <c r="V96" s="148"/>
      <c r="W96" s="148"/>
      <c r="X96" s="148"/>
      <c r="Y96" s="148"/>
      <c r="Z96" s="148"/>
    </row>
    <row r="97" spans="1:26" ht="15.75" customHeight="1">
      <c r="A97" s="62"/>
      <c r="B97" s="754"/>
      <c r="C97" s="62"/>
      <c r="D97" s="62"/>
      <c r="E97" s="227"/>
      <c r="F97" s="898"/>
      <c r="G97" s="148"/>
      <c r="H97" s="148"/>
      <c r="I97" s="148"/>
      <c r="J97" s="148"/>
      <c r="K97" s="148"/>
      <c r="L97" s="148"/>
      <c r="M97" s="148"/>
      <c r="N97" s="148"/>
      <c r="O97" s="148"/>
      <c r="P97" s="148"/>
      <c r="Q97" s="148"/>
      <c r="R97" s="148"/>
      <c r="S97" s="148"/>
      <c r="T97" s="148"/>
      <c r="U97" s="148"/>
      <c r="V97" s="148"/>
      <c r="W97" s="148"/>
      <c r="X97" s="148"/>
      <c r="Y97" s="148"/>
      <c r="Z97" s="148"/>
    </row>
    <row r="98" spans="1:26" ht="15.75" customHeight="1">
      <c r="A98" s="62"/>
      <c r="B98" s="754"/>
      <c r="C98" s="62"/>
      <c r="D98" s="62"/>
      <c r="E98" s="227"/>
      <c r="F98" s="898"/>
      <c r="G98" s="148"/>
      <c r="H98" s="148"/>
      <c r="I98" s="148"/>
      <c r="J98" s="148"/>
      <c r="K98" s="148"/>
      <c r="L98" s="148"/>
      <c r="M98" s="148"/>
      <c r="N98" s="148"/>
      <c r="O98" s="148"/>
      <c r="P98" s="148"/>
      <c r="Q98" s="148"/>
      <c r="R98" s="148"/>
      <c r="S98" s="148"/>
      <c r="T98" s="148"/>
      <c r="U98" s="148"/>
      <c r="V98" s="148"/>
      <c r="W98" s="148"/>
      <c r="X98" s="148"/>
      <c r="Y98" s="148"/>
      <c r="Z98" s="148"/>
    </row>
    <row r="99" spans="1:26" ht="15.75" customHeight="1">
      <c r="A99" s="62"/>
      <c r="B99" s="754"/>
      <c r="C99" s="62"/>
      <c r="D99" s="62"/>
      <c r="E99" s="227"/>
      <c r="F99" s="898"/>
      <c r="G99" s="148"/>
      <c r="H99" s="148"/>
      <c r="I99" s="148"/>
      <c r="J99" s="148"/>
      <c r="K99" s="148"/>
      <c r="L99" s="148"/>
      <c r="M99" s="148"/>
      <c r="N99" s="148"/>
      <c r="O99" s="148"/>
      <c r="P99" s="148"/>
      <c r="Q99" s="148"/>
      <c r="R99" s="148"/>
      <c r="S99" s="148"/>
      <c r="T99" s="148"/>
      <c r="U99" s="148"/>
      <c r="V99" s="148"/>
      <c r="W99" s="148"/>
      <c r="X99" s="148"/>
      <c r="Y99" s="148"/>
      <c r="Z99" s="148"/>
    </row>
    <row r="100" spans="1:26" ht="15.75" customHeight="1">
      <c r="A100" s="62"/>
      <c r="B100" s="754"/>
      <c r="C100" s="62"/>
      <c r="D100" s="62"/>
      <c r="E100" s="227"/>
      <c r="F100" s="898"/>
      <c r="G100" s="148"/>
      <c r="H100" s="148"/>
      <c r="I100" s="148"/>
      <c r="J100" s="148"/>
      <c r="K100" s="148"/>
      <c r="L100" s="148"/>
      <c r="M100" s="148"/>
      <c r="N100" s="148"/>
      <c r="O100" s="148"/>
      <c r="P100" s="148"/>
      <c r="Q100" s="148"/>
      <c r="R100" s="148"/>
      <c r="S100" s="148"/>
      <c r="T100" s="148"/>
      <c r="U100" s="148"/>
      <c r="V100" s="148"/>
      <c r="W100" s="148"/>
      <c r="X100" s="148"/>
      <c r="Y100" s="148"/>
      <c r="Z100" s="148"/>
    </row>
    <row r="101" spans="1:26" ht="15.75" customHeight="1">
      <c r="A101" s="62"/>
      <c r="B101" s="754"/>
      <c r="C101" s="62"/>
      <c r="D101" s="62"/>
      <c r="E101" s="227"/>
      <c r="F101" s="898"/>
      <c r="G101" s="148"/>
      <c r="H101" s="148"/>
      <c r="I101" s="148"/>
      <c r="J101" s="148"/>
      <c r="K101" s="148"/>
      <c r="L101" s="148"/>
      <c r="M101" s="148"/>
      <c r="N101" s="148"/>
      <c r="O101" s="148"/>
      <c r="P101" s="148"/>
      <c r="Q101" s="148"/>
      <c r="R101" s="148"/>
      <c r="S101" s="148"/>
      <c r="T101" s="148"/>
      <c r="U101" s="148"/>
      <c r="V101" s="148"/>
      <c r="W101" s="148"/>
      <c r="X101" s="148"/>
      <c r="Y101" s="148"/>
      <c r="Z101" s="148"/>
    </row>
    <row r="102" spans="1:26" ht="15.75" customHeight="1">
      <c r="A102" s="62"/>
      <c r="B102" s="754"/>
      <c r="C102" s="62"/>
      <c r="D102" s="62"/>
      <c r="E102" s="227"/>
      <c r="F102" s="898"/>
      <c r="G102" s="148"/>
      <c r="H102" s="148"/>
      <c r="I102" s="148"/>
      <c r="J102" s="148"/>
      <c r="K102" s="148"/>
      <c r="L102" s="148"/>
      <c r="M102" s="148"/>
      <c r="N102" s="148"/>
      <c r="O102" s="148"/>
      <c r="P102" s="148"/>
      <c r="Q102" s="148"/>
      <c r="R102" s="148"/>
      <c r="S102" s="148"/>
      <c r="T102" s="148"/>
      <c r="U102" s="148"/>
      <c r="V102" s="148"/>
      <c r="W102" s="148"/>
      <c r="X102" s="148"/>
      <c r="Y102" s="148"/>
      <c r="Z102" s="148"/>
    </row>
    <row r="103" spans="1:26" ht="15.75" customHeight="1">
      <c r="A103" s="62"/>
      <c r="B103" s="754"/>
      <c r="C103" s="62"/>
      <c r="D103" s="62"/>
      <c r="E103" s="227"/>
      <c r="F103" s="898"/>
      <c r="G103" s="148"/>
      <c r="H103" s="148"/>
      <c r="I103" s="148"/>
      <c r="J103" s="148"/>
      <c r="K103" s="148"/>
      <c r="L103" s="148"/>
      <c r="M103" s="148"/>
      <c r="N103" s="148"/>
      <c r="O103" s="148"/>
      <c r="P103" s="148"/>
      <c r="Q103" s="148"/>
      <c r="R103" s="148"/>
      <c r="S103" s="148"/>
      <c r="T103" s="148"/>
      <c r="U103" s="148"/>
      <c r="V103" s="148"/>
      <c r="W103" s="148"/>
      <c r="X103" s="148"/>
      <c r="Y103" s="148"/>
      <c r="Z103" s="148"/>
    </row>
    <row r="104" spans="1:26" ht="15.75" customHeight="1">
      <c r="A104" s="62"/>
      <c r="B104" s="754"/>
      <c r="C104" s="62"/>
      <c r="D104" s="62"/>
      <c r="E104" s="227"/>
      <c r="F104" s="898"/>
      <c r="G104" s="148"/>
      <c r="H104" s="148"/>
      <c r="I104" s="148"/>
      <c r="J104" s="148"/>
      <c r="K104" s="148"/>
      <c r="L104" s="148"/>
      <c r="M104" s="148"/>
      <c r="N104" s="148"/>
      <c r="O104" s="148"/>
      <c r="P104" s="148"/>
      <c r="Q104" s="148"/>
      <c r="R104" s="148"/>
      <c r="S104" s="148"/>
      <c r="T104" s="148"/>
      <c r="U104" s="148"/>
      <c r="V104" s="148"/>
      <c r="W104" s="148"/>
      <c r="X104" s="148"/>
      <c r="Y104" s="148"/>
      <c r="Z104" s="148"/>
    </row>
    <row r="105" spans="1:26" ht="15.75" customHeight="1">
      <c r="A105" s="62"/>
      <c r="B105" s="754"/>
      <c r="C105" s="62"/>
      <c r="D105" s="62"/>
      <c r="E105" s="227"/>
      <c r="F105" s="898"/>
      <c r="G105" s="148"/>
      <c r="H105" s="148"/>
      <c r="I105" s="148"/>
      <c r="J105" s="148"/>
      <c r="K105" s="148"/>
      <c r="L105" s="148"/>
      <c r="M105" s="148"/>
      <c r="N105" s="148"/>
      <c r="O105" s="148"/>
      <c r="P105" s="148"/>
      <c r="Q105" s="148"/>
      <c r="R105" s="148"/>
      <c r="S105" s="148"/>
      <c r="T105" s="148"/>
      <c r="U105" s="148"/>
      <c r="V105" s="148"/>
      <c r="W105" s="148"/>
      <c r="X105" s="148"/>
      <c r="Y105" s="148"/>
      <c r="Z105" s="148"/>
    </row>
    <row r="106" spans="1:26" ht="15.75" customHeight="1">
      <c r="A106" s="62"/>
      <c r="B106" s="754"/>
      <c r="C106" s="62"/>
      <c r="D106" s="62"/>
      <c r="E106" s="227"/>
      <c r="F106" s="898"/>
      <c r="G106" s="148"/>
      <c r="H106" s="148"/>
      <c r="I106" s="148"/>
      <c r="J106" s="148"/>
      <c r="K106" s="148"/>
      <c r="L106" s="148"/>
      <c r="M106" s="148"/>
      <c r="N106" s="148"/>
      <c r="O106" s="148"/>
      <c r="P106" s="148"/>
      <c r="Q106" s="148"/>
      <c r="R106" s="148"/>
      <c r="S106" s="148"/>
      <c r="T106" s="148"/>
      <c r="U106" s="148"/>
      <c r="V106" s="148"/>
      <c r="W106" s="148"/>
      <c r="X106" s="148"/>
      <c r="Y106" s="148"/>
      <c r="Z106" s="148"/>
    </row>
    <row r="107" spans="1:26" ht="15.75" customHeight="1">
      <c r="A107" s="62"/>
      <c r="B107" s="754"/>
      <c r="C107" s="62"/>
      <c r="D107" s="62"/>
      <c r="E107" s="227"/>
      <c r="F107" s="898"/>
      <c r="G107" s="148"/>
      <c r="H107" s="148"/>
      <c r="I107" s="148"/>
      <c r="J107" s="148"/>
      <c r="K107" s="148"/>
      <c r="L107" s="148"/>
      <c r="M107" s="148"/>
      <c r="N107" s="148"/>
      <c r="O107" s="148"/>
      <c r="P107" s="148"/>
      <c r="Q107" s="148"/>
      <c r="R107" s="148"/>
      <c r="S107" s="148"/>
      <c r="T107" s="148"/>
      <c r="U107" s="148"/>
      <c r="V107" s="148"/>
      <c r="W107" s="148"/>
      <c r="X107" s="148"/>
      <c r="Y107" s="148"/>
      <c r="Z107" s="148"/>
    </row>
    <row r="108" spans="1:26" ht="15.75" customHeight="1">
      <c r="A108" s="62"/>
      <c r="B108" s="754"/>
      <c r="C108" s="62"/>
      <c r="D108" s="62"/>
      <c r="E108" s="227"/>
      <c r="F108" s="898"/>
      <c r="G108" s="148"/>
      <c r="H108" s="148"/>
      <c r="I108" s="148"/>
      <c r="J108" s="148"/>
      <c r="K108" s="148"/>
      <c r="L108" s="148"/>
      <c r="M108" s="148"/>
      <c r="N108" s="148"/>
      <c r="O108" s="148"/>
      <c r="P108" s="148"/>
      <c r="Q108" s="148"/>
      <c r="R108" s="148"/>
      <c r="S108" s="148"/>
      <c r="T108" s="148"/>
      <c r="U108" s="148"/>
      <c r="V108" s="148"/>
      <c r="W108" s="148"/>
      <c r="X108" s="148"/>
      <c r="Y108" s="148"/>
      <c r="Z108" s="148"/>
    </row>
    <row r="109" spans="1:26" ht="15.75" customHeight="1">
      <c r="A109" s="62"/>
      <c r="B109" s="754"/>
      <c r="C109" s="62"/>
      <c r="D109" s="62"/>
      <c r="E109" s="227"/>
      <c r="F109" s="898"/>
      <c r="G109" s="148"/>
      <c r="H109" s="148"/>
      <c r="I109" s="148"/>
      <c r="J109" s="148"/>
      <c r="K109" s="148"/>
      <c r="L109" s="148"/>
      <c r="M109" s="148"/>
      <c r="N109" s="148"/>
      <c r="O109" s="148"/>
      <c r="P109" s="148"/>
      <c r="Q109" s="148"/>
      <c r="R109" s="148"/>
      <c r="S109" s="148"/>
      <c r="T109" s="148"/>
      <c r="U109" s="148"/>
      <c r="V109" s="148"/>
      <c r="W109" s="148"/>
      <c r="X109" s="148"/>
      <c r="Y109" s="148"/>
      <c r="Z109" s="148"/>
    </row>
    <row r="110" spans="1:26" ht="15.75" customHeight="1">
      <c r="A110" s="62"/>
      <c r="B110" s="754"/>
      <c r="C110" s="62"/>
      <c r="D110" s="62"/>
      <c r="E110" s="227"/>
      <c r="F110" s="898"/>
      <c r="G110" s="148"/>
      <c r="H110" s="148"/>
      <c r="I110" s="148"/>
      <c r="J110" s="148"/>
      <c r="K110" s="148"/>
      <c r="L110" s="148"/>
      <c r="M110" s="148"/>
      <c r="N110" s="148"/>
      <c r="O110" s="148"/>
      <c r="P110" s="148"/>
      <c r="Q110" s="148"/>
      <c r="R110" s="148"/>
      <c r="S110" s="148"/>
      <c r="T110" s="148"/>
      <c r="U110" s="148"/>
      <c r="V110" s="148"/>
      <c r="W110" s="148"/>
      <c r="X110" s="148"/>
      <c r="Y110" s="148"/>
      <c r="Z110" s="148"/>
    </row>
    <row r="111" spans="1:26" ht="15.75" customHeight="1">
      <c r="A111" s="62"/>
      <c r="B111" s="754"/>
      <c r="C111" s="62"/>
      <c r="D111" s="62"/>
      <c r="E111" s="227"/>
      <c r="F111" s="898"/>
      <c r="G111" s="148"/>
      <c r="H111" s="148"/>
      <c r="I111" s="148"/>
      <c r="J111" s="148"/>
      <c r="K111" s="148"/>
      <c r="L111" s="148"/>
      <c r="M111" s="148"/>
      <c r="N111" s="148"/>
      <c r="O111" s="148"/>
      <c r="P111" s="148"/>
      <c r="Q111" s="148"/>
      <c r="R111" s="148"/>
      <c r="S111" s="148"/>
      <c r="T111" s="148"/>
      <c r="U111" s="148"/>
      <c r="V111" s="148"/>
      <c r="W111" s="148"/>
      <c r="X111" s="148"/>
      <c r="Y111" s="148"/>
      <c r="Z111" s="148"/>
    </row>
    <row r="112" spans="1:26" ht="15.75" customHeight="1">
      <c r="A112" s="62"/>
      <c r="B112" s="754"/>
      <c r="C112" s="62"/>
      <c r="D112" s="62"/>
      <c r="E112" s="227"/>
      <c r="F112" s="898"/>
      <c r="G112" s="148"/>
      <c r="H112" s="148"/>
      <c r="I112" s="148"/>
      <c r="J112" s="148"/>
      <c r="K112" s="148"/>
      <c r="L112" s="148"/>
      <c r="M112" s="148"/>
      <c r="N112" s="148"/>
      <c r="O112" s="148"/>
      <c r="P112" s="148"/>
      <c r="Q112" s="148"/>
      <c r="R112" s="148"/>
      <c r="S112" s="148"/>
      <c r="T112" s="148"/>
      <c r="U112" s="148"/>
      <c r="V112" s="148"/>
      <c r="W112" s="148"/>
      <c r="X112" s="148"/>
      <c r="Y112" s="148"/>
      <c r="Z112" s="148"/>
    </row>
    <row r="113" spans="1:26" ht="15.75" customHeight="1">
      <c r="A113" s="62"/>
      <c r="B113" s="754"/>
      <c r="C113" s="62"/>
      <c r="D113" s="62"/>
      <c r="E113" s="227"/>
      <c r="F113" s="898"/>
      <c r="G113" s="148"/>
      <c r="H113" s="148"/>
      <c r="I113" s="148"/>
      <c r="J113" s="148"/>
      <c r="K113" s="148"/>
      <c r="L113" s="148"/>
      <c r="M113" s="148"/>
      <c r="N113" s="148"/>
      <c r="O113" s="148"/>
      <c r="P113" s="148"/>
      <c r="Q113" s="148"/>
      <c r="R113" s="148"/>
      <c r="S113" s="148"/>
      <c r="T113" s="148"/>
      <c r="U113" s="148"/>
      <c r="V113" s="148"/>
      <c r="W113" s="148"/>
      <c r="X113" s="148"/>
      <c r="Y113" s="148"/>
      <c r="Z113" s="148"/>
    </row>
    <row r="114" spans="1:26" ht="15.75" customHeight="1">
      <c r="A114" s="62"/>
      <c r="B114" s="754"/>
      <c r="C114" s="62"/>
      <c r="D114" s="62"/>
      <c r="E114" s="227"/>
      <c r="F114" s="898"/>
      <c r="G114" s="148"/>
      <c r="H114" s="148"/>
      <c r="I114" s="148"/>
      <c r="J114" s="148"/>
      <c r="K114" s="148"/>
      <c r="L114" s="148"/>
      <c r="M114" s="148"/>
      <c r="N114" s="148"/>
      <c r="O114" s="148"/>
      <c r="P114" s="148"/>
      <c r="Q114" s="148"/>
      <c r="R114" s="148"/>
      <c r="S114" s="148"/>
      <c r="T114" s="148"/>
      <c r="U114" s="148"/>
      <c r="V114" s="148"/>
      <c r="W114" s="148"/>
      <c r="X114" s="148"/>
      <c r="Y114" s="148"/>
      <c r="Z114" s="148"/>
    </row>
    <row r="115" spans="1:26" ht="15.75" customHeight="1">
      <c r="A115" s="62"/>
      <c r="B115" s="754"/>
      <c r="C115" s="62"/>
      <c r="D115" s="62"/>
      <c r="E115" s="227"/>
      <c r="F115" s="898"/>
      <c r="G115" s="148"/>
      <c r="H115" s="148"/>
      <c r="I115" s="148"/>
      <c r="J115" s="148"/>
      <c r="K115" s="148"/>
      <c r="L115" s="148"/>
      <c r="M115" s="148"/>
      <c r="N115" s="148"/>
      <c r="O115" s="148"/>
      <c r="P115" s="148"/>
      <c r="Q115" s="148"/>
      <c r="R115" s="148"/>
      <c r="S115" s="148"/>
      <c r="T115" s="148"/>
      <c r="U115" s="148"/>
      <c r="V115" s="148"/>
      <c r="W115" s="148"/>
      <c r="X115" s="148"/>
      <c r="Y115" s="148"/>
      <c r="Z115" s="148"/>
    </row>
    <row r="116" spans="1:26" ht="15.75" customHeight="1">
      <c r="A116" s="62"/>
      <c r="B116" s="754"/>
      <c r="C116" s="62"/>
      <c r="D116" s="62"/>
      <c r="E116" s="227"/>
      <c r="F116" s="898"/>
      <c r="G116" s="148"/>
      <c r="H116" s="148"/>
      <c r="I116" s="148"/>
      <c r="J116" s="148"/>
      <c r="K116" s="148"/>
      <c r="L116" s="148"/>
      <c r="M116" s="148"/>
      <c r="N116" s="148"/>
      <c r="O116" s="148"/>
      <c r="P116" s="148"/>
      <c r="Q116" s="148"/>
      <c r="R116" s="148"/>
      <c r="S116" s="148"/>
      <c r="T116" s="148"/>
      <c r="U116" s="148"/>
      <c r="V116" s="148"/>
      <c r="W116" s="148"/>
      <c r="X116" s="148"/>
      <c r="Y116" s="148"/>
      <c r="Z116" s="148"/>
    </row>
    <row r="117" spans="1:26" ht="15.75" customHeight="1">
      <c r="A117" s="62"/>
      <c r="B117" s="754"/>
      <c r="C117" s="62"/>
      <c r="D117" s="62"/>
      <c r="E117" s="227"/>
      <c r="F117" s="898"/>
      <c r="G117" s="148"/>
      <c r="H117" s="148"/>
      <c r="I117" s="148"/>
      <c r="J117" s="148"/>
      <c r="K117" s="148"/>
      <c r="L117" s="148"/>
      <c r="M117" s="148"/>
      <c r="N117" s="148"/>
      <c r="O117" s="148"/>
      <c r="P117" s="148"/>
      <c r="Q117" s="148"/>
      <c r="R117" s="148"/>
      <c r="S117" s="148"/>
      <c r="T117" s="148"/>
      <c r="U117" s="148"/>
      <c r="V117" s="148"/>
      <c r="W117" s="148"/>
      <c r="X117" s="148"/>
      <c r="Y117" s="148"/>
      <c r="Z117" s="148"/>
    </row>
    <row r="118" spans="1:26" ht="15.75" customHeight="1">
      <c r="A118" s="62"/>
      <c r="B118" s="754"/>
      <c r="C118" s="62"/>
      <c r="D118" s="62"/>
      <c r="E118" s="227"/>
      <c r="F118" s="898"/>
      <c r="G118" s="148"/>
      <c r="H118" s="148"/>
      <c r="I118" s="148"/>
      <c r="J118" s="148"/>
      <c r="K118" s="148"/>
      <c r="L118" s="148"/>
      <c r="M118" s="148"/>
      <c r="N118" s="148"/>
      <c r="O118" s="148"/>
      <c r="P118" s="148"/>
      <c r="Q118" s="148"/>
      <c r="R118" s="148"/>
      <c r="S118" s="148"/>
      <c r="T118" s="148"/>
      <c r="U118" s="148"/>
      <c r="V118" s="148"/>
      <c r="W118" s="148"/>
      <c r="X118" s="148"/>
      <c r="Y118" s="148"/>
      <c r="Z118" s="148"/>
    </row>
    <row r="119" spans="1:26" ht="15.75" customHeight="1">
      <c r="A119" s="62"/>
      <c r="B119" s="754"/>
      <c r="C119" s="62"/>
      <c r="D119" s="62"/>
      <c r="E119" s="227"/>
      <c r="F119" s="898"/>
      <c r="G119" s="148"/>
      <c r="H119" s="148"/>
      <c r="I119" s="148"/>
      <c r="J119" s="148"/>
      <c r="K119" s="148"/>
      <c r="L119" s="148"/>
      <c r="M119" s="148"/>
      <c r="N119" s="148"/>
      <c r="O119" s="148"/>
      <c r="P119" s="148"/>
      <c r="Q119" s="148"/>
      <c r="R119" s="148"/>
      <c r="S119" s="148"/>
      <c r="T119" s="148"/>
      <c r="U119" s="148"/>
      <c r="V119" s="148"/>
      <c r="W119" s="148"/>
      <c r="X119" s="148"/>
      <c r="Y119" s="148"/>
      <c r="Z119" s="148"/>
    </row>
    <row r="120" spans="1:26" ht="15.75" customHeight="1">
      <c r="A120" s="62"/>
      <c r="B120" s="754"/>
      <c r="C120" s="62"/>
      <c r="D120" s="62"/>
      <c r="E120" s="227"/>
      <c r="F120" s="898"/>
      <c r="G120" s="148"/>
      <c r="H120" s="148"/>
      <c r="I120" s="148"/>
      <c r="J120" s="148"/>
      <c r="K120" s="148"/>
      <c r="L120" s="148"/>
      <c r="M120" s="148"/>
      <c r="N120" s="148"/>
      <c r="O120" s="148"/>
      <c r="P120" s="148"/>
      <c r="Q120" s="148"/>
      <c r="R120" s="148"/>
      <c r="S120" s="148"/>
      <c r="T120" s="148"/>
      <c r="U120" s="148"/>
      <c r="V120" s="148"/>
      <c r="W120" s="148"/>
      <c r="X120" s="148"/>
      <c r="Y120" s="148"/>
      <c r="Z120" s="148"/>
    </row>
    <row r="121" spans="1:26" ht="15.75" customHeight="1">
      <c r="A121" s="62"/>
      <c r="B121" s="754"/>
      <c r="C121" s="62"/>
      <c r="D121" s="62"/>
      <c r="E121" s="227"/>
      <c r="F121" s="898"/>
      <c r="G121" s="148"/>
      <c r="H121" s="148"/>
      <c r="I121" s="148"/>
      <c r="J121" s="148"/>
      <c r="K121" s="148"/>
      <c r="L121" s="148"/>
      <c r="M121" s="148"/>
      <c r="N121" s="148"/>
      <c r="O121" s="148"/>
      <c r="P121" s="148"/>
      <c r="Q121" s="148"/>
      <c r="R121" s="148"/>
      <c r="S121" s="148"/>
      <c r="T121" s="148"/>
      <c r="U121" s="148"/>
      <c r="V121" s="148"/>
      <c r="W121" s="148"/>
      <c r="X121" s="148"/>
      <c r="Y121" s="148"/>
      <c r="Z121" s="148"/>
    </row>
    <row r="122" spans="1:26" ht="15.75" customHeight="1">
      <c r="A122" s="62"/>
      <c r="B122" s="754"/>
      <c r="C122" s="62"/>
      <c r="D122" s="62"/>
      <c r="E122" s="227"/>
      <c r="F122" s="898"/>
      <c r="G122" s="148"/>
      <c r="H122" s="148"/>
      <c r="I122" s="148"/>
      <c r="J122" s="148"/>
      <c r="K122" s="148"/>
      <c r="L122" s="148"/>
      <c r="M122" s="148"/>
      <c r="N122" s="148"/>
      <c r="O122" s="148"/>
      <c r="P122" s="148"/>
      <c r="Q122" s="148"/>
      <c r="R122" s="148"/>
      <c r="S122" s="148"/>
      <c r="T122" s="148"/>
      <c r="U122" s="148"/>
      <c r="V122" s="148"/>
      <c r="W122" s="148"/>
      <c r="X122" s="148"/>
      <c r="Y122" s="148"/>
      <c r="Z122" s="148"/>
    </row>
    <row r="123" spans="1:26" ht="15.75" customHeight="1">
      <c r="A123" s="62"/>
      <c r="B123" s="754"/>
      <c r="C123" s="62"/>
      <c r="D123" s="62"/>
      <c r="E123" s="227"/>
      <c r="F123" s="898"/>
      <c r="G123" s="148"/>
      <c r="H123" s="148"/>
      <c r="I123" s="148"/>
      <c r="J123" s="148"/>
      <c r="K123" s="148"/>
      <c r="L123" s="148"/>
      <c r="M123" s="148"/>
      <c r="N123" s="148"/>
      <c r="O123" s="148"/>
      <c r="P123" s="148"/>
      <c r="Q123" s="148"/>
      <c r="R123" s="148"/>
      <c r="S123" s="148"/>
      <c r="T123" s="148"/>
      <c r="U123" s="148"/>
      <c r="V123" s="148"/>
      <c r="W123" s="148"/>
      <c r="X123" s="148"/>
      <c r="Y123" s="148"/>
      <c r="Z123" s="148"/>
    </row>
    <row r="124" spans="1:26" ht="15.75" customHeight="1">
      <c r="A124" s="62"/>
      <c r="B124" s="754"/>
      <c r="C124" s="62"/>
      <c r="D124" s="62"/>
      <c r="E124" s="227"/>
      <c r="F124" s="89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5.75" customHeight="1">
      <c r="A125" s="62"/>
      <c r="B125" s="754"/>
      <c r="C125" s="62"/>
      <c r="D125" s="62"/>
      <c r="E125" s="227"/>
      <c r="F125" s="89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5.75" customHeight="1">
      <c r="A126" s="62"/>
      <c r="B126" s="754"/>
      <c r="C126" s="62"/>
      <c r="D126" s="62"/>
      <c r="E126" s="227"/>
      <c r="F126" s="89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5.75" customHeight="1">
      <c r="A127" s="62"/>
      <c r="B127" s="754"/>
      <c r="C127" s="62"/>
      <c r="D127" s="62"/>
      <c r="E127" s="227"/>
      <c r="F127" s="89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5.75" customHeight="1">
      <c r="A128" s="62"/>
      <c r="B128" s="754"/>
      <c r="C128" s="62"/>
      <c r="D128" s="62"/>
      <c r="E128" s="227"/>
      <c r="F128" s="89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5.75" customHeight="1">
      <c r="A129" s="62"/>
      <c r="B129" s="754"/>
      <c r="C129" s="62"/>
      <c r="D129" s="62"/>
      <c r="E129" s="227"/>
      <c r="F129" s="89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5.75" customHeight="1">
      <c r="A130" s="62"/>
      <c r="B130" s="754"/>
      <c r="C130" s="62"/>
      <c r="D130" s="62"/>
      <c r="E130" s="227"/>
      <c r="F130" s="89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5.75" customHeight="1">
      <c r="A131" s="62"/>
      <c r="B131" s="754"/>
      <c r="C131" s="62"/>
      <c r="D131" s="62"/>
      <c r="E131" s="227"/>
      <c r="F131" s="89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5.75" customHeight="1">
      <c r="A132" s="62"/>
      <c r="B132" s="754"/>
      <c r="C132" s="62"/>
      <c r="D132" s="62"/>
      <c r="E132" s="227"/>
      <c r="F132" s="89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5.75" customHeight="1">
      <c r="A133" s="62"/>
      <c r="B133" s="754"/>
      <c r="C133" s="62"/>
      <c r="D133" s="62"/>
      <c r="E133" s="227"/>
      <c r="F133" s="89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5.75" customHeight="1">
      <c r="A134" s="62"/>
      <c r="B134" s="754"/>
      <c r="C134" s="62"/>
      <c r="D134" s="62"/>
      <c r="E134" s="227"/>
      <c r="F134" s="89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5.75" customHeight="1">
      <c r="A135" s="62"/>
      <c r="B135" s="754"/>
      <c r="C135" s="62"/>
      <c r="D135" s="62"/>
      <c r="E135" s="227"/>
      <c r="F135" s="89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5.75" customHeight="1">
      <c r="A136" s="62"/>
      <c r="B136" s="754"/>
      <c r="C136" s="62"/>
      <c r="D136" s="62"/>
      <c r="E136" s="227"/>
      <c r="F136" s="89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5.75" customHeight="1">
      <c r="A137" s="62"/>
      <c r="B137" s="754"/>
      <c r="C137" s="62"/>
      <c r="D137" s="62"/>
      <c r="E137" s="227"/>
      <c r="F137" s="89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5.75" customHeight="1">
      <c r="A138" s="62"/>
      <c r="B138" s="754"/>
      <c r="C138" s="62"/>
      <c r="D138" s="62"/>
      <c r="E138" s="227"/>
      <c r="F138" s="89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5.75" customHeight="1">
      <c r="A139" s="62"/>
      <c r="B139" s="754"/>
      <c r="C139" s="62"/>
      <c r="D139" s="62"/>
      <c r="E139" s="227"/>
      <c r="F139" s="89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5.75" customHeight="1">
      <c r="A140" s="62"/>
      <c r="B140" s="754"/>
      <c r="C140" s="62"/>
      <c r="D140" s="62"/>
      <c r="E140" s="227"/>
      <c r="F140" s="89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5.75" customHeight="1">
      <c r="A141" s="62"/>
      <c r="B141" s="754"/>
      <c r="C141" s="62"/>
      <c r="D141" s="62"/>
      <c r="E141" s="227"/>
      <c r="F141" s="89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5.75" customHeight="1">
      <c r="A142" s="62"/>
      <c r="B142" s="754"/>
      <c r="C142" s="62"/>
      <c r="D142" s="62"/>
      <c r="E142" s="227"/>
      <c r="F142" s="89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5.75" customHeight="1">
      <c r="A143" s="62"/>
      <c r="B143" s="754"/>
      <c r="C143" s="62"/>
      <c r="D143" s="62"/>
      <c r="E143" s="227"/>
      <c r="F143" s="89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5.75" customHeight="1">
      <c r="A144" s="62"/>
      <c r="B144" s="754"/>
      <c r="C144" s="62"/>
      <c r="D144" s="62"/>
      <c r="E144" s="227"/>
      <c r="F144" s="89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5.75" customHeight="1">
      <c r="A145" s="62"/>
      <c r="B145" s="754"/>
      <c r="C145" s="62"/>
      <c r="D145" s="62"/>
      <c r="E145" s="227"/>
      <c r="F145" s="89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5.75" customHeight="1">
      <c r="A146" s="62"/>
      <c r="B146" s="754"/>
      <c r="C146" s="62"/>
      <c r="D146" s="62"/>
      <c r="E146" s="227"/>
      <c r="F146" s="89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5.75" customHeight="1">
      <c r="A147" s="62"/>
      <c r="B147" s="754"/>
      <c r="C147" s="62"/>
      <c r="D147" s="62"/>
      <c r="E147" s="227"/>
      <c r="F147" s="89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5.75" customHeight="1">
      <c r="A148" s="62"/>
      <c r="B148" s="754"/>
      <c r="C148" s="62"/>
      <c r="D148" s="62"/>
      <c r="E148" s="227"/>
      <c r="F148" s="89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5.75" customHeight="1">
      <c r="A149" s="62"/>
      <c r="B149" s="754"/>
      <c r="C149" s="62"/>
      <c r="D149" s="62"/>
      <c r="E149" s="227"/>
      <c r="F149" s="89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5.75" customHeight="1">
      <c r="A150" s="62"/>
      <c r="B150" s="754"/>
      <c r="C150" s="62"/>
      <c r="D150" s="62"/>
      <c r="E150" s="227"/>
      <c r="F150" s="89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5.75" customHeight="1">
      <c r="A151" s="62"/>
      <c r="B151" s="754"/>
      <c r="C151" s="62"/>
      <c r="D151" s="62"/>
      <c r="E151" s="227"/>
      <c r="F151" s="89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5.75" customHeight="1">
      <c r="A152" s="62"/>
      <c r="B152" s="754"/>
      <c r="C152" s="62"/>
      <c r="D152" s="62"/>
      <c r="E152" s="227"/>
      <c r="F152" s="89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5.75" customHeight="1">
      <c r="A153" s="62"/>
      <c r="B153" s="754"/>
      <c r="C153" s="62"/>
      <c r="D153" s="62"/>
      <c r="E153" s="227"/>
      <c r="F153" s="89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5.75" customHeight="1">
      <c r="A154" s="62"/>
      <c r="B154" s="754"/>
      <c r="C154" s="62"/>
      <c r="D154" s="62"/>
      <c r="E154" s="227"/>
      <c r="F154" s="89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5.75" customHeight="1">
      <c r="A155" s="62"/>
      <c r="B155" s="754"/>
      <c r="C155" s="62"/>
      <c r="D155" s="62"/>
      <c r="E155" s="227"/>
      <c r="F155" s="89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5.75" customHeight="1">
      <c r="A156" s="62"/>
      <c r="B156" s="754"/>
      <c r="C156" s="62"/>
      <c r="D156" s="62"/>
      <c r="E156" s="227"/>
      <c r="F156" s="89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5.75" customHeight="1">
      <c r="A157" s="62"/>
      <c r="B157" s="754"/>
      <c r="C157" s="62"/>
      <c r="D157" s="62"/>
      <c r="E157" s="227"/>
      <c r="F157" s="89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5.75" customHeight="1">
      <c r="A158" s="62"/>
      <c r="B158" s="754"/>
      <c r="C158" s="62"/>
      <c r="D158" s="62"/>
      <c r="E158" s="227"/>
      <c r="F158" s="89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5.75" customHeight="1">
      <c r="A159" s="62"/>
      <c r="B159" s="754"/>
      <c r="C159" s="62"/>
      <c r="D159" s="62"/>
      <c r="E159" s="227"/>
      <c r="F159" s="89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5.75" customHeight="1">
      <c r="A160" s="62"/>
      <c r="B160" s="754"/>
      <c r="C160" s="62"/>
      <c r="D160" s="62"/>
      <c r="E160" s="227"/>
      <c r="F160" s="89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5.75" customHeight="1">
      <c r="A161" s="62"/>
      <c r="B161" s="754"/>
      <c r="C161" s="62"/>
      <c r="D161" s="62"/>
      <c r="E161" s="227"/>
      <c r="F161" s="89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5.75" customHeight="1">
      <c r="A162" s="62"/>
      <c r="B162" s="754"/>
      <c r="C162" s="62"/>
      <c r="D162" s="62"/>
      <c r="E162" s="227"/>
      <c r="F162" s="89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5.75" customHeight="1">
      <c r="A163" s="62"/>
      <c r="B163" s="754"/>
      <c r="C163" s="62"/>
      <c r="D163" s="62"/>
      <c r="E163" s="227"/>
      <c r="F163" s="89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5.75" customHeight="1">
      <c r="A164" s="62"/>
      <c r="B164" s="754"/>
      <c r="C164" s="62"/>
      <c r="D164" s="62"/>
      <c r="E164" s="227"/>
      <c r="F164" s="89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5.75" customHeight="1">
      <c r="A165" s="62"/>
      <c r="B165" s="754"/>
      <c r="C165" s="62"/>
      <c r="D165" s="62"/>
      <c r="E165" s="227"/>
      <c r="F165" s="89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5.75" customHeight="1">
      <c r="A166" s="62"/>
      <c r="B166" s="754"/>
      <c r="C166" s="62"/>
      <c r="D166" s="62"/>
      <c r="E166" s="227"/>
      <c r="F166" s="89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5.75" customHeight="1">
      <c r="A167" s="62"/>
      <c r="B167" s="754"/>
      <c r="C167" s="62"/>
      <c r="D167" s="62"/>
      <c r="E167" s="227"/>
      <c r="F167" s="89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5.75" customHeight="1">
      <c r="A168" s="62"/>
      <c r="B168" s="754"/>
      <c r="C168" s="62"/>
      <c r="D168" s="62"/>
      <c r="E168" s="227"/>
      <c r="F168" s="89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5.75" customHeight="1">
      <c r="A169" s="62"/>
      <c r="B169" s="754"/>
      <c r="C169" s="62"/>
      <c r="D169" s="62"/>
      <c r="E169" s="227"/>
      <c r="F169" s="89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5.75" customHeight="1">
      <c r="A170" s="62"/>
      <c r="B170" s="754"/>
      <c r="C170" s="62"/>
      <c r="D170" s="62"/>
      <c r="E170" s="227"/>
      <c r="F170" s="89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5.75" customHeight="1">
      <c r="A171" s="62"/>
      <c r="B171" s="754"/>
      <c r="C171" s="62"/>
      <c r="D171" s="62"/>
      <c r="E171" s="227"/>
      <c r="F171" s="89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5.75" customHeight="1">
      <c r="A172" s="62"/>
      <c r="B172" s="754"/>
      <c r="C172" s="62"/>
      <c r="D172" s="62"/>
      <c r="E172" s="227"/>
      <c r="F172" s="89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5.75" customHeight="1">
      <c r="A173" s="62"/>
      <c r="B173" s="754"/>
      <c r="C173" s="62"/>
      <c r="D173" s="62"/>
      <c r="E173" s="227"/>
      <c r="F173" s="89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5.75" customHeight="1">
      <c r="A174" s="62"/>
      <c r="B174" s="754"/>
      <c r="C174" s="62"/>
      <c r="D174" s="62"/>
      <c r="E174" s="227"/>
      <c r="F174" s="89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5.75" customHeight="1">
      <c r="A175" s="62"/>
      <c r="B175" s="754"/>
      <c r="C175" s="62"/>
      <c r="D175" s="62"/>
      <c r="E175" s="227"/>
      <c r="F175" s="89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5.75" customHeight="1">
      <c r="A176" s="62"/>
      <c r="B176" s="754"/>
      <c r="C176" s="62"/>
      <c r="D176" s="62"/>
      <c r="E176" s="227"/>
      <c r="F176" s="89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5.75" customHeight="1">
      <c r="A177" s="62"/>
      <c r="B177" s="754"/>
      <c r="C177" s="62"/>
      <c r="D177" s="62"/>
      <c r="E177" s="227"/>
      <c r="F177" s="89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5.75" customHeight="1">
      <c r="A178" s="62"/>
      <c r="B178" s="754"/>
      <c r="C178" s="62"/>
      <c r="D178" s="62"/>
      <c r="E178" s="227"/>
      <c r="F178" s="89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5.75" customHeight="1">
      <c r="A179" s="62"/>
      <c r="B179" s="754"/>
      <c r="C179" s="62"/>
      <c r="D179" s="62"/>
      <c r="E179" s="227"/>
      <c r="F179" s="89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5.75" customHeight="1">
      <c r="A180" s="62"/>
      <c r="B180" s="754"/>
      <c r="C180" s="62"/>
      <c r="D180" s="62"/>
      <c r="E180" s="227"/>
      <c r="F180" s="89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5.75" customHeight="1">
      <c r="A181" s="62"/>
      <c r="B181" s="754"/>
      <c r="C181" s="62"/>
      <c r="D181" s="62"/>
      <c r="E181" s="227"/>
      <c r="F181" s="89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5.75" customHeight="1">
      <c r="A182" s="62"/>
      <c r="B182" s="754"/>
      <c r="C182" s="62"/>
      <c r="D182" s="62"/>
      <c r="E182" s="227"/>
      <c r="F182" s="89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5.75" customHeight="1">
      <c r="A183" s="62"/>
      <c r="B183" s="754"/>
      <c r="C183" s="62"/>
      <c r="D183" s="62"/>
      <c r="E183" s="227"/>
      <c r="F183" s="89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5.75" customHeight="1">
      <c r="A184" s="62"/>
      <c r="B184" s="754"/>
      <c r="C184" s="62"/>
      <c r="D184" s="62"/>
      <c r="E184" s="227"/>
      <c r="F184" s="89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5.75" customHeight="1">
      <c r="A185" s="62"/>
      <c r="B185" s="754"/>
      <c r="C185" s="62"/>
      <c r="D185" s="62"/>
      <c r="E185" s="227"/>
      <c r="F185" s="89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5.75" customHeight="1">
      <c r="A186" s="62"/>
      <c r="B186" s="754"/>
      <c r="C186" s="62"/>
      <c r="D186" s="62"/>
      <c r="E186" s="227"/>
      <c r="F186" s="89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5.75" customHeight="1">
      <c r="A187" s="62"/>
      <c r="B187" s="754"/>
      <c r="C187" s="62"/>
      <c r="D187" s="62"/>
      <c r="E187" s="227"/>
      <c r="F187" s="89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5.75" customHeight="1">
      <c r="A188" s="62"/>
      <c r="B188" s="754"/>
      <c r="C188" s="62"/>
      <c r="D188" s="62"/>
      <c r="E188" s="227"/>
      <c r="F188" s="89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5.75" customHeight="1">
      <c r="A189" s="62"/>
      <c r="B189" s="754"/>
      <c r="C189" s="62"/>
      <c r="D189" s="62"/>
      <c r="E189" s="227"/>
      <c r="F189" s="89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5.75" customHeight="1">
      <c r="A190" s="62"/>
      <c r="B190" s="754"/>
      <c r="C190" s="62"/>
      <c r="D190" s="62"/>
      <c r="E190" s="227"/>
      <c r="F190" s="89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5.75" customHeight="1">
      <c r="A191" s="62"/>
      <c r="B191" s="754"/>
      <c r="C191" s="62"/>
      <c r="D191" s="62"/>
      <c r="E191" s="227"/>
      <c r="F191" s="89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5.75" customHeight="1">
      <c r="A192" s="62"/>
      <c r="B192" s="754"/>
      <c r="C192" s="62"/>
      <c r="D192" s="62"/>
      <c r="E192" s="227"/>
      <c r="F192" s="89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5.75" customHeight="1">
      <c r="A193" s="62"/>
      <c r="B193" s="754"/>
      <c r="C193" s="62"/>
      <c r="D193" s="62"/>
      <c r="E193" s="227"/>
      <c r="F193" s="89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5.75" customHeight="1">
      <c r="A194" s="62"/>
      <c r="B194" s="754"/>
      <c r="C194" s="62"/>
      <c r="D194" s="62"/>
      <c r="E194" s="227"/>
      <c r="F194" s="89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5.75" customHeight="1">
      <c r="A195" s="62"/>
      <c r="B195" s="754"/>
      <c r="C195" s="62"/>
      <c r="D195" s="62"/>
      <c r="E195" s="227"/>
      <c r="F195" s="89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5.75" customHeight="1">
      <c r="A196" s="62"/>
      <c r="B196" s="754"/>
      <c r="C196" s="62"/>
      <c r="D196" s="62"/>
      <c r="E196" s="227"/>
      <c r="F196" s="89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5.75" customHeight="1">
      <c r="A197" s="62"/>
      <c r="B197" s="754"/>
      <c r="C197" s="62"/>
      <c r="D197" s="62"/>
      <c r="E197" s="227"/>
      <c r="F197" s="89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5.75" customHeight="1">
      <c r="A198" s="62"/>
      <c r="B198" s="754"/>
      <c r="C198" s="62"/>
      <c r="D198" s="62"/>
      <c r="E198" s="227"/>
      <c r="F198" s="89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5.75" customHeight="1">
      <c r="A199" s="62"/>
      <c r="B199" s="754"/>
      <c r="C199" s="62"/>
      <c r="D199" s="62"/>
      <c r="E199" s="227"/>
      <c r="F199" s="89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5.75" customHeight="1">
      <c r="A200" s="62"/>
      <c r="B200" s="754"/>
      <c r="C200" s="62"/>
      <c r="D200" s="62"/>
      <c r="E200" s="227"/>
      <c r="F200" s="89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5.75" customHeight="1">
      <c r="A201" s="62"/>
      <c r="B201" s="754"/>
      <c r="C201" s="62"/>
      <c r="D201" s="62"/>
      <c r="E201" s="227"/>
      <c r="F201" s="89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5.75" customHeight="1">
      <c r="A202" s="62"/>
      <c r="B202" s="754"/>
      <c r="C202" s="62"/>
      <c r="D202" s="62"/>
      <c r="E202" s="227"/>
      <c r="F202" s="89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5.75" customHeight="1">
      <c r="A203" s="62"/>
      <c r="B203" s="754"/>
      <c r="C203" s="62"/>
      <c r="D203" s="62"/>
      <c r="E203" s="227"/>
      <c r="F203" s="89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5.75" customHeight="1">
      <c r="A204" s="62"/>
      <c r="B204" s="754"/>
      <c r="C204" s="62"/>
      <c r="D204" s="62"/>
      <c r="E204" s="227"/>
      <c r="F204" s="89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5.75" customHeight="1">
      <c r="A205" s="62"/>
      <c r="B205" s="754"/>
      <c r="C205" s="62"/>
      <c r="D205" s="62"/>
      <c r="E205" s="227"/>
      <c r="F205" s="89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5.75" customHeight="1">
      <c r="A206" s="62"/>
      <c r="B206" s="754"/>
      <c r="C206" s="62"/>
      <c r="D206" s="62"/>
      <c r="E206" s="227"/>
      <c r="F206" s="89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5.75" customHeight="1">
      <c r="A207" s="62"/>
      <c r="B207" s="754"/>
      <c r="C207" s="62"/>
      <c r="D207" s="62"/>
      <c r="E207" s="227"/>
      <c r="F207" s="89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5.75" customHeight="1">
      <c r="A208" s="62"/>
      <c r="B208" s="754"/>
      <c r="C208" s="62"/>
      <c r="D208" s="62"/>
      <c r="E208" s="227"/>
      <c r="F208" s="89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5.75" customHeight="1">
      <c r="A209" s="62"/>
      <c r="B209" s="754"/>
      <c r="C209" s="62"/>
      <c r="D209" s="62"/>
      <c r="E209" s="227"/>
      <c r="F209" s="89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5.75" customHeight="1">
      <c r="A210" s="62"/>
      <c r="B210" s="754"/>
      <c r="C210" s="62"/>
      <c r="D210" s="62"/>
      <c r="E210" s="227"/>
      <c r="F210" s="89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5.75" customHeight="1">
      <c r="A211" s="62"/>
      <c r="B211" s="754"/>
      <c r="C211" s="62"/>
      <c r="D211" s="62"/>
      <c r="E211" s="227"/>
      <c r="F211" s="89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5.75" customHeight="1">
      <c r="A212" s="62"/>
      <c r="B212" s="754"/>
      <c r="C212" s="62"/>
      <c r="D212" s="62"/>
      <c r="E212" s="227"/>
      <c r="F212" s="89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5.75" customHeight="1">
      <c r="A213" s="62"/>
      <c r="B213" s="754"/>
      <c r="C213" s="62"/>
      <c r="D213" s="62"/>
      <c r="E213" s="227"/>
      <c r="F213" s="89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5.75" customHeight="1">
      <c r="A214" s="62"/>
      <c r="B214" s="754"/>
      <c r="C214" s="62"/>
      <c r="D214" s="62"/>
      <c r="E214" s="227"/>
      <c r="F214" s="89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5.75" customHeight="1">
      <c r="A215" s="62"/>
      <c r="B215" s="754"/>
      <c r="C215" s="62"/>
      <c r="D215" s="62"/>
      <c r="E215" s="227"/>
      <c r="F215" s="89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5.75" customHeight="1">
      <c r="A216" s="62"/>
      <c r="B216" s="754"/>
      <c r="C216" s="62"/>
      <c r="D216" s="62"/>
      <c r="E216" s="227"/>
      <c r="F216" s="89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5.75" customHeight="1">
      <c r="A217" s="62"/>
      <c r="B217" s="754"/>
      <c r="C217" s="62"/>
      <c r="D217" s="62"/>
      <c r="E217" s="227"/>
      <c r="F217" s="89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5.75" customHeight="1">
      <c r="A218" s="62"/>
      <c r="B218" s="754"/>
      <c r="C218" s="62"/>
      <c r="D218" s="62"/>
      <c r="E218" s="227"/>
      <c r="F218" s="89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5.75" customHeight="1">
      <c r="A219" s="62"/>
      <c r="B219" s="754"/>
      <c r="C219" s="62"/>
      <c r="D219" s="62"/>
      <c r="E219" s="227"/>
      <c r="F219" s="89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5.75" customHeight="1">
      <c r="A220" s="62"/>
      <c r="B220" s="754"/>
      <c r="C220" s="62"/>
      <c r="D220" s="62"/>
      <c r="E220" s="227"/>
      <c r="F220" s="89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5.75" customHeight="1">
      <c r="A221" s="62"/>
      <c r="B221" s="754"/>
      <c r="C221" s="62"/>
      <c r="D221" s="62"/>
      <c r="E221" s="227"/>
      <c r="F221" s="89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5.75" customHeight="1">
      <c r="A222" s="62"/>
      <c r="B222" s="754"/>
      <c r="C222" s="62"/>
      <c r="D222" s="62"/>
      <c r="E222" s="227"/>
      <c r="F222" s="89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5.75" customHeight="1">
      <c r="A223" s="62"/>
      <c r="B223" s="754"/>
      <c r="C223" s="62"/>
      <c r="D223" s="62"/>
      <c r="E223" s="227"/>
      <c r="F223" s="89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5.75" customHeight="1">
      <c r="A224" s="62"/>
      <c r="B224" s="754"/>
      <c r="C224" s="62"/>
      <c r="D224" s="62"/>
      <c r="E224" s="227"/>
      <c r="F224" s="89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5.75" customHeight="1">
      <c r="A225" s="62"/>
      <c r="B225" s="754"/>
      <c r="C225" s="62"/>
      <c r="D225" s="62"/>
      <c r="E225" s="227"/>
      <c r="F225" s="89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5.75" customHeight="1">
      <c r="A226" s="62"/>
      <c r="B226" s="754"/>
      <c r="C226" s="62"/>
      <c r="D226" s="62"/>
      <c r="E226" s="227"/>
      <c r="F226" s="89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5.75" customHeight="1">
      <c r="A227" s="62"/>
      <c r="B227" s="754"/>
      <c r="C227" s="62"/>
      <c r="D227" s="62"/>
      <c r="E227" s="227"/>
      <c r="F227" s="89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5.75" customHeight="1">
      <c r="A228" s="62"/>
      <c r="B228" s="754"/>
      <c r="C228" s="62"/>
      <c r="D228" s="62"/>
      <c r="E228" s="227"/>
      <c r="F228" s="89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5.75" customHeight="1">
      <c r="A229" s="62"/>
      <c r="B229" s="754"/>
      <c r="C229" s="62"/>
      <c r="D229" s="62"/>
      <c r="E229" s="227"/>
      <c r="F229" s="89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5.75" customHeight="1">
      <c r="A230" s="62"/>
      <c r="B230" s="754"/>
      <c r="C230" s="62"/>
      <c r="D230" s="62"/>
      <c r="E230" s="227"/>
      <c r="F230" s="89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5.75" customHeight="1">
      <c r="A231" s="62"/>
      <c r="B231" s="754"/>
      <c r="C231" s="62"/>
      <c r="D231" s="62"/>
      <c r="E231" s="227"/>
      <c r="F231" s="89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5.75" customHeight="1">
      <c r="A232" s="62"/>
      <c r="B232" s="754"/>
      <c r="C232" s="62"/>
      <c r="D232" s="62"/>
      <c r="E232" s="227"/>
      <c r="F232" s="89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5.75" customHeight="1">
      <c r="A233" s="62"/>
      <c r="B233" s="754"/>
      <c r="C233" s="62"/>
      <c r="D233" s="62"/>
      <c r="E233" s="227"/>
      <c r="F233" s="89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5.75" customHeight="1">
      <c r="A234" s="62"/>
      <c r="B234" s="754"/>
      <c r="C234" s="62"/>
      <c r="D234" s="62"/>
      <c r="E234" s="227"/>
      <c r="F234" s="89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5.75" customHeight="1">
      <c r="A235" s="62"/>
      <c r="B235" s="754"/>
      <c r="C235" s="62"/>
      <c r="D235" s="62"/>
      <c r="E235" s="227"/>
      <c r="F235" s="89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5.75" customHeight="1">
      <c r="A236" s="62"/>
      <c r="B236" s="754"/>
      <c r="C236" s="62"/>
      <c r="D236" s="62"/>
      <c r="E236" s="227"/>
      <c r="F236" s="89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5.75" customHeight="1">
      <c r="A237" s="62"/>
      <c r="B237" s="754"/>
      <c r="C237" s="62"/>
      <c r="D237" s="62"/>
      <c r="E237" s="227"/>
      <c r="F237" s="89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5.75" customHeight="1">
      <c r="A238" s="62"/>
      <c r="B238" s="754"/>
      <c r="C238" s="62"/>
      <c r="D238" s="62"/>
      <c r="E238" s="227"/>
      <c r="F238" s="89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5.75" customHeight="1">
      <c r="A239" s="62"/>
      <c r="B239" s="754"/>
      <c r="C239" s="62"/>
      <c r="D239" s="62"/>
      <c r="E239" s="227"/>
      <c r="F239" s="89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5.75" customHeight="1">
      <c r="A240" s="62"/>
      <c r="B240" s="754"/>
      <c r="C240" s="62"/>
      <c r="D240" s="62"/>
      <c r="E240" s="227"/>
      <c r="F240" s="89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5.75" customHeight="1">
      <c r="A241" s="62"/>
      <c r="B241" s="754"/>
      <c r="C241" s="62"/>
      <c r="D241" s="62"/>
      <c r="E241" s="227"/>
      <c r="F241" s="89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5.75" customHeight="1">
      <c r="A242" s="62"/>
      <c r="B242" s="754"/>
      <c r="C242" s="62"/>
      <c r="D242" s="62"/>
      <c r="E242" s="227"/>
      <c r="F242" s="89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5.75" customHeight="1">
      <c r="A243" s="62"/>
      <c r="B243" s="754"/>
      <c r="C243" s="62"/>
      <c r="D243" s="62"/>
      <c r="E243" s="227"/>
      <c r="F243" s="89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5.75" customHeight="1">
      <c r="A244" s="62"/>
      <c r="B244" s="754"/>
      <c r="C244" s="62"/>
      <c r="D244" s="62"/>
      <c r="E244" s="227"/>
      <c r="F244" s="89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5.75" customHeight="1">
      <c r="A245" s="62"/>
      <c r="B245" s="754"/>
      <c r="C245" s="62"/>
      <c r="D245" s="62"/>
      <c r="E245" s="227"/>
      <c r="F245" s="89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5.75" customHeight="1">
      <c r="A246" s="62"/>
      <c r="B246" s="754"/>
      <c r="C246" s="62"/>
      <c r="D246" s="62"/>
      <c r="E246" s="227"/>
      <c r="F246" s="89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5.75" customHeight="1">
      <c r="A247" s="62"/>
      <c r="B247" s="754"/>
      <c r="C247" s="62"/>
      <c r="D247" s="62"/>
      <c r="E247" s="227"/>
      <c r="F247" s="89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5.75" customHeight="1">
      <c r="A248" s="62"/>
      <c r="B248" s="754"/>
      <c r="C248" s="62"/>
      <c r="D248" s="62"/>
      <c r="E248" s="227"/>
      <c r="F248" s="89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5.75" customHeight="1">
      <c r="A249" s="62"/>
      <c r="B249" s="754"/>
      <c r="C249" s="62"/>
      <c r="D249" s="62"/>
      <c r="E249" s="227"/>
      <c r="F249" s="89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5.75" customHeight="1">
      <c r="A250" s="62"/>
      <c r="B250" s="754"/>
      <c r="C250" s="62"/>
      <c r="D250" s="62"/>
      <c r="E250" s="227"/>
      <c r="F250" s="89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5.75" customHeight="1">
      <c r="A251" s="62"/>
      <c r="B251" s="754"/>
      <c r="C251" s="62"/>
      <c r="D251" s="62"/>
      <c r="E251" s="227"/>
      <c r="F251" s="89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5.75" customHeight="1">
      <c r="A252" s="62"/>
      <c r="B252" s="754"/>
      <c r="C252" s="62"/>
      <c r="D252" s="62"/>
      <c r="E252" s="227"/>
      <c r="F252" s="89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5.75" customHeight="1">
      <c r="A253" s="62"/>
      <c r="B253" s="754"/>
      <c r="C253" s="62"/>
      <c r="D253" s="62"/>
      <c r="E253" s="227"/>
      <c r="F253" s="89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5.75" customHeight="1">
      <c r="A254" s="62"/>
      <c r="B254" s="754"/>
      <c r="C254" s="62"/>
      <c r="D254" s="62"/>
      <c r="E254" s="227"/>
      <c r="F254" s="89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5.75" customHeight="1">
      <c r="A255" s="62"/>
      <c r="B255" s="754"/>
      <c r="C255" s="62"/>
      <c r="D255" s="62"/>
      <c r="E255" s="227"/>
      <c r="F255" s="89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5.75" customHeight="1">
      <c r="A256" s="62"/>
      <c r="B256" s="754"/>
      <c r="C256" s="62"/>
      <c r="D256" s="62"/>
      <c r="E256" s="227"/>
      <c r="F256" s="89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5.75" customHeight="1">
      <c r="A257" s="62"/>
      <c r="B257" s="754"/>
      <c r="C257" s="62"/>
      <c r="D257" s="62"/>
      <c r="E257" s="227"/>
      <c r="F257" s="89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5.75" customHeight="1">
      <c r="A258" s="62"/>
      <c r="B258" s="754"/>
      <c r="C258" s="62"/>
      <c r="D258" s="62"/>
      <c r="E258" s="227"/>
      <c r="F258" s="89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5.75" customHeight="1">
      <c r="A259" s="62"/>
      <c r="B259" s="754"/>
      <c r="C259" s="62"/>
      <c r="D259" s="62"/>
      <c r="E259" s="227"/>
      <c r="F259" s="89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5.75" customHeight="1">
      <c r="A260" s="62"/>
      <c r="B260" s="754"/>
      <c r="C260" s="62"/>
      <c r="D260" s="62"/>
      <c r="E260" s="227"/>
      <c r="F260" s="89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5.75" customHeight="1">
      <c r="A261" s="62"/>
      <c r="B261" s="754"/>
      <c r="C261" s="62"/>
      <c r="D261" s="62"/>
      <c r="E261" s="227"/>
      <c r="F261" s="89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5.75" customHeight="1">
      <c r="A262" s="62"/>
      <c r="B262" s="754"/>
      <c r="C262" s="62"/>
      <c r="D262" s="62"/>
      <c r="E262" s="227"/>
      <c r="F262" s="89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5.75" customHeight="1">
      <c r="A263" s="62"/>
      <c r="B263" s="754"/>
      <c r="C263" s="62"/>
      <c r="D263" s="62"/>
      <c r="E263" s="227"/>
      <c r="F263" s="89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5.75" customHeight="1">
      <c r="A264" s="62"/>
      <c r="B264" s="754"/>
      <c r="C264" s="62"/>
      <c r="D264" s="62"/>
      <c r="E264" s="227"/>
      <c r="F264" s="89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5.75" customHeight="1">
      <c r="A265" s="62"/>
      <c r="B265" s="754"/>
      <c r="C265" s="62"/>
      <c r="D265" s="62"/>
      <c r="E265" s="227"/>
      <c r="F265" s="89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5.75" customHeight="1">
      <c r="A266" s="62"/>
      <c r="B266" s="754"/>
      <c r="C266" s="62"/>
      <c r="D266" s="62"/>
      <c r="E266" s="227"/>
      <c r="F266" s="89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5.75" customHeight="1">
      <c r="A267" s="62"/>
      <c r="B267" s="754"/>
      <c r="C267" s="62"/>
      <c r="D267" s="62"/>
      <c r="E267" s="227"/>
      <c r="F267" s="89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5.75" customHeight="1">
      <c r="A268" s="62"/>
      <c r="B268" s="754"/>
      <c r="C268" s="62"/>
      <c r="D268" s="62"/>
      <c r="E268" s="227"/>
      <c r="F268" s="89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5.75" customHeight="1">
      <c r="A269" s="62"/>
      <c r="B269" s="754"/>
      <c r="C269" s="62"/>
      <c r="D269" s="62"/>
      <c r="E269" s="227"/>
      <c r="F269" s="89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5.75" customHeight="1">
      <c r="A270" s="62"/>
      <c r="B270" s="754"/>
      <c r="C270" s="62"/>
      <c r="D270" s="62"/>
      <c r="E270" s="227"/>
      <c r="F270" s="89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5.75" customHeight="1">
      <c r="A271" s="62"/>
      <c r="B271" s="754"/>
      <c r="C271" s="62"/>
      <c r="D271" s="62"/>
      <c r="E271" s="227"/>
      <c r="F271" s="89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5.75" customHeight="1">
      <c r="A272" s="62"/>
      <c r="B272" s="754"/>
      <c r="C272" s="62"/>
      <c r="D272" s="62"/>
      <c r="E272" s="227"/>
      <c r="F272" s="89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5.75" customHeight="1">
      <c r="A273" s="62"/>
      <c r="B273" s="754"/>
      <c r="C273" s="62"/>
      <c r="D273" s="62"/>
      <c r="E273" s="227"/>
      <c r="F273" s="89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5.75" customHeight="1">
      <c r="A274" s="62"/>
      <c r="B274" s="754"/>
      <c r="C274" s="62"/>
      <c r="D274" s="62"/>
      <c r="E274" s="227"/>
      <c r="F274" s="89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5.75" customHeight="1">
      <c r="A275" s="62"/>
      <c r="B275" s="754"/>
      <c r="C275" s="62"/>
      <c r="D275" s="62"/>
      <c r="E275" s="227"/>
      <c r="F275" s="89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5.75" customHeight="1">
      <c r="A276" s="62"/>
      <c r="B276" s="754"/>
      <c r="C276" s="62"/>
      <c r="D276" s="62"/>
      <c r="E276" s="227"/>
      <c r="F276" s="89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5.75" customHeight="1">
      <c r="A277" s="62"/>
      <c r="B277" s="754"/>
      <c r="C277" s="62"/>
      <c r="D277" s="62"/>
      <c r="E277" s="227"/>
      <c r="F277" s="89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5.75" customHeight="1">
      <c r="A278" s="62"/>
      <c r="B278" s="754"/>
      <c r="C278" s="62"/>
      <c r="D278" s="62"/>
      <c r="E278" s="227"/>
      <c r="F278" s="89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5.75" customHeight="1">
      <c r="A279" s="62"/>
      <c r="B279" s="754"/>
      <c r="C279" s="62"/>
      <c r="D279" s="62"/>
      <c r="E279" s="227"/>
      <c r="F279" s="89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5.75" customHeight="1">
      <c r="A280" s="62"/>
      <c r="B280" s="754"/>
      <c r="C280" s="62"/>
      <c r="D280" s="62"/>
      <c r="E280" s="227"/>
      <c r="F280" s="89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5.75" customHeight="1">
      <c r="A281" s="62"/>
      <c r="B281" s="754"/>
      <c r="C281" s="62"/>
      <c r="D281" s="62"/>
      <c r="E281" s="227"/>
      <c r="F281" s="89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5.75" customHeight="1">
      <c r="A282" s="62"/>
      <c r="B282" s="754"/>
      <c r="C282" s="62"/>
      <c r="D282" s="62"/>
      <c r="E282" s="227"/>
      <c r="F282" s="89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5.75" customHeight="1">
      <c r="A283" s="62"/>
      <c r="B283" s="754"/>
      <c r="C283" s="62"/>
      <c r="D283" s="62"/>
      <c r="E283" s="227"/>
      <c r="F283" s="89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5.75" customHeight="1">
      <c r="A284" s="62"/>
      <c r="B284" s="754"/>
      <c r="C284" s="62"/>
      <c r="D284" s="62"/>
      <c r="E284" s="227"/>
      <c r="F284" s="89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5.75" customHeight="1">
      <c r="A285" s="62"/>
      <c r="B285" s="754"/>
      <c r="C285" s="62"/>
      <c r="D285" s="62"/>
      <c r="E285" s="227"/>
      <c r="F285" s="89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5.75" customHeight="1">
      <c r="A286" s="62"/>
      <c r="B286" s="754"/>
      <c r="C286" s="62"/>
      <c r="D286" s="62"/>
      <c r="E286" s="227"/>
      <c r="F286" s="89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5.75" customHeight="1">
      <c r="A287" s="62"/>
      <c r="B287" s="754"/>
      <c r="C287" s="62"/>
      <c r="D287" s="62"/>
      <c r="E287" s="227"/>
      <c r="F287" s="89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5.75" customHeight="1">
      <c r="A288" s="62"/>
      <c r="B288" s="754"/>
      <c r="C288" s="62"/>
      <c r="D288" s="62"/>
      <c r="E288" s="227"/>
      <c r="F288" s="89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5.75" customHeight="1">
      <c r="A289" s="62"/>
      <c r="B289" s="754"/>
      <c r="C289" s="62"/>
      <c r="D289" s="62"/>
      <c r="E289" s="227"/>
      <c r="F289" s="89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5.75" customHeight="1">
      <c r="A290" s="62"/>
      <c r="B290" s="754"/>
      <c r="C290" s="62"/>
      <c r="D290" s="62"/>
      <c r="E290" s="227"/>
      <c r="F290" s="89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5.75" customHeight="1">
      <c r="A291" s="62"/>
      <c r="B291" s="754"/>
      <c r="C291" s="62"/>
      <c r="D291" s="62"/>
      <c r="E291" s="227"/>
      <c r="F291" s="89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5.75" customHeight="1">
      <c r="A292" s="62"/>
      <c r="B292" s="754"/>
      <c r="C292" s="62"/>
      <c r="D292" s="62"/>
      <c r="E292" s="227"/>
      <c r="F292" s="89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5.75" customHeight="1">
      <c r="A293" s="62"/>
      <c r="B293" s="754"/>
      <c r="C293" s="62"/>
      <c r="D293" s="62"/>
      <c r="E293" s="227"/>
      <c r="F293" s="89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5.75" customHeight="1">
      <c r="A294" s="62"/>
      <c r="B294" s="754"/>
      <c r="C294" s="62"/>
      <c r="D294" s="62"/>
      <c r="E294" s="227"/>
      <c r="F294" s="89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5.75" customHeight="1">
      <c r="A295" s="62"/>
      <c r="B295" s="754"/>
      <c r="C295" s="62"/>
      <c r="D295" s="62"/>
      <c r="E295" s="227"/>
      <c r="F295" s="89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5.75" customHeight="1">
      <c r="A296" s="62"/>
      <c r="B296" s="754"/>
      <c r="C296" s="62"/>
      <c r="D296" s="62"/>
      <c r="E296" s="227"/>
      <c r="F296" s="89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5.75" customHeight="1">
      <c r="A297" s="62"/>
      <c r="B297" s="754"/>
      <c r="C297" s="62"/>
      <c r="D297" s="62"/>
      <c r="E297" s="227"/>
      <c r="F297" s="89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5.75" customHeight="1">
      <c r="A298" s="62"/>
      <c r="B298" s="754"/>
      <c r="C298" s="62"/>
      <c r="D298" s="62"/>
      <c r="E298" s="227"/>
      <c r="F298" s="89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5.75" customHeight="1">
      <c r="A299" s="62"/>
      <c r="B299" s="754"/>
      <c r="C299" s="62"/>
      <c r="D299" s="62"/>
      <c r="E299" s="227"/>
      <c r="F299" s="89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5.75" customHeight="1">
      <c r="A300" s="62"/>
      <c r="B300" s="754"/>
      <c r="C300" s="62"/>
      <c r="D300" s="62"/>
      <c r="E300" s="227"/>
      <c r="F300" s="89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5.75" customHeight="1">
      <c r="A301" s="62"/>
      <c r="B301" s="754"/>
      <c r="C301" s="62"/>
      <c r="D301" s="62"/>
      <c r="E301" s="227"/>
      <c r="F301" s="89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5.75" customHeight="1">
      <c r="A302" s="62"/>
      <c r="B302" s="754"/>
      <c r="C302" s="62"/>
      <c r="D302" s="62"/>
      <c r="E302" s="227"/>
      <c r="F302" s="89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5.75" customHeight="1">
      <c r="A303" s="62"/>
      <c r="B303" s="754"/>
      <c r="C303" s="62"/>
      <c r="D303" s="62"/>
      <c r="E303" s="227"/>
      <c r="F303" s="89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5.75" customHeight="1">
      <c r="A304" s="62"/>
      <c r="B304" s="754"/>
      <c r="C304" s="62"/>
      <c r="D304" s="62"/>
      <c r="E304" s="227"/>
      <c r="F304" s="89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5.75" customHeight="1">
      <c r="A305" s="62"/>
      <c r="B305" s="754"/>
      <c r="C305" s="62"/>
      <c r="D305" s="62"/>
      <c r="E305" s="227"/>
      <c r="F305" s="89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5.75" customHeight="1">
      <c r="A306" s="62"/>
      <c r="B306" s="754"/>
      <c r="C306" s="62"/>
      <c r="D306" s="62"/>
      <c r="E306" s="227"/>
      <c r="F306" s="89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5.75" customHeight="1">
      <c r="A307" s="62"/>
      <c r="B307" s="754"/>
      <c r="C307" s="62"/>
      <c r="D307" s="62"/>
      <c r="E307" s="227"/>
      <c r="F307" s="89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5.75" customHeight="1">
      <c r="A308" s="62"/>
      <c r="B308" s="754"/>
      <c r="C308" s="62"/>
      <c r="D308" s="62"/>
      <c r="E308" s="227"/>
      <c r="F308" s="89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5.75" customHeight="1">
      <c r="A309" s="62"/>
      <c r="B309" s="754"/>
      <c r="C309" s="62"/>
      <c r="D309" s="62"/>
      <c r="E309" s="227"/>
      <c r="F309" s="89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5.75" customHeight="1">
      <c r="A310" s="62"/>
      <c r="B310" s="754"/>
      <c r="C310" s="62"/>
      <c r="D310" s="62"/>
      <c r="E310" s="227"/>
      <c r="F310" s="89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5.75" customHeight="1">
      <c r="A311" s="62"/>
      <c r="B311" s="754"/>
      <c r="C311" s="62"/>
      <c r="D311" s="62"/>
      <c r="E311" s="227"/>
      <c r="F311" s="89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5.75" customHeight="1">
      <c r="A312" s="62"/>
      <c r="B312" s="754"/>
      <c r="C312" s="62"/>
      <c r="D312" s="62"/>
      <c r="E312" s="227"/>
      <c r="F312" s="89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5.75" customHeight="1">
      <c r="A313" s="62"/>
      <c r="B313" s="754"/>
      <c r="C313" s="62"/>
      <c r="D313" s="62"/>
      <c r="E313" s="227"/>
      <c r="F313" s="89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5.75" customHeight="1">
      <c r="A314" s="62"/>
      <c r="B314" s="754"/>
      <c r="C314" s="62"/>
      <c r="D314" s="62"/>
      <c r="E314" s="227"/>
      <c r="F314" s="89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5.75" customHeight="1">
      <c r="A315" s="62"/>
      <c r="B315" s="754"/>
      <c r="C315" s="62"/>
      <c r="D315" s="62"/>
      <c r="E315" s="227"/>
      <c r="F315" s="89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5.75" customHeight="1">
      <c r="A316" s="62"/>
      <c r="B316" s="754"/>
      <c r="C316" s="62"/>
      <c r="D316" s="62"/>
      <c r="E316" s="227"/>
      <c r="F316" s="89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5.75" customHeight="1">
      <c r="A317" s="62"/>
      <c r="B317" s="754"/>
      <c r="C317" s="62"/>
      <c r="D317" s="62"/>
      <c r="E317" s="227"/>
      <c r="F317" s="89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5.75" customHeight="1">
      <c r="A318" s="62"/>
      <c r="B318" s="754"/>
      <c r="C318" s="62"/>
      <c r="D318" s="62"/>
      <c r="E318" s="227"/>
      <c r="F318" s="89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5.75" customHeight="1">
      <c r="A319" s="62"/>
      <c r="B319" s="754"/>
      <c r="C319" s="62"/>
      <c r="D319" s="62"/>
      <c r="E319" s="227"/>
      <c r="F319" s="89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5.75" customHeight="1">
      <c r="A320" s="62"/>
      <c r="B320" s="754"/>
      <c r="C320" s="62"/>
      <c r="D320" s="62"/>
      <c r="E320" s="227"/>
      <c r="F320" s="89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5.75" customHeight="1">
      <c r="A321" s="62"/>
      <c r="B321" s="754"/>
      <c r="C321" s="62"/>
      <c r="D321" s="62"/>
      <c r="E321" s="227"/>
      <c r="F321" s="89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5.75" customHeight="1">
      <c r="A322" s="62"/>
      <c r="B322" s="754"/>
      <c r="C322" s="62"/>
      <c r="D322" s="62"/>
      <c r="E322" s="227"/>
      <c r="F322" s="89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5.75" customHeight="1">
      <c r="A323" s="62"/>
      <c r="B323" s="754"/>
      <c r="C323" s="62"/>
      <c r="D323" s="62"/>
      <c r="E323" s="227"/>
      <c r="F323" s="89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ht="15.75" customHeight="1">
      <c r="A324" s="62"/>
      <c r="B324" s="754"/>
      <c r="C324" s="62"/>
      <c r="D324" s="62"/>
      <c r="E324" s="227"/>
      <c r="F324" s="898"/>
      <c r="G324" s="148"/>
      <c r="H324" s="148"/>
      <c r="I324" s="148"/>
      <c r="J324" s="148"/>
      <c r="K324" s="148"/>
      <c r="L324" s="148"/>
      <c r="M324" s="148"/>
      <c r="N324" s="148"/>
      <c r="O324" s="148"/>
      <c r="P324" s="148"/>
      <c r="Q324" s="148"/>
      <c r="R324" s="148"/>
      <c r="S324" s="148"/>
      <c r="T324" s="148"/>
      <c r="U324" s="148"/>
      <c r="V324" s="148"/>
      <c r="W324" s="148"/>
      <c r="X324" s="148"/>
      <c r="Y324" s="148"/>
      <c r="Z324" s="148"/>
    </row>
    <row r="325" spans="1:26" ht="15.75" customHeight="1">
      <c r="A325" s="62"/>
      <c r="B325" s="754"/>
      <c r="C325" s="62"/>
      <c r="D325" s="62"/>
      <c r="E325" s="227"/>
      <c r="F325" s="898"/>
      <c r="G325" s="148"/>
      <c r="H325" s="148"/>
      <c r="I325" s="148"/>
      <c r="J325" s="148"/>
      <c r="K325" s="148"/>
      <c r="L325" s="148"/>
      <c r="M325" s="148"/>
      <c r="N325" s="148"/>
      <c r="O325" s="148"/>
      <c r="P325" s="148"/>
      <c r="Q325" s="148"/>
      <c r="R325" s="148"/>
      <c r="S325" s="148"/>
      <c r="T325" s="148"/>
      <c r="U325" s="148"/>
      <c r="V325" s="148"/>
      <c r="W325" s="148"/>
      <c r="X325" s="148"/>
      <c r="Y325" s="148"/>
      <c r="Z325" s="148"/>
    </row>
    <row r="326" spans="1:26" ht="15.75" customHeight="1">
      <c r="A326" s="62"/>
      <c r="B326" s="754"/>
      <c r="C326" s="62"/>
      <c r="D326" s="62"/>
      <c r="E326" s="227"/>
      <c r="F326" s="898"/>
      <c r="G326" s="148"/>
      <c r="H326" s="148"/>
      <c r="I326" s="148"/>
      <c r="J326" s="148"/>
      <c r="K326" s="148"/>
      <c r="L326" s="148"/>
      <c r="M326" s="148"/>
      <c r="N326" s="148"/>
      <c r="O326" s="148"/>
      <c r="P326" s="148"/>
      <c r="Q326" s="148"/>
      <c r="R326" s="148"/>
      <c r="S326" s="148"/>
      <c r="T326" s="148"/>
      <c r="U326" s="148"/>
      <c r="V326" s="148"/>
      <c r="W326" s="148"/>
      <c r="X326" s="148"/>
      <c r="Y326" s="148"/>
      <c r="Z326" s="148"/>
    </row>
    <row r="327" spans="1:26" ht="15.75" customHeight="1">
      <c r="A327" s="62"/>
      <c r="B327" s="754"/>
      <c r="C327" s="62"/>
      <c r="D327" s="62"/>
      <c r="E327" s="227"/>
      <c r="F327" s="898"/>
      <c r="G327" s="148"/>
      <c r="H327" s="148"/>
      <c r="I327" s="148"/>
      <c r="J327" s="148"/>
      <c r="K327" s="148"/>
      <c r="L327" s="148"/>
      <c r="M327" s="148"/>
      <c r="N327" s="148"/>
      <c r="O327" s="148"/>
      <c r="P327" s="148"/>
      <c r="Q327" s="148"/>
      <c r="R327" s="148"/>
      <c r="S327" s="148"/>
      <c r="T327" s="148"/>
      <c r="U327" s="148"/>
      <c r="V327" s="148"/>
      <c r="W327" s="148"/>
      <c r="X327" s="148"/>
      <c r="Y327" s="148"/>
      <c r="Z327" s="148"/>
    </row>
    <row r="328" spans="1:26" ht="15.75" customHeight="1">
      <c r="A328" s="62"/>
      <c r="B328" s="754"/>
      <c r="C328" s="62"/>
      <c r="D328" s="62"/>
      <c r="E328" s="227"/>
      <c r="F328" s="898"/>
      <c r="G328" s="148"/>
      <c r="H328" s="148"/>
      <c r="I328" s="148"/>
      <c r="J328" s="148"/>
      <c r="K328" s="148"/>
      <c r="L328" s="148"/>
      <c r="M328" s="148"/>
      <c r="N328" s="148"/>
      <c r="O328" s="148"/>
      <c r="P328" s="148"/>
      <c r="Q328" s="148"/>
      <c r="R328" s="148"/>
      <c r="S328" s="148"/>
      <c r="T328" s="148"/>
      <c r="U328" s="148"/>
      <c r="V328" s="148"/>
      <c r="W328" s="148"/>
      <c r="X328" s="148"/>
      <c r="Y328" s="148"/>
      <c r="Z328" s="148"/>
    </row>
    <row r="329" spans="1:26" ht="15.75" customHeight="1">
      <c r="A329" s="62"/>
      <c r="B329" s="754"/>
      <c r="C329" s="62"/>
      <c r="D329" s="62"/>
      <c r="E329" s="227"/>
      <c r="F329" s="898"/>
      <c r="G329" s="148"/>
      <c r="H329" s="148"/>
      <c r="I329" s="148"/>
      <c r="J329" s="148"/>
      <c r="K329" s="148"/>
      <c r="L329" s="148"/>
      <c r="M329" s="148"/>
      <c r="N329" s="148"/>
      <c r="O329" s="148"/>
      <c r="P329" s="148"/>
      <c r="Q329" s="148"/>
      <c r="R329" s="148"/>
      <c r="S329" s="148"/>
      <c r="T329" s="148"/>
      <c r="U329" s="148"/>
      <c r="V329" s="148"/>
      <c r="W329" s="148"/>
      <c r="X329" s="148"/>
      <c r="Y329" s="148"/>
      <c r="Z329" s="148"/>
    </row>
    <row r="330" spans="1:26" ht="15.75" customHeight="1">
      <c r="A330" s="62"/>
      <c r="B330" s="754"/>
      <c r="C330" s="62"/>
      <c r="D330" s="62"/>
      <c r="E330" s="227"/>
      <c r="F330" s="898"/>
      <c r="G330" s="148"/>
      <c r="H330" s="148"/>
      <c r="I330" s="148"/>
      <c r="J330" s="148"/>
      <c r="K330" s="148"/>
      <c r="L330" s="148"/>
      <c r="M330" s="148"/>
      <c r="N330" s="148"/>
      <c r="O330" s="148"/>
      <c r="P330" s="148"/>
      <c r="Q330" s="148"/>
      <c r="R330" s="148"/>
      <c r="S330" s="148"/>
      <c r="T330" s="148"/>
      <c r="U330" s="148"/>
      <c r="V330" s="148"/>
      <c r="W330" s="148"/>
      <c r="X330" s="148"/>
      <c r="Y330" s="148"/>
      <c r="Z330" s="148"/>
    </row>
    <row r="331" spans="1:26" ht="15.75" customHeight="1">
      <c r="A331" s="62"/>
      <c r="B331" s="754"/>
      <c r="C331" s="62"/>
      <c r="D331" s="62"/>
      <c r="E331" s="227"/>
      <c r="F331" s="898"/>
      <c r="G331" s="148"/>
      <c r="H331" s="148"/>
      <c r="I331" s="148"/>
      <c r="J331" s="148"/>
      <c r="K331" s="148"/>
      <c r="L331" s="148"/>
      <c r="M331" s="148"/>
      <c r="N331" s="148"/>
      <c r="O331" s="148"/>
      <c r="P331" s="148"/>
      <c r="Q331" s="148"/>
      <c r="R331" s="148"/>
      <c r="S331" s="148"/>
      <c r="T331" s="148"/>
      <c r="U331" s="148"/>
      <c r="V331" s="148"/>
      <c r="W331" s="148"/>
      <c r="X331" s="148"/>
      <c r="Y331" s="148"/>
      <c r="Z331" s="148"/>
    </row>
    <row r="332" spans="1:26" ht="15.75" customHeight="1">
      <c r="A332" s="62"/>
      <c r="B332" s="754"/>
      <c r="C332" s="62"/>
      <c r="D332" s="62"/>
      <c r="E332" s="227"/>
      <c r="F332" s="898"/>
      <c r="G332" s="148"/>
      <c r="H332" s="148"/>
      <c r="I332" s="148"/>
      <c r="J332" s="148"/>
      <c r="K332" s="148"/>
      <c r="L332" s="148"/>
      <c r="M332" s="148"/>
      <c r="N332" s="148"/>
      <c r="O332" s="148"/>
      <c r="P332" s="148"/>
      <c r="Q332" s="148"/>
      <c r="R332" s="148"/>
      <c r="S332" s="148"/>
      <c r="T332" s="148"/>
      <c r="U332" s="148"/>
      <c r="V332" s="148"/>
      <c r="W332" s="148"/>
      <c r="X332" s="148"/>
      <c r="Y332" s="148"/>
      <c r="Z332" s="148"/>
    </row>
    <row r="333" spans="1:26" ht="15.75" customHeight="1">
      <c r="A333" s="62"/>
      <c r="B333" s="754"/>
      <c r="C333" s="62"/>
      <c r="D333" s="62"/>
      <c r="E333" s="227"/>
      <c r="F333" s="898"/>
      <c r="G333" s="148"/>
      <c r="H333" s="148"/>
      <c r="I333" s="148"/>
      <c r="J333" s="148"/>
      <c r="K333" s="148"/>
      <c r="L333" s="148"/>
      <c r="M333" s="148"/>
      <c r="N333" s="148"/>
      <c r="O333" s="148"/>
      <c r="P333" s="148"/>
      <c r="Q333" s="148"/>
      <c r="R333" s="148"/>
      <c r="S333" s="148"/>
      <c r="T333" s="148"/>
      <c r="U333" s="148"/>
      <c r="V333" s="148"/>
      <c r="W333" s="148"/>
      <c r="X333" s="148"/>
      <c r="Y333" s="148"/>
      <c r="Z333" s="148"/>
    </row>
    <row r="334" spans="1:26" ht="15.75" customHeight="1">
      <c r="A334" s="62"/>
      <c r="B334" s="754"/>
      <c r="C334" s="62"/>
      <c r="D334" s="62"/>
      <c r="E334" s="227"/>
      <c r="F334" s="898"/>
      <c r="G334" s="148"/>
      <c r="H334" s="148"/>
      <c r="I334" s="148"/>
      <c r="J334" s="148"/>
      <c r="K334" s="148"/>
      <c r="L334" s="148"/>
      <c r="M334" s="148"/>
      <c r="N334" s="148"/>
      <c r="O334" s="148"/>
      <c r="P334" s="148"/>
      <c r="Q334" s="148"/>
      <c r="R334" s="148"/>
      <c r="S334" s="148"/>
      <c r="T334" s="148"/>
      <c r="U334" s="148"/>
      <c r="V334" s="148"/>
      <c r="W334" s="148"/>
      <c r="X334" s="148"/>
      <c r="Y334" s="148"/>
      <c r="Z334" s="148"/>
    </row>
    <row r="335" spans="1:26" ht="15.75" customHeight="1">
      <c r="A335" s="62"/>
      <c r="B335" s="754"/>
      <c r="C335" s="62"/>
      <c r="D335" s="62"/>
      <c r="E335" s="227"/>
      <c r="F335" s="898"/>
      <c r="G335" s="148"/>
      <c r="H335" s="148"/>
      <c r="I335" s="148"/>
      <c r="J335" s="148"/>
      <c r="K335" s="148"/>
      <c r="L335" s="148"/>
      <c r="M335" s="148"/>
      <c r="N335" s="148"/>
      <c r="O335" s="148"/>
      <c r="P335" s="148"/>
      <c r="Q335" s="148"/>
      <c r="R335" s="148"/>
      <c r="S335" s="148"/>
      <c r="T335" s="148"/>
      <c r="U335" s="148"/>
      <c r="V335" s="148"/>
      <c r="W335" s="148"/>
      <c r="X335" s="148"/>
      <c r="Y335" s="148"/>
      <c r="Z335" s="148"/>
    </row>
    <row r="336" spans="1:26" ht="15.75" customHeight="1">
      <c r="A336" s="62"/>
      <c r="B336" s="754"/>
      <c r="C336" s="62"/>
      <c r="D336" s="62"/>
      <c r="E336" s="227"/>
      <c r="F336" s="898"/>
      <c r="G336" s="148"/>
      <c r="H336" s="148"/>
      <c r="I336" s="148"/>
      <c r="J336" s="148"/>
      <c r="K336" s="148"/>
      <c r="L336" s="148"/>
      <c r="M336" s="148"/>
      <c r="N336" s="148"/>
      <c r="O336" s="148"/>
      <c r="P336" s="148"/>
      <c r="Q336" s="148"/>
      <c r="R336" s="148"/>
      <c r="S336" s="148"/>
      <c r="T336" s="148"/>
      <c r="U336" s="148"/>
      <c r="V336" s="148"/>
      <c r="W336" s="148"/>
      <c r="X336" s="148"/>
      <c r="Y336" s="148"/>
      <c r="Z336" s="148"/>
    </row>
    <row r="337" spans="1:26" ht="15.75" customHeight="1">
      <c r="A337" s="62"/>
      <c r="B337" s="754"/>
      <c r="C337" s="62"/>
      <c r="D337" s="62"/>
      <c r="E337" s="227"/>
      <c r="F337" s="898"/>
      <c r="G337" s="148"/>
      <c r="H337" s="148"/>
      <c r="I337" s="148"/>
      <c r="J337" s="148"/>
      <c r="K337" s="148"/>
      <c r="L337" s="148"/>
      <c r="M337" s="148"/>
      <c r="N337" s="148"/>
      <c r="O337" s="148"/>
      <c r="P337" s="148"/>
      <c r="Q337" s="148"/>
      <c r="R337" s="148"/>
      <c r="S337" s="148"/>
      <c r="T337" s="148"/>
      <c r="U337" s="148"/>
      <c r="V337" s="148"/>
      <c r="W337" s="148"/>
      <c r="X337" s="148"/>
      <c r="Y337" s="148"/>
      <c r="Z337" s="148"/>
    </row>
    <row r="338" spans="1:26" ht="15.75" customHeight="1">
      <c r="A338" s="62"/>
      <c r="B338" s="754"/>
      <c r="C338" s="62"/>
      <c r="D338" s="62"/>
      <c r="E338" s="227"/>
      <c r="F338" s="898"/>
      <c r="G338" s="148"/>
      <c r="H338" s="148"/>
      <c r="I338" s="148"/>
      <c r="J338" s="148"/>
      <c r="K338" s="148"/>
      <c r="L338" s="148"/>
      <c r="M338" s="148"/>
      <c r="N338" s="148"/>
      <c r="O338" s="148"/>
      <c r="P338" s="148"/>
      <c r="Q338" s="148"/>
      <c r="R338" s="148"/>
      <c r="S338" s="148"/>
      <c r="T338" s="148"/>
      <c r="U338" s="148"/>
      <c r="V338" s="148"/>
      <c r="W338" s="148"/>
      <c r="X338" s="148"/>
      <c r="Y338" s="148"/>
      <c r="Z338" s="148"/>
    </row>
    <row r="339" spans="1:26" ht="15.75" customHeight="1">
      <c r="A339" s="62"/>
      <c r="B339" s="754"/>
      <c r="C339" s="62"/>
      <c r="D339" s="62"/>
      <c r="E339" s="227"/>
      <c r="F339" s="898"/>
      <c r="G339" s="148"/>
      <c r="H339" s="148"/>
      <c r="I339" s="148"/>
      <c r="J339" s="148"/>
      <c r="K339" s="148"/>
      <c r="L339" s="148"/>
      <c r="M339" s="148"/>
      <c r="N339" s="148"/>
      <c r="O339" s="148"/>
      <c r="P339" s="148"/>
      <c r="Q339" s="148"/>
      <c r="R339" s="148"/>
      <c r="S339" s="148"/>
      <c r="T339" s="148"/>
      <c r="U339" s="148"/>
      <c r="V339" s="148"/>
      <c r="W339" s="148"/>
      <c r="X339" s="148"/>
      <c r="Y339" s="148"/>
      <c r="Z339" s="148"/>
    </row>
    <row r="340" spans="1:26" ht="15.75" customHeight="1">
      <c r="A340" s="62"/>
      <c r="B340" s="754"/>
      <c r="C340" s="62"/>
      <c r="D340" s="62"/>
      <c r="E340" s="227"/>
      <c r="F340" s="898"/>
      <c r="G340" s="148"/>
      <c r="H340" s="148"/>
      <c r="I340" s="148"/>
      <c r="J340" s="148"/>
      <c r="K340" s="148"/>
      <c r="L340" s="148"/>
      <c r="M340" s="148"/>
      <c r="N340" s="148"/>
      <c r="O340" s="148"/>
      <c r="P340" s="148"/>
      <c r="Q340" s="148"/>
      <c r="R340" s="148"/>
      <c r="S340" s="148"/>
      <c r="T340" s="148"/>
      <c r="U340" s="148"/>
      <c r="V340" s="148"/>
      <c r="W340" s="148"/>
      <c r="X340" s="148"/>
      <c r="Y340" s="148"/>
      <c r="Z340" s="148"/>
    </row>
    <row r="341" spans="1:26" ht="15.75" customHeight="1">
      <c r="A341" s="62"/>
      <c r="B341" s="754"/>
      <c r="C341" s="62"/>
      <c r="D341" s="62"/>
      <c r="E341" s="227"/>
      <c r="F341" s="898"/>
      <c r="G341" s="148"/>
      <c r="H341" s="148"/>
      <c r="I341" s="148"/>
      <c r="J341" s="148"/>
      <c r="K341" s="148"/>
      <c r="L341" s="148"/>
      <c r="M341" s="148"/>
      <c r="N341" s="148"/>
      <c r="O341" s="148"/>
      <c r="P341" s="148"/>
      <c r="Q341" s="148"/>
      <c r="R341" s="148"/>
      <c r="S341" s="148"/>
      <c r="T341" s="148"/>
      <c r="U341" s="148"/>
      <c r="V341" s="148"/>
      <c r="W341" s="148"/>
      <c r="X341" s="148"/>
      <c r="Y341" s="148"/>
      <c r="Z341" s="148"/>
    </row>
    <row r="342" spans="1:26" ht="15.75" customHeight="1">
      <c r="A342" s="62"/>
      <c r="B342" s="754"/>
      <c r="C342" s="62"/>
      <c r="D342" s="62"/>
      <c r="E342" s="227"/>
      <c r="F342" s="898"/>
      <c r="G342" s="148"/>
      <c r="H342" s="148"/>
      <c r="I342" s="148"/>
      <c r="J342" s="148"/>
      <c r="K342" s="148"/>
      <c r="L342" s="148"/>
      <c r="M342" s="148"/>
      <c r="N342" s="148"/>
      <c r="O342" s="148"/>
      <c r="P342" s="148"/>
      <c r="Q342" s="148"/>
      <c r="R342" s="148"/>
      <c r="S342" s="148"/>
      <c r="T342" s="148"/>
      <c r="U342" s="148"/>
      <c r="V342" s="148"/>
      <c r="W342" s="148"/>
      <c r="X342" s="148"/>
      <c r="Y342" s="148"/>
      <c r="Z342" s="148"/>
    </row>
    <row r="343" spans="1:26" ht="15.75" customHeight="1">
      <c r="A343" s="62"/>
      <c r="B343" s="754"/>
      <c r="C343" s="62"/>
      <c r="D343" s="62"/>
      <c r="E343" s="227"/>
      <c r="F343" s="898"/>
      <c r="G343" s="148"/>
      <c r="H343" s="148"/>
      <c r="I343" s="148"/>
      <c r="J343" s="148"/>
      <c r="K343" s="148"/>
      <c r="L343" s="148"/>
      <c r="M343" s="148"/>
      <c r="N343" s="148"/>
      <c r="O343" s="148"/>
      <c r="P343" s="148"/>
      <c r="Q343" s="148"/>
      <c r="R343" s="148"/>
      <c r="S343" s="148"/>
      <c r="T343" s="148"/>
      <c r="U343" s="148"/>
      <c r="V343" s="148"/>
      <c r="W343" s="148"/>
      <c r="X343" s="148"/>
      <c r="Y343" s="148"/>
      <c r="Z343" s="148"/>
    </row>
    <row r="344" spans="1:26" ht="15.75" customHeight="1">
      <c r="A344" s="62"/>
      <c r="B344" s="754"/>
      <c r="C344" s="62"/>
      <c r="D344" s="62"/>
      <c r="E344" s="227"/>
      <c r="F344" s="898"/>
      <c r="G344" s="148"/>
      <c r="H344" s="148"/>
      <c r="I344" s="148"/>
      <c r="J344" s="148"/>
      <c r="K344" s="148"/>
      <c r="L344" s="148"/>
      <c r="M344" s="148"/>
      <c r="N344" s="148"/>
      <c r="O344" s="148"/>
      <c r="P344" s="148"/>
      <c r="Q344" s="148"/>
      <c r="R344" s="148"/>
      <c r="S344" s="148"/>
      <c r="T344" s="148"/>
      <c r="U344" s="148"/>
      <c r="V344" s="148"/>
      <c r="W344" s="148"/>
      <c r="X344" s="148"/>
      <c r="Y344" s="148"/>
      <c r="Z344" s="148"/>
    </row>
    <row r="345" spans="1:26" ht="15.75" customHeight="1">
      <c r="A345" s="62"/>
      <c r="B345" s="754"/>
      <c r="C345" s="62"/>
      <c r="D345" s="62"/>
      <c r="E345" s="227"/>
      <c r="F345" s="898"/>
      <c r="G345" s="148"/>
      <c r="H345" s="148"/>
      <c r="I345" s="148"/>
      <c r="J345" s="148"/>
      <c r="K345" s="148"/>
      <c r="L345" s="148"/>
      <c r="M345" s="148"/>
      <c r="N345" s="148"/>
      <c r="O345" s="148"/>
      <c r="P345" s="148"/>
      <c r="Q345" s="148"/>
      <c r="R345" s="148"/>
      <c r="S345" s="148"/>
      <c r="T345" s="148"/>
      <c r="U345" s="148"/>
      <c r="V345" s="148"/>
      <c r="W345" s="148"/>
      <c r="X345" s="148"/>
      <c r="Y345" s="148"/>
      <c r="Z345" s="148"/>
    </row>
    <row r="346" spans="1:26" ht="15.75" customHeight="1">
      <c r="A346" s="62"/>
      <c r="B346" s="754"/>
      <c r="C346" s="62"/>
      <c r="D346" s="62"/>
      <c r="E346" s="227"/>
      <c r="F346" s="898"/>
      <c r="G346" s="148"/>
      <c r="H346" s="148"/>
      <c r="I346" s="148"/>
      <c r="J346" s="148"/>
      <c r="K346" s="148"/>
      <c r="L346" s="148"/>
      <c r="M346" s="148"/>
      <c r="N346" s="148"/>
      <c r="O346" s="148"/>
      <c r="P346" s="148"/>
      <c r="Q346" s="148"/>
      <c r="R346" s="148"/>
      <c r="S346" s="148"/>
      <c r="T346" s="148"/>
      <c r="U346" s="148"/>
      <c r="V346" s="148"/>
      <c r="W346" s="148"/>
      <c r="X346" s="148"/>
      <c r="Y346" s="148"/>
      <c r="Z346" s="148"/>
    </row>
    <row r="347" spans="1:26" ht="15.75" customHeight="1">
      <c r="A347" s="62"/>
      <c r="B347" s="754"/>
      <c r="C347" s="62"/>
      <c r="D347" s="62"/>
      <c r="E347" s="227"/>
      <c r="F347" s="898"/>
      <c r="G347" s="148"/>
      <c r="H347" s="148"/>
      <c r="I347" s="148"/>
      <c r="J347" s="148"/>
      <c r="K347" s="148"/>
      <c r="L347" s="148"/>
      <c r="M347" s="148"/>
      <c r="N347" s="148"/>
      <c r="O347" s="148"/>
      <c r="P347" s="148"/>
      <c r="Q347" s="148"/>
      <c r="R347" s="148"/>
      <c r="S347" s="148"/>
      <c r="T347" s="148"/>
      <c r="U347" s="148"/>
      <c r="V347" s="148"/>
      <c r="W347" s="148"/>
      <c r="X347" s="148"/>
      <c r="Y347" s="148"/>
      <c r="Z347" s="148"/>
    </row>
    <row r="348" spans="1:26" ht="15.75" customHeight="1">
      <c r="A348" s="62"/>
      <c r="B348" s="754"/>
      <c r="C348" s="62"/>
      <c r="D348" s="62"/>
      <c r="E348" s="227"/>
      <c r="F348" s="898"/>
      <c r="G348" s="148"/>
      <c r="H348" s="148"/>
      <c r="I348" s="148"/>
      <c r="J348" s="148"/>
      <c r="K348" s="148"/>
      <c r="L348" s="148"/>
      <c r="M348" s="148"/>
      <c r="N348" s="148"/>
      <c r="O348" s="148"/>
      <c r="P348" s="148"/>
      <c r="Q348" s="148"/>
      <c r="R348" s="148"/>
      <c r="S348" s="148"/>
      <c r="T348" s="148"/>
      <c r="U348" s="148"/>
      <c r="V348" s="148"/>
      <c r="W348" s="148"/>
      <c r="X348" s="148"/>
      <c r="Y348" s="148"/>
      <c r="Z348" s="148"/>
    </row>
    <row r="349" spans="1:26" ht="15.75" customHeight="1">
      <c r="A349" s="62"/>
      <c r="B349" s="754"/>
      <c r="C349" s="62"/>
      <c r="D349" s="62"/>
      <c r="E349" s="227"/>
      <c r="F349" s="898"/>
      <c r="G349" s="148"/>
      <c r="H349" s="148"/>
      <c r="I349" s="148"/>
      <c r="J349" s="148"/>
      <c r="K349" s="148"/>
      <c r="L349" s="148"/>
      <c r="M349" s="148"/>
      <c r="N349" s="148"/>
      <c r="O349" s="148"/>
      <c r="P349" s="148"/>
      <c r="Q349" s="148"/>
      <c r="R349" s="148"/>
      <c r="S349" s="148"/>
      <c r="T349" s="148"/>
      <c r="U349" s="148"/>
      <c r="V349" s="148"/>
      <c r="W349" s="148"/>
      <c r="X349" s="148"/>
      <c r="Y349" s="148"/>
      <c r="Z349" s="148"/>
    </row>
    <row r="350" spans="1:26" ht="15.75" customHeight="1">
      <c r="A350" s="62"/>
      <c r="B350" s="754"/>
      <c r="C350" s="62"/>
      <c r="D350" s="62"/>
      <c r="E350" s="227"/>
      <c r="F350" s="898"/>
      <c r="G350" s="148"/>
      <c r="H350" s="148"/>
      <c r="I350" s="148"/>
      <c r="J350" s="148"/>
      <c r="K350" s="148"/>
      <c r="L350" s="148"/>
      <c r="M350" s="148"/>
      <c r="N350" s="148"/>
      <c r="O350" s="148"/>
      <c r="P350" s="148"/>
      <c r="Q350" s="148"/>
      <c r="R350" s="148"/>
      <c r="S350" s="148"/>
      <c r="T350" s="148"/>
      <c r="U350" s="148"/>
      <c r="V350" s="148"/>
      <c r="W350" s="148"/>
      <c r="X350" s="148"/>
      <c r="Y350" s="148"/>
      <c r="Z350" s="148"/>
    </row>
    <row r="351" spans="1:26" ht="15.75" customHeight="1">
      <c r="A351" s="62"/>
      <c r="B351" s="754"/>
      <c r="C351" s="62"/>
      <c r="D351" s="62"/>
      <c r="E351" s="227"/>
      <c r="F351" s="898"/>
      <c r="G351" s="148"/>
      <c r="H351" s="148"/>
      <c r="I351" s="148"/>
      <c r="J351" s="148"/>
      <c r="K351" s="148"/>
      <c r="L351" s="148"/>
      <c r="M351" s="148"/>
      <c r="N351" s="148"/>
      <c r="O351" s="148"/>
      <c r="P351" s="148"/>
      <c r="Q351" s="148"/>
      <c r="R351" s="148"/>
      <c r="S351" s="148"/>
      <c r="T351" s="148"/>
      <c r="U351" s="148"/>
      <c r="V351" s="148"/>
      <c r="W351" s="148"/>
      <c r="X351" s="148"/>
      <c r="Y351" s="148"/>
      <c r="Z351" s="148"/>
    </row>
    <row r="352" spans="1:26" ht="15.75" customHeight="1">
      <c r="A352" s="62"/>
      <c r="B352" s="754"/>
      <c r="C352" s="62"/>
      <c r="D352" s="62"/>
      <c r="E352" s="227"/>
      <c r="F352" s="898"/>
      <c r="G352" s="148"/>
      <c r="H352" s="148"/>
      <c r="I352" s="148"/>
      <c r="J352" s="148"/>
      <c r="K352" s="148"/>
      <c r="L352" s="148"/>
      <c r="M352" s="148"/>
      <c r="N352" s="148"/>
      <c r="O352" s="148"/>
      <c r="P352" s="148"/>
      <c r="Q352" s="148"/>
      <c r="R352" s="148"/>
      <c r="S352" s="148"/>
      <c r="T352" s="148"/>
      <c r="U352" s="148"/>
      <c r="V352" s="148"/>
      <c r="W352" s="148"/>
      <c r="X352" s="148"/>
      <c r="Y352" s="148"/>
      <c r="Z352" s="148"/>
    </row>
    <row r="353" spans="1:26" ht="15.75" customHeight="1">
      <c r="A353" s="62"/>
      <c r="B353" s="754"/>
      <c r="C353" s="62"/>
      <c r="D353" s="62"/>
      <c r="E353" s="227"/>
      <c r="F353" s="898"/>
      <c r="G353" s="148"/>
      <c r="H353" s="148"/>
      <c r="I353" s="148"/>
      <c r="J353" s="148"/>
      <c r="K353" s="148"/>
      <c r="L353" s="148"/>
      <c r="M353" s="148"/>
      <c r="N353" s="148"/>
      <c r="O353" s="148"/>
      <c r="P353" s="148"/>
      <c r="Q353" s="148"/>
      <c r="R353" s="148"/>
      <c r="S353" s="148"/>
      <c r="T353" s="148"/>
      <c r="U353" s="148"/>
      <c r="V353" s="148"/>
      <c r="W353" s="148"/>
      <c r="X353" s="148"/>
      <c r="Y353" s="148"/>
      <c r="Z353" s="148"/>
    </row>
    <row r="354" spans="1:26" ht="15.75" customHeight="1">
      <c r="A354" s="62"/>
      <c r="B354" s="754"/>
      <c r="C354" s="62"/>
      <c r="D354" s="62"/>
      <c r="E354" s="227"/>
      <c r="F354" s="898"/>
      <c r="G354" s="148"/>
      <c r="H354" s="148"/>
      <c r="I354" s="148"/>
      <c r="J354" s="148"/>
      <c r="K354" s="148"/>
      <c r="L354" s="148"/>
      <c r="M354" s="148"/>
      <c r="N354" s="148"/>
      <c r="O354" s="148"/>
      <c r="P354" s="148"/>
      <c r="Q354" s="148"/>
      <c r="R354" s="148"/>
      <c r="S354" s="148"/>
      <c r="T354" s="148"/>
      <c r="U354" s="148"/>
      <c r="V354" s="148"/>
      <c r="W354" s="148"/>
      <c r="X354" s="148"/>
      <c r="Y354" s="148"/>
      <c r="Z354" s="148"/>
    </row>
    <row r="355" spans="1:26" ht="15.75" customHeight="1">
      <c r="A355" s="62"/>
      <c r="B355" s="754"/>
      <c r="C355" s="62"/>
      <c r="D355" s="62"/>
      <c r="E355" s="227"/>
      <c r="F355" s="898"/>
      <c r="G355" s="148"/>
      <c r="H355" s="148"/>
      <c r="I355" s="148"/>
      <c r="J355" s="148"/>
      <c r="K355" s="148"/>
      <c r="L355" s="148"/>
      <c r="M355" s="148"/>
      <c r="N355" s="148"/>
      <c r="O355" s="148"/>
      <c r="P355" s="148"/>
      <c r="Q355" s="148"/>
      <c r="R355" s="148"/>
      <c r="S355" s="148"/>
      <c r="T355" s="148"/>
      <c r="U355" s="148"/>
      <c r="V355" s="148"/>
      <c r="W355" s="148"/>
      <c r="X355" s="148"/>
      <c r="Y355" s="148"/>
      <c r="Z355" s="148"/>
    </row>
    <row r="356" spans="1:26" ht="15.75" customHeight="1">
      <c r="A356" s="62"/>
      <c r="B356" s="754"/>
      <c r="C356" s="62"/>
      <c r="D356" s="62"/>
      <c r="E356" s="227"/>
      <c r="F356" s="898"/>
      <c r="G356" s="148"/>
      <c r="H356" s="148"/>
      <c r="I356" s="148"/>
      <c r="J356" s="148"/>
      <c r="K356" s="148"/>
      <c r="L356" s="148"/>
      <c r="M356" s="148"/>
      <c r="N356" s="148"/>
      <c r="O356" s="148"/>
      <c r="P356" s="148"/>
      <c r="Q356" s="148"/>
      <c r="R356" s="148"/>
      <c r="S356" s="148"/>
      <c r="T356" s="148"/>
      <c r="U356" s="148"/>
      <c r="V356" s="148"/>
      <c r="W356" s="148"/>
      <c r="X356" s="148"/>
      <c r="Y356" s="148"/>
      <c r="Z356" s="148"/>
    </row>
    <row r="357" spans="1:26" ht="15.75" customHeight="1">
      <c r="A357" s="62"/>
      <c r="B357" s="754"/>
      <c r="C357" s="62"/>
      <c r="D357" s="62"/>
      <c r="E357" s="227"/>
      <c r="F357" s="898"/>
      <c r="G357" s="148"/>
      <c r="H357" s="148"/>
      <c r="I357" s="148"/>
      <c r="J357" s="148"/>
      <c r="K357" s="148"/>
      <c r="L357" s="148"/>
      <c r="M357" s="148"/>
      <c r="N357" s="148"/>
      <c r="O357" s="148"/>
      <c r="P357" s="148"/>
      <c r="Q357" s="148"/>
      <c r="R357" s="148"/>
      <c r="S357" s="148"/>
      <c r="T357" s="148"/>
      <c r="U357" s="148"/>
      <c r="V357" s="148"/>
      <c r="W357" s="148"/>
      <c r="X357" s="148"/>
      <c r="Y357" s="148"/>
      <c r="Z357" s="148"/>
    </row>
    <row r="358" spans="1:26" ht="15.75" customHeight="1">
      <c r="A358" s="62"/>
      <c r="B358" s="754"/>
      <c r="C358" s="62"/>
      <c r="D358" s="62"/>
      <c r="E358" s="227"/>
      <c r="F358" s="898"/>
      <c r="G358" s="148"/>
      <c r="H358" s="148"/>
      <c r="I358" s="148"/>
      <c r="J358" s="148"/>
      <c r="K358" s="148"/>
      <c r="L358" s="148"/>
      <c r="M358" s="148"/>
      <c r="N358" s="148"/>
      <c r="O358" s="148"/>
      <c r="P358" s="148"/>
      <c r="Q358" s="148"/>
      <c r="R358" s="148"/>
      <c r="S358" s="148"/>
      <c r="T358" s="148"/>
      <c r="U358" s="148"/>
      <c r="V358" s="148"/>
      <c r="W358" s="148"/>
      <c r="X358" s="148"/>
      <c r="Y358" s="148"/>
      <c r="Z358" s="148"/>
    </row>
    <row r="359" spans="1:26" ht="15.75" customHeight="1">
      <c r="A359" s="62"/>
      <c r="B359" s="754"/>
      <c r="C359" s="62"/>
      <c r="D359" s="62"/>
      <c r="E359" s="227"/>
      <c r="F359" s="898"/>
      <c r="G359" s="148"/>
      <c r="H359" s="148"/>
      <c r="I359" s="148"/>
      <c r="J359" s="148"/>
      <c r="K359" s="148"/>
      <c r="L359" s="148"/>
      <c r="M359" s="148"/>
      <c r="N359" s="148"/>
      <c r="O359" s="148"/>
      <c r="P359" s="148"/>
      <c r="Q359" s="148"/>
      <c r="R359" s="148"/>
      <c r="S359" s="148"/>
      <c r="T359" s="148"/>
      <c r="U359" s="148"/>
      <c r="V359" s="148"/>
      <c r="W359" s="148"/>
      <c r="X359" s="148"/>
      <c r="Y359" s="148"/>
      <c r="Z359" s="148"/>
    </row>
    <row r="360" spans="1:26" ht="15.75" customHeight="1">
      <c r="A360" s="62"/>
      <c r="B360" s="754"/>
      <c r="C360" s="62"/>
      <c r="D360" s="62"/>
      <c r="E360" s="227"/>
      <c r="F360" s="898"/>
      <c r="G360" s="148"/>
      <c r="H360" s="148"/>
      <c r="I360" s="148"/>
      <c r="J360" s="148"/>
      <c r="K360" s="148"/>
      <c r="L360" s="148"/>
      <c r="M360" s="148"/>
      <c r="N360" s="148"/>
      <c r="O360" s="148"/>
      <c r="P360" s="148"/>
      <c r="Q360" s="148"/>
      <c r="R360" s="148"/>
      <c r="S360" s="148"/>
      <c r="T360" s="148"/>
      <c r="U360" s="148"/>
      <c r="V360" s="148"/>
      <c r="W360" s="148"/>
      <c r="X360" s="148"/>
      <c r="Y360" s="148"/>
      <c r="Z360" s="148"/>
    </row>
    <row r="361" spans="1:26" ht="15.75" customHeight="1">
      <c r="A361" s="62"/>
      <c r="B361" s="754"/>
      <c r="C361" s="62"/>
      <c r="D361" s="62"/>
      <c r="E361" s="227"/>
      <c r="F361" s="898"/>
      <c r="G361" s="148"/>
      <c r="H361" s="148"/>
      <c r="I361" s="148"/>
      <c r="J361" s="148"/>
      <c r="K361" s="148"/>
      <c r="L361" s="148"/>
      <c r="M361" s="148"/>
      <c r="N361" s="148"/>
      <c r="O361" s="148"/>
      <c r="P361" s="148"/>
      <c r="Q361" s="148"/>
      <c r="R361" s="148"/>
      <c r="S361" s="148"/>
      <c r="T361" s="148"/>
      <c r="U361" s="148"/>
      <c r="V361" s="148"/>
      <c r="W361" s="148"/>
      <c r="X361" s="148"/>
      <c r="Y361" s="148"/>
      <c r="Z361" s="148"/>
    </row>
    <row r="362" spans="1:26" ht="15.75" customHeight="1">
      <c r="A362" s="62"/>
      <c r="B362" s="754"/>
      <c r="C362" s="62"/>
      <c r="D362" s="62"/>
      <c r="E362" s="227"/>
      <c r="F362" s="898"/>
      <c r="G362" s="148"/>
      <c r="H362" s="148"/>
      <c r="I362" s="148"/>
      <c r="J362" s="148"/>
      <c r="K362" s="148"/>
      <c r="L362" s="148"/>
      <c r="M362" s="148"/>
      <c r="N362" s="148"/>
      <c r="O362" s="148"/>
      <c r="P362" s="148"/>
      <c r="Q362" s="148"/>
      <c r="R362" s="148"/>
      <c r="S362" s="148"/>
      <c r="T362" s="148"/>
      <c r="U362" s="148"/>
      <c r="V362" s="148"/>
      <c r="W362" s="148"/>
      <c r="X362" s="148"/>
      <c r="Y362" s="148"/>
      <c r="Z362" s="148"/>
    </row>
    <row r="363" spans="1:26" ht="15.75" customHeight="1">
      <c r="A363" s="62"/>
      <c r="B363" s="754"/>
      <c r="C363" s="62"/>
      <c r="D363" s="62"/>
      <c r="E363" s="227"/>
      <c r="F363" s="898"/>
      <c r="G363" s="148"/>
      <c r="H363" s="148"/>
      <c r="I363" s="148"/>
      <c r="J363" s="148"/>
      <c r="K363" s="148"/>
      <c r="L363" s="148"/>
      <c r="M363" s="148"/>
      <c r="N363" s="148"/>
      <c r="O363" s="148"/>
      <c r="P363" s="148"/>
      <c r="Q363" s="148"/>
      <c r="R363" s="148"/>
      <c r="S363" s="148"/>
      <c r="T363" s="148"/>
      <c r="U363" s="148"/>
      <c r="V363" s="148"/>
      <c r="W363" s="148"/>
      <c r="X363" s="148"/>
      <c r="Y363" s="148"/>
      <c r="Z363" s="148"/>
    </row>
    <row r="364" spans="1:26" ht="15.75" customHeight="1">
      <c r="A364" s="62"/>
      <c r="B364" s="754"/>
      <c r="C364" s="62"/>
      <c r="D364" s="62"/>
      <c r="E364" s="227"/>
      <c r="F364" s="898"/>
      <c r="G364" s="148"/>
      <c r="H364" s="148"/>
      <c r="I364" s="148"/>
      <c r="J364" s="148"/>
      <c r="K364" s="148"/>
      <c r="L364" s="148"/>
      <c r="M364" s="148"/>
      <c r="N364" s="148"/>
      <c r="O364" s="148"/>
      <c r="P364" s="148"/>
      <c r="Q364" s="148"/>
      <c r="R364" s="148"/>
      <c r="S364" s="148"/>
      <c r="T364" s="148"/>
      <c r="U364" s="148"/>
      <c r="V364" s="148"/>
      <c r="W364" s="148"/>
      <c r="X364" s="148"/>
      <c r="Y364" s="148"/>
      <c r="Z364" s="148"/>
    </row>
    <row r="365" spans="1:26" ht="15.75" customHeight="1">
      <c r="A365" s="62"/>
      <c r="B365" s="754"/>
      <c r="C365" s="62"/>
      <c r="D365" s="62"/>
      <c r="E365" s="227"/>
      <c r="F365" s="898"/>
      <c r="G365" s="148"/>
      <c r="H365" s="148"/>
      <c r="I365" s="148"/>
      <c r="J365" s="148"/>
      <c r="K365" s="148"/>
      <c r="L365" s="148"/>
      <c r="M365" s="148"/>
      <c r="N365" s="148"/>
      <c r="O365" s="148"/>
      <c r="P365" s="148"/>
      <c r="Q365" s="148"/>
      <c r="R365" s="148"/>
      <c r="S365" s="148"/>
      <c r="T365" s="148"/>
      <c r="U365" s="148"/>
      <c r="V365" s="148"/>
      <c r="W365" s="148"/>
      <c r="X365" s="148"/>
      <c r="Y365" s="148"/>
      <c r="Z365" s="148"/>
    </row>
    <row r="366" spans="1:26" ht="15.75" customHeight="1">
      <c r="A366" s="62"/>
      <c r="B366" s="754"/>
      <c r="C366" s="62"/>
      <c r="D366" s="62"/>
      <c r="E366" s="227"/>
      <c r="F366" s="898"/>
      <c r="G366" s="148"/>
      <c r="H366" s="148"/>
      <c r="I366" s="148"/>
      <c r="J366" s="148"/>
      <c r="K366" s="148"/>
      <c r="L366" s="148"/>
      <c r="M366" s="148"/>
      <c r="N366" s="148"/>
      <c r="O366" s="148"/>
      <c r="P366" s="148"/>
      <c r="Q366" s="148"/>
      <c r="R366" s="148"/>
      <c r="S366" s="148"/>
      <c r="T366" s="148"/>
      <c r="U366" s="148"/>
      <c r="V366" s="148"/>
      <c r="W366" s="148"/>
      <c r="X366" s="148"/>
      <c r="Y366" s="148"/>
      <c r="Z366" s="148"/>
    </row>
    <row r="367" spans="1:26" ht="15.75" customHeight="1">
      <c r="A367" s="62"/>
      <c r="B367" s="754"/>
      <c r="C367" s="62"/>
      <c r="D367" s="62"/>
      <c r="E367" s="227"/>
      <c r="F367" s="898"/>
      <c r="G367" s="148"/>
      <c r="H367" s="148"/>
      <c r="I367" s="148"/>
      <c r="J367" s="148"/>
      <c r="K367" s="148"/>
      <c r="L367" s="148"/>
      <c r="M367" s="148"/>
      <c r="N367" s="148"/>
      <c r="O367" s="148"/>
      <c r="P367" s="148"/>
      <c r="Q367" s="148"/>
      <c r="R367" s="148"/>
      <c r="S367" s="148"/>
      <c r="T367" s="148"/>
      <c r="U367" s="148"/>
      <c r="V367" s="148"/>
      <c r="W367" s="148"/>
      <c r="X367" s="148"/>
      <c r="Y367" s="148"/>
      <c r="Z367" s="148"/>
    </row>
    <row r="368" spans="1:26" ht="15.75" customHeight="1">
      <c r="A368" s="62"/>
      <c r="B368" s="754"/>
      <c r="C368" s="62"/>
      <c r="D368" s="62"/>
      <c r="E368" s="227"/>
      <c r="F368" s="898"/>
      <c r="G368" s="148"/>
      <c r="H368" s="148"/>
      <c r="I368" s="148"/>
      <c r="J368" s="148"/>
      <c r="K368" s="148"/>
      <c r="L368" s="148"/>
      <c r="M368" s="148"/>
      <c r="N368" s="148"/>
      <c r="O368" s="148"/>
      <c r="P368" s="148"/>
      <c r="Q368" s="148"/>
      <c r="R368" s="148"/>
      <c r="S368" s="148"/>
      <c r="T368" s="148"/>
      <c r="U368" s="148"/>
      <c r="V368" s="148"/>
      <c r="W368" s="148"/>
      <c r="X368" s="148"/>
      <c r="Y368" s="148"/>
      <c r="Z368" s="148"/>
    </row>
    <row r="369" spans="1:26" ht="15.75" customHeight="1">
      <c r="A369" s="62"/>
      <c r="B369" s="754"/>
      <c r="C369" s="62"/>
      <c r="D369" s="62"/>
      <c r="E369" s="227"/>
      <c r="F369" s="898"/>
      <c r="G369" s="148"/>
      <c r="H369" s="148"/>
      <c r="I369" s="148"/>
      <c r="J369" s="148"/>
      <c r="K369" s="148"/>
      <c r="L369" s="148"/>
      <c r="M369" s="148"/>
      <c r="N369" s="148"/>
      <c r="O369" s="148"/>
      <c r="P369" s="148"/>
      <c r="Q369" s="148"/>
      <c r="R369" s="148"/>
      <c r="S369" s="148"/>
      <c r="T369" s="148"/>
      <c r="U369" s="148"/>
      <c r="V369" s="148"/>
      <c r="W369" s="148"/>
      <c r="X369" s="148"/>
      <c r="Y369" s="148"/>
      <c r="Z369" s="148"/>
    </row>
    <row r="370" spans="1:26" ht="15.75" customHeight="1">
      <c r="A370" s="62"/>
      <c r="B370" s="754"/>
      <c r="C370" s="62"/>
      <c r="D370" s="62"/>
      <c r="E370" s="227"/>
      <c r="F370" s="898"/>
      <c r="G370" s="148"/>
      <c r="H370" s="148"/>
      <c r="I370" s="148"/>
      <c r="J370" s="148"/>
      <c r="K370" s="148"/>
      <c r="L370" s="148"/>
      <c r="M370" s="148"/>
      <c r="N370" s="148"/>
      <c r="O370" s="148"/>
      <c r="P370" s="148"/>
      <c r="Q370" s="148"/>
      <c r="R370" s="148"/>
      <c r="S370" s="148"/>
      <c r="T370" s="148"/>
      <c r="U370" s="148"/>
      <c r="V370" s="148"/>
      <c r="W370" s="148"/>
      <c r="X370" s="148"/>
      <c r="Y370" s="148"/>
      <c r="Z370" s="148"/>
    </row>
    <row r="371" spans="1:26" ht="15.75" customHeight="1">
      <c r="A371" s="62"/>
      <c r="B371" s="754"/>
      <c r="C371" s="62"/>
      <c r="D371" s="62"/>
      <c r="E371" s="227"/>
      <c r="F371" s="898"/>
      <c r="G371" s="148"/>
      <c r="H371" s="148"/>
      <c r="I371" s="148"/>
      <c r="J371" s="148"/>
      <c r="K371" s="148"/>
      <c r="L371" s="148"/>
      <c r="M371" s="148"/>
      <c r="N371" s="148"/>
      <c r="O371" s="148"/>
      <c r="P371" s="148"/>
      <c r="Q371" s="148"/>
      <c r="R371" s="148"/>
      <c r="S371" s="148"/>
      <c r="T371" s="148"/>
      <c r="U371" s="148"/>
      <c r="V371" s="148"/>
      <c r="W371" s="148"/>
      <c r="X371" s="148"/>
      <c r="Y371" s="148"/>
      <c r="Z371" s="148"/>
    </row>
    <row r="372" spans="1:26" ht="15.75" customHeight="1">
      <c r="A372" s="62"/>
      <c r="B372" s="754"/>
      <c r="C372" s="62"/>
      <c r="D372" s="62"/>
      <c r="E372" s="227"/>
      <c r="F372" s="898"/>
      <c r="G372" s="148"/>
      <c r="H372" s="148"/>
      <c r="I372" s="148"/>
      <c r="J372" s="148"/>
      <c r="K372" s="148"/>
      <c r="L372" s="148"/>
      <c r="M372" s="148"/>
      <c r="N372" s="148"/>
      <c r="O372" s="148"/>
      <c r="P372" s="148"/>
      <c r="Q372" s="148"/>
      <c r="R372" s="148"/>
      <c r="S372" s="148"/>
      <c r="T372" s="148"/>
      <c r="U372" s="148"/>
      <c r="V372" s="148"/>
      <c r="W372" s="148"/>
      <c r="X372" s="148"/>
      <c r="Y372" s="148"/>
      <c r="Z372" s="148"/>
    </row>
    <row r="373" spans="1:26" ht="15.75" customHeight="1">
      <c r="A373" s="62"/>
      <c r="B373" s="754"/>
      <c r="C373" s="62"/>
      <c r="D373" s="62"/>
      <c r="E373" s="227"/>
      <c r="F373" s="898"/>
      <c r="G373" s="148"/>
      <c r="H373" s="148"/>
      <c r="I373" s="148"/>
      <c r="J373" s="148"/>
      <c r="K373" s="148"/>
      <c r="L373" s="148"/>
      <c r="M373" s="148"/>
      <c r="N373" s="148"/>
      <c r="O373" s="148"/>
      <c r="P373" s="148"/>
      <c r="Q373" s="148"/>
      <c r="R373" s="148"/>
      <c r="S373" s="148"/>
      <c r="T373" s="148"/>
      <c r="U373" s="148"/>
      <c r="V373" s="148"/>
      <c r="W373" s="148"/>
      <c r="X373" s="148"/>
      <c r="Y373" s="148"/>
      <c r="Z373" s="148"/>
    </row>
    <row r="374" spans="1:26" ht="15.75" customHeight="1">
      <c r="A374" s="62"/>
      <c r="B374" s="754"/>
      <c r="C374" s="62"/>
      <c r="D374" s="62"/>
      <c r="E374" s="227"/>
      <c r="F374" s="898"/>
      <c r="G374" s="148"/>
      <c r="H374" s="148"/>
      <c r="I374" s="148"/>
      <c r="J374" s="148"/>
      <c r="K374" s="148"/>
      <c r="L374" s="148"/>
      <c r="M374" s="148"/>
      <c r="N374" s="148"/>
      <c r="O374" s="148"/>
      <c r="P374" s="148"/>
      <c r="Q374" s="148"/>
      <c r="R374" s="148"/>
      <c r="S374" s="148"/>
      <c r="T374" s="148"/>
      <c r="U374" s="148"/>
      <c r="V374" s="148"/>
      <c r="W374" s="148"/>
      <c r="X374" s="148"/>
      <c r="Y374" s="148"/>
      <c r="Z374" s="148"/>
    </row>
    <row r="375" spans="1:26" ht="15.75" customHeight="1">
      <c r="A375" s="62"/>
      <c r="B375" s="754"/>
      <c r="C375" s="62"/>
      <c r="D375" s="62"/>
      <c r="E375" s="227"/>
      <c r="F375" s="898"/>
      <c r="G375" s="148"/>
      <c r="H375" s="148"/>
      <c r="I375" s="148"/>
      <c r="J375" s="148"/>
      <c r="K375" s="148"/>
      <c r="L375" s="148"/>
      <c r="M375" s="148"/>
      <c r="N375" s="148"/>
      <c r="O375" s="148"/>
      <c r="P375" s="148"/>
      <c r="Q375" s="148"/>
      <c r="R375" s="148"/>
      <c r="S375" s="148"/>
      <c r="T375" s="148"/>
      <c r="U375" s="148"/>
      <c r="V375" s="148"/>
      <c r="W375" s="148"/>
      <c r="X375" s="148"/>
      <c r="Y375" s="148"/>
      <c r="Z375" s="148"/>
    </row>
    <row r="376" spans="1:26" ht="15.75" customHeight="1">
      <c r="A376" s="62"/>
      <c r="B376" s="754"/>
      <c r="C376" s="62"/>
      <c r="D376" s="62"/>
      <c r="E376" s="227"/>
      <c r="F376" s="898"/>
      <c r="G376" s="148"/>
      <c r="H376" s="148"/>
      <c r="I376" s="148"/>
      <c r="J376" s="148"/>
      <c r="K376" s="148"/>
      <c r="L376" s="148"/>
      <c r="M376" s="148"/>
      <c r="N376" s="148"/>
      <c r="O376" s="148"/>
      <c r="P376" s="148"/>
      <c r="Q376" s="148"/>
      <c r="R376" s="148"/>
      <c r="S376" s="148"/>
      <c r="T376" s="148"/>
      <c r="U376" s="148"/>
      <c r="V376" s="148"/>
      <c r="W376" s="148"/>
      <c r="X376" s="148"/>
      <c r="Y376" s="148"/>
      <c r="Z376" s="148"/>
    </row>
    <row r="377" spans="1:26" ht="15.75" customHeight="1">
      <c r="A377" s="62"/>
      <c r="B377" s="754"/>
      <c r="C377" s="62"/>
      <c r="D377" s="62"/>
      <c r="E377" s="227"/>
      <c r="F377" s="898"/>
      <c r="G377" s="148"/>
      <c r="H377" s="148"/>
      <c r="I377" s="148"/>
      <c r="J377" s="148"/>
      <c r="K377" s="148"/>
      <c r="L377" s="148"/>
      <c r="M377" s="148"/>
      <c r="N377" s="148"/>
      <c r="O377" s="148"/>
      <c r="P377" s="148"/>
      <c r="Q377" s="148"/>
      <c r="R377" s="148"/>
      <c r="S377" s="148"/>
      <c r="T377" s="148"/>
      <c r="U377" s="148"/>
      <c r="V377" s="148"/>
      <c r="W377" s="148"/>
      <c r="X377" s="148"/>
      <c r="Y377" s="148"/>
      <c r="Z377" s="148"/>
    </row>
    <row r="378" spans="1:26" ht="15.75" customHeight="1">
      <c r="A378" s="62"/>
      <c r="B378" s="754"/>
      <c r="C378" s="62"/>
      <c r="D378" s="62"/>
      <c r="E378" s="227"/>
      <c r="F378" s="898"/>
      <c r="G378" s="148"/>
      <c r="H378" s="148"/>
      <c r="I378" s="148"/>
      <c r="J378" s="148"/>
      <c r="K378" s="148"/>
      <c r="L378" s="148"/>
      <c r="M378" s="148"/>
      <c r="N378" s="148"/>
      <c r="O378" s="148"/>
      <c r="P378" s="148"/>
      <c r="Q378" s="148"/>
      <c r="R378" s="148"/>
      <c r="S378" s="148"/>
      <c r="T378" s="148"/>
      <c r="U378" s="148"/>
      <c r="V378" s="148"/>
      <c r="W378" s="148"/>
      <c r="X378" s="148"/>
      <c r="Y378" s="148"/>
      <c r="Z378" s="148"/>
    </row>
    <row r="379" spans="1:26" ht="15.75" customHeight="1">
      <c r="A379" s="62"/>
      <c r="B379" s="754"/>
      <c r="C379" s="62"/>
      <c r="D379" s="62"/>
      <c r="E379" s="227"/>
      <c r="F379" s="898"/>
      <c r="G379" s="148"/>
      <c r="H379" s="148"/>
      <c r="I379" s="148"/>
      <c r="J379" s="148"/>
      <c r="K379" s="148"/>
      <c r="L379" s="148"/>
      <c r="M379" s="148"/>
      <c r="N379" s="148"/>
      <c r="O379" s="148"/>
      <c r="P379" s="148"/>
      <c r="Q379" s="148"/>
      <c r="R379" s="148"/>
      <c r="S379" s="148"/>
      <c r="T379" s="148"/>
      <c r="U379" s="148"/>
      <c r="V379" s="148"/>
      <c r="W379" s="148"/>
      <c r="X379" s="148"/>
      <c r="Y379" s="148"/>
      <c r="Z379" s="148"/>
    </row>
    <row r="380" spans="1:26" ht="15.75" customHeight="1">
      <c r="A380" s="62"/>
      <c r="B380" s="754"/>
      <c r="C380" s="62"/>
      <c r="D380" s="62"/>
      <c r="E380" s="227"/>
      <c r="F380" s="898"/>
      <c r="G380" s="148"/>
      <c r="H380" s="148"/>
      <c r="I380" s="148"/>
      <c r="J380" s="148"/>
      <c r="K380" s="148"/>
      <c r="L380" s="148"/>
      <c r="M380" s="148"/>
      <c r="N380" s="148"/>
      <c r="O380" s="148"/>
      <c r="P380" s="148"/>
      <c r="Q380" s="148"/>
      <c r="R380" s="148"/>
      <c r="S380" s="148"/>
      <c r="T380" s="148"/>
      <c r="U380" s="148"/>
      <c r="V380" s="148"/>
      <c r="W380" s="148"/>
      <c r="X380" s="148"/>
      <c r="Y380" s="148"/>
      <c r="Z380" s="148"/>
    </row>
    <row r="381" spans="1:26" ht="15.75" customHeight="1">
      <c r="A381" s="62"/>
      <c r="B381" s="754"/>
      <c r="C381" s="62"/>
      <c r="D381" s="62"/>
      <c r="E381" s="227"/>
      <c r="F381" s="898"/>
      <c r="G381" s="148"/>
      <c r="H381" s="148"/>
      <c r="I381" s="148"/>
      <c r="J381" s="148"/>
      <c r="K381" s="148"/>
      <c r="L381" s="148"/>
      <c r="M381" s="148"/>
      <c r="N381" s="148"/>
      <c r="O381" s="148"/>
      <c r="P381" s="148"/>
      <c r="Q381" s="148"/>
      <c r="R381" s="148"/>
      <c r="S381" s="148"/>
      <c r="T381" s="148"/>
      <c r="U381" s="148"/>
      <c r="V381" s="148"/>
      <c r="W381" s="148"/>
      <c r="X381" s="148"/>
      <c r="Y381" s="148"/>
      <c r="Z381" s="148"/>
    </row>
    <row r="382" spans="1:26" ht="15.75" customHeight="1">
      <c r="A382" s="62"/>
      <c r="B382" s="754"/>
      <c r="C382" s="62"/>
      <c r="D382" s="62"/>
      <c r="E382" s="227"/>
      <c r="F382" s="898"/>
      <c r="G382" s="148"/>
      <c r="H382" s="148"/>
      <c r="I382" s="148"/>
      <c r="J382" s="148"/>
      <c r="K382" s="148"/>
      <c r="L382" s="148"/>
      <c r="M382" s="148"/>
      <c r="N382" s="148"/>
      <c r="O382" s="148"/>
      <c r="P382" s="148"/>
      <c r="Q382" s="148"/>
      <c r="R382" s="148"/>
      <c r="S382" s="148"/>
      <c r="T382" s="148"/>
      <c r="U382" s="148"/>
      <c r="V382" s="148"/>
      <c r="W382" s="148"/>
      <c r="X382" s="148"/>
      <c r="Y382" s="148"/>
      <c r="Z382" s="148"/>
    </row>
    <row r="383" spans="1:26" ht="15.75" customHeight="1">
      <c r="A383" s="62"/>
      <c r="B383" s="754"/>
      <c r="C383" s="62"/>
      <c r="D383" s="62"/>
      <c r="E383" s="227"/>
      <c r="F383" s="898"/>
      <c r="G383" s="148"/>
      <c r="H383" s="148"/>
      <c r="I383" s="148"/>
      <c r="J383" s="148"/>
      <c r="K383" s="148"/>
      <c r="L383" s="148"/>
      <c r="M383" s="148"/>
      <c r="N383" s="148"/>
      <c r="O383" s="148"/>
      <c r="P383" s="148"/>
      <c r="Q383" s="148"/>
      <c r="R383" s="148"/>
      <c r="S383" s="148"/>
      <c r="T383" s="148"/>
      <c r="U383" s="148"/>
      <c r="V383" s="148"/>
      <c r="W383" s="148"/>
      <c r="X383" s="148"/>
      <c r="Y383" s="148"/>
      <c r="Z383" s="148"/>
    </row>
    <row r="384" spans="1:26" ht="15.75" customHeight="1">
      <c r="A384" s="62"/>
      <c r="B384" s="754"/>
      <c r="C384" s="62"/>
      <c r="D384" s="62"/>
      <c r="E384" s="227"/>
      <c r="F384" s="898"/>
      <c r="G384" s="148"/>
      <c r="H384" s="148"/>
      <c r="I384" s="148"/>
      <c r="J384" s="148"/>
      <c r="K384" s="148"/>
      <c r="L384" s="148"/>
      <c r="M384" s="148"/>
      <c r="N384" s="148"/>
      <c r="O384" s="148"/>
      <c r="P384" s="148"/>
      <c r="Q384" s="148"/>
      <c r="R384" s="148"/>
      <c r="S384" s="148"/>
      <c r="T384" s="148"/>
      <c r="U384" s="148"/>
      <c r="V384" s="148"/>
      <c r="W384" s="148"/>
      <c r="X384" s="148"/>
      <c r="Y384" s="148"/>
      <c r="Z384" s="148"/>
    </row>
    <row r="385" spans="1:26" ht="15.75" customHeight="1">
      <c r="A385" s="62"/>
      <c r="B385" s="754"/>
      <c r="C385" s="62"/>
      <c r="D385" s="62"/>
      <c r="E385" s="227"/>
      <c r="F385" s="898"/>
      <c r="G385" s="148"/>
      <c r="H385" s="148"/>
      <c r="I385" s="148"/>
      <c r="J385" s="148"/>
      <c r="K385" s="148"/>
      <c r="L385" s="148"/>
      <c r="M385" s="148"/>
      <c r="N385" s="148"/>
      <c r="O385" s="148"/>
      <c r="P385" s="148"/>
      <c r="Q385" s="148"/>
      <c r="R385" s="148"/>
      <c r="S385" s="148"/>
      <c r="T385" s="148"/>
      <c r="U385" s="148"/>
      <c r="V385" s="148"/>
      <c r="W385" s="148"/>
      <c r="X385" s="148"/>
      <c r="Y385" s="148"/>
      <c r="Z385" s="148"/>
    </row>
    <row r="386" spans="1:26" ht="15.75" customHeight="1">
      <c r="A386" s="62"/>
      <c r="B386" s="754"/>
      <c r="C386" s="62"/>
      <c r="D386" s="62"/>
      <c r="E386" s="227"/>
      <c r="F386" s="898"/>
      <c r="G386" s="148"/>
      <c r="H386" s="148"/>
      <c r="I386" s="148"/>
      <c r="J386" s="148"/>
      <c r="K386" s="148"/>
      <c r="L386" s="148"/>
      <c r="M386" s="148"/>
      <c r="N386" s="148"/>
      <c r="O386" s="148"/>
      <c r="P386" s="148"/>
      <c r="Q386" s="148"/>
      <c r="R386" s="148"/>
      <c r="S386" s="148"/>
      <c r="T386" s="148"/>
      <c r="U386" s="148"/>
      <c r="V386" s="148"/>
      <c r="W386" s="148"/>
      <c r="X386" s="148"/>
      <c r="Y386" s="148"/>
      <c r="Z386" s="148"/>
    </row>
    <row r="387" spans="1:26" ht="15.75" customHeight="1">
      <c r="A387" s="62"/>
      <c r="B387" s="754"/>
      <c r="C387" s="62"/>
      <c r="D387" s="62"/>
      <c r="E387" s="227"/>
      <c r="F387" s="898"/>
      <c r="G387" s="148"/>
      <c r="H387" s="148"/>
      <c r="I387" s="148"/>
      <c r="J387" s="148"/>
      <c r="K387" s="148"/>
      <c r="L387" s="148"/>
      <c r="M387" s="148"/>
      <c r="N387" s="148"/>
      <c r="O387" s="148"/>
      <c r="P387" s="148"/>
      <c r="Q387" s="148"/>
      <c r="R387" s="148"/>
      <c r="S387" s="148"/>
      <c r="T387" s="148"/>
      <c r="U387" s="148"/>
      <c r="V387" s="148"/>
      <c r="W387" s="148"/>
      <c r="X387" s="148"/>
      <c r="Y387" s="148"/>
      <c r="Z387" s="148"/>
    </row>
    <row r="388" spans="1:26" ht="15.75" customHeight="1">
      <c r="A388" s="62"/>
      <c r="B388" s="754"/>
      <c r="C388" s="62"/>
      <c r="D388" s="62"/>
      <c r="E388" s="227"/>
      <c r="F388" s="898"/>
      <c r="G388" s="148"/>
      <c r="H388" s="148"/>
      <c r="I388" s="148"/>
      <c r="J388" s="148"/>
      <c r="K388" s="148"/>
      <c r="L388" s="148"/>
      <c r="M388" s="148"/>
      <c r="N388" s="148"/>
      <c r="O388" s="148"/>
      <c r="P388" s="148"/>
      <c r="Q388" s="148"/>
      <c r="R388" s="148"/>
      <c r="S388" s="148"/>
      <c r="T388" s="148"/>
      <c r="U388" s="148"/>
      <c r="V388" s="148"/>
      <c r="W388" s="148"/>
      <c r="X388" s="148"/>
      <c r="Y388" s="148"/>
      <c r="Z388" s="148"/>
    </row>
    <row r="389" spans="1:26" ht="15.75" customHeight="1">
      <c r="A389" s="62"/>
      <c r="B389" s="754"/>
      <c r="C389" s="62"/>
      <c r="D389" s="62"/>
      <c r="E389" s="227"/>
      <c r="F389" s="898"/>
      <c r="G389" s="148"/>
      <c r="H389" s="148"/>
      <c r="I389" s="148"/>
      <c r="J389" s="148"/>
      <c r="K389" s="148"/>
      <c r="L389" s="148"/>
      <c r="M389" s="148"/>
      <c r="N389" s="148"/>
      <c r="O389" s="148"/>
      <c r="P389" s="148"/>
      <c r="Q389" s="148"/>
      <c r="R389" s="148"/>
      <c r="S389" s="148"/>
      <c r="T389" s="148"/>
      <c r="U389" s="148"/>
      <c r="V389" s="148"/>
      <c r="W389" s="148"/>
      <c r="X389" s="148"/>
      <c r="Y389" s="148"/>
      <c r="Z389" s="148"/>
    </row>
    <row r="390" spans="1:26" ht="15.75" customHeight="1">
      <c r="A390" s="62"/>
      <c r="B390" s="754"/>
      <c r="C390" s="62"/>
      <c r="D390" s="62"/>
      <c r="E390" s="227"/>
      <c r="F390" s="898"/>
      <c r="G390" s="148"/>
      <c r="H390" s="148"/>
      <c r="I390" s="148"/>
      <c r="J390" s="148"/>
      <c r="K390" s="148"/>
      <c r="L390" s="148"/>
      <c r="M390" s="148"/>
      <c r="N390" s="148"/>
      <c r="O390" s="148"/>
      <c r="P390" s="148"/>
      <c r="Q390" s="148"/>
      <c r="R390" s="148"/>
      <c r="S390" s="148"/>
      <c r="T390" s="148"/>
      <c r="U390" s="148"/>
      <c r="V390" s="148"/>
      <c r="W390" s="148"/>
      <c r="X390" s="148"/>
      <c r="Y390" s="148"/>
      <c r="Z390" s="148"/>
    </row>
    <row r="391" spans="1:26" ht="15.75" customHeight="1">
      <c r="A391" s="62"/>
      <c r="B391" s="754"/>
      <c r="C391" s="62"/>
      <c r="D391" s="62"/>
      <c r="E391" s="227"/>
      <c r="F391" s="898"/>
      <c r="G391" s="148"/>
      <c r="H391" s="148"/>
      <c r="I391" s="148"/>
      <c r="J391" s="148"/>
      <c r="K391" s="148"/>
      <c r="L391" s="148"/>
      <c r="M391" s="148"/>
      <c r="N391" s="148"/>
      <c r="O391" s="148"/>
      <c r="P391" s="148"/>
      <c r="Q391" s="148"/>
      <c r="R391" s="148"/>
      <c r="S391" s="148"/>
      <c r="T391" s="148"/>
      <c r="U391" s="148"/>
      <c r="V391" s="148"/>
      <c r="W391" s="148"/>
      <c r="X391" s="148"/>
      <c r="Y391" s="148"/>
      <c r="Z391" s="148"/>
    </row>
    <row r="392" spans="1:26" ht="15.75" customHeight="1">
      <c r="A392" s="62"/>
      <c r="B392" s="754"/>
      <c r="C392" s="62"/>
      <c r="D392" s="62"/>
      <c r="E392" s="227"/>
      <c r="F392" s="898"/>
      <c r="G392" s="148"/>
      <c r="H392" s="148"/>
      <c r="I392" s="148"/>
      <c r="J392" s="148"/>
      <c r="K392" s="148"/>
      <c r="L392" s="148"/>
      <c r="M392" s="148"/>
      <c r="N392" s="148"/>
      <c r="O392" s="148"/>
      <c r="P392" s="148"/>
      <c r="Q392" s="148"/>
      <c r="R392" s="148"/>
      <c r="S392" s="148"/>
      <c r="T392" s="148"/>
      <c r="U392" s="148"/>
      <c r="V392" s="148"/>
      <c r="W392" s="148"/>
      <c r="X392" s="148"/>
      <c r="Y392" s="148"/>
      <c r="Z392" s="148"/>
    </row>
    <row r="393" spans="1:26" ht="15.75" customHeight="1">
      <c r="A393" s="62"/>
      <c r="B393" s="754"/>
      <c r="C393" s="62"/>
      <c r="D393" s="62"/>
      <c r="E393" s="227"/>
      <c r="F393" s="898"/>
      <c r="G393" s="148"/>
      <c r="H393" s="148"/>
      <c r="I393" s="148"/>
      <c r="J393" s="148"/>
      <c r="K393" s="148"/>
      <c r="L393" s="148"/>
      <c r="M393" s="148"/>
      <c r="N393" s="148"/>
      <c r="O393" s="148"/>
      <c r="P393" s="148"/>
      <c r="Q393" s="148"/>
      <c r="R393" s="148"/>
      <c r="S393" s="148"/>
      <c r="T393" s="148"/>
      <c r="U393" s="148"/>
      <c r="V393" s="148"/>
      <c r="W393" s="148"/>
      <c r="X393" s="148"/>
      <c r="Y393" s="148"/>
      <c r="Z393" s="148"/>
    </row>
    <row r="394" spans="1:26" ht="15.75" customHeight="1">
      <c r="A394" s="62"/>
      <c r="B394" s="754"/>
      <c r="C394" s="62"/>
      <c r="D394" s="62"/>
      <c r="E394" s="227"/>
      <c r="F394" s="898"/>
      <c r="G394" s="148"/>
      <c r="H394" s="148"/>
      <c r="I394" s="148"/>
      <c r="J394" s="148"/>
      <c r="K394" s="148"/>
      <c r="L394" s="148"/>
      <c r="M394" s="148"/>
      <c r="N394" s="148"/>
      <c r="O394" s="148"/>
      <c r="P394" s="148"/>
      <c r="Q394" s="148"/>
      <c r="R394" s="148"/>
      <c r="S394" s="148"/>
      <c r="T394" s="148"/>
      <c r="U394" s="148"/>
      <c r="V394" s="148"/>
      <c r="W394" s="148"/>
      <c r="X394" s="148"/>
      <c r="Y394" s="148"/>
      <c r="Z394" s="148"/>
    </row>
    <row r="395" spans="1:26" ht="15.75" customHeight="1">
      <c r="A395" s="62"/>
      <c r="B395" s="754"/>
      <c r="C395" s="62"/>
      <c r="D395" s="62"/>
      <c r="E395" s="227"/>
      <c r="F395" s="898"/>
      <c r="G395" s="148"/>
      <c r="H395" s="148"/>
      <c r="I395" s="148"/>
      <c r="J395" s="148"/>
      <c r="K395" s="148"/>
      <c r="L395" s="148"/>
      <c r="M395" s="148"/>
      <c r="N395" s="148"/>
      <c r="O395" s="148"/>
      <c r="P395" s="148"/>
      <c r="Q395" s="148"/>
      <c r="R395" s="148"/>
      <c r="S395" s="148"/>
      <c r="T395" s="148"/>
      <c r="U395" s="148"/>
      <c r="V395" s="148"/>
      <c r="W395" s="148"/>
      <c r="X395" s="148"/>
      <c r="Y395" s="148"/>
      <c r="Z395" s="148"/>
    </row>
    <row r="396" spans="1:26" ht="15.75" customHeight="1">
      <c r="A396" s="62"/>
      <c r="B396" s="754"/>
      <c r="C396" s="62"/>
      <c r="D396" s="62"/>
      <c r="E396" s="227"/>
      <c r="F396" s="898"/>
      <c r="G396" s="148"/>
      <c r="H396" s="148"/>
      <c r="I396" s="148"/>
      <c r="J396" s="148"/>
      <c r="K396" s="148"/>
      <c r="L396" s="148"/>
      <c r="M396" s="148"/>
      <c r="N396" s="148"/>
      <c r="O396" s="148"/>
      <c r="P396" s="148"/>
      <c r="Q396" s="148"/>
      <c r="R396" s="148"/>
      <c r="S396" s="148"/>
      <c r="T396" s="148"/>
      <c r="U396" s="148"/>
      <c r="V396" s="148"/>
      <c r="W396" s="148"/>
      <c r="X396" s="148"/>
      <c r="Y396" s="148"/>
      <c r="Z396" s="148"/>
    </row>
    <row r="397" spans="1:26" ht="15.75" customHeight="1">
      <c r="A397" s="62"/>
      <c r="B397" s="754"/>
      <c r="C397" s="62"/>
      <c r="D397" s="62"/>
      <c r="E397" s="227"/>
      <c r="F397" s="898"/>
      <c r="G397" s="148"/>
      <c r="H397" s="148"/>
      <c r="I397" s="148"/>
      <c r="J397" s="148"/>
      <c r="K397" s="148"/>
      <c r="L397" s="148"/>
      <c r="M397" s="148"/>
      <c r="N397" s="148"/>
      <c r="O397" s="148"/>
      <c r="P397" s="148"/>
      <c r="Q397" s="148"/>
      <c r="R397" s="148"/>
      <c r="S397" s="148"/>
      <c r="T397" s="148"/>
      <c r="U397" s="148"/>
      <c r="V397" s="148"/>
      <c r="W397" s="148"/>
      <c r="X397" s="148"/>
      <c r="Y397" s="148"/>
      <c r="Z397" s="148"/>
    </row>
    <row r="398" spans="1:26" ht="15.75" customHeight="1">
      <c r="A398" s="62"/>
      <c r="B398" s="754"/>
      <c r="C398" s="62"/>
      <c r="D398" s="62"/>
      <c r="E398" s="227"/>
      <c r="F398" s="898"/>
      <c r="G398" s="148"/>
      <c r="H398" s="148"/>
      <c r="I398" s="148"/>
      <c r="J398" s="148"/>
      <c r="K398" s="148"/>
      <c r="L398" s="148"/>
      <c r="M398" s="148"/>
      <c r="N398" s="148"/>
      <c r="O398" s="148"/>
      <c r="P398" s="148"/>
      <c r="Q398" s="148"/>
      <c r="R398" s="148"/>
      <c r="S398" s="148"/>
      <c r="T398" s="148"/>
      <c r="U398" s="148"/>
      <c r="V398" s="148"/>
      <c r="W398" s="148"/>
      <c r="X398" s="148"/>
      <c r="Y398" s="148"/>
      <c r="Z398" s="148"/>
    </row>
    <row r="399" spans="1:26" ht="15.75" customHeight="1">
      <c r="A399" s="62"/>
      <c r="B399" s="754"/>
      <c r="C399" s="62"/>
      <c r="D399" s="62"/>
      <c r="E399" s="227"/>
      <c r="F399" s="898"/>
      <c r="G399" s="148"/>
      <c r="H399" s="148"/>
      <c r="I399" s="148"/>
      <c r="J399" s="148"/>
      <c r="K399" s="148"/>
      <c r="L399" s="148"/>
      <c r="M399" s="148"/>
      <c r="N399" s="148"/>
      <c r="O399" s="148"/>
      <c r="P399" s="148"/>
      <c r="Q399" s="148"/>
      <c r="R399" s="148"/>
      <c r="S399" s="148"/>
      <c r="T399" s="148"/>
      <c r="U399" s="148"/>
      <c r="V399" s="148"/>
      <c r="W399" s="148"/>
      <c r="X399" s="148"/>
      <c r="Y399" s="148"/>
      <c r="Z399" s="148"/>
    </row>
    <row r="400" spans="1:26" ht="15.75" customHeight="1">
      <c r="A400" s="62"/>
      <c r="B400" s="754"/>
      <c r="C400" s="62"/>
      <c r="D400" s="62"/>
      <c r="E400" s="227"/>
      <c r="F400" s="898"/>
      <c r="G400" s="148"/>
      <c r="H400" s="148"/>
      <c r="I400" s="148"/>
      <c r="J400" s="148"/>
      <c r="K400" s="148"/>
      <c r="L400" s="148"/>
      <c r="M400" s="148"/>
      <c r="N400" s="148"/>
      <c r="O400" s="148"/>
      <c r="P400" s="148"/>
      <c r="Q400" s="148"/>
      <c r="R400" s="148"/>
      <c r="S400" s="148"/>
      <c r="T400" s="148"/>
      <c r="U400" s="148"/>
      <c r="V400" s="148"/>
      <c r="W400" s="148"/>
      <c r="X400" s="148"/>
      <c r="Y400" s="148"/>
      <c r="Z400" s="148"/>
    </row>
    <row r="401" spans="1:26" ht="15.75" customHeight="1">
      <c r="A401" s="62"/>
      <c r="B401" s="754"/>
      <c r="C401" s="62"/>
      <c r="D401" s="62"/>
      <c r="E401" s="227"/>
      <c r="F401" s="898"/>
      <c r="G401" s="148"/>
      <c r="H401" s="148"/>
      <c r="I401" s="148"/>
      <c r="J401" s="148"/>
      <c r="K401" s="148"/>
      <c r="L401" s="148"/>
      <c r="M401" s="148"/>
      <c r="N401" s="148"/>
      <c r="O401" s="148"/>
      <c r="P401" s="148"/>
      <c r="Q401" s="148"/>
      <c r="R401" s="148"/>
      <c r="S401" s="148"/>
      <c r="T401" s="148"/>
      <c r="U401" s="148"/>
      <c r="V401" s="148"/>
      <c r="W401" s="148"/>
      <c r="X401" s="148"/>
      <c r="Y401" s="148"/>
      <c r="Z401" s="148"/>
    </row>
    <row r="402" spans="1:26" ht="15.75" customHeight="1">
      <c r="A402" s="62"/>
      <c r="B402" s="754"/>
      <c r="C402" s="62"/>
      <c r="D402" s="62"/>
      <c r="E402" s="227"/>
      <c r="F402" s="898"/>
      <c r="G402" s="148"/>
      <c r="H402" s="148"/>
      <c r="I402" s="148"/>
      <c r="J402" s="148"/>
      <c r="K402" s="148"/>
      <c r="L402" s="148"/>
      <c r="M402" s="148"/>
      <c r="N402" s="148"/>
      <c r="O402" s="148"/>
      <c r="P402" s="148"/>
      <c r="Q402" s="148"/>
      <c r="R402" s="148"/>
      <c r="S402" s="148"/>
      <c r="T402" s="148"/>
      <c r="U402" s="148"/>
      <c r="V402" s="148"/>
      <c r="W402" s="148"/>
      <c r="X402" s="148"/>
      <c r="Y402" s="148"/>
      <c r="Z402" s="148"/>
    </row>
    <row r="403" spans="1:26" ht="15.75" customHeight="1">
      <c r="A403" s="62"/>
      <c r="B403" s="754"/>
      <c r="C403" s="62"/>
      <c r="D403" s="62"/>
      <c r="E403" s="227"/>
      <c r="F403" s="898"/>
      <c r="G403" s="148"/>
      <c r="H403" s="148"/>
      <c r="I403" s="148"/>
      <c r="J403" s="148"/>
      <c r="K403" s="148"/>
      <c r="L403" s="148"/>
      <c r="M403" s="148"/>
      <c r="N403" s="148"/>
      <c r="O403" s="148"/>
      <c r="P403" s="148"/>
      <c r="Q403" s="148"/>
      <c r="R403" s="148"/>
      <c r="S403" s="148"/>
      <c r="T403" s="148"/>
      <c r="U403" s="148"/>
      <c r="V403" s="148"/>
      <c r="W403" s="148"/>
      <c r="X403" s="148"/>
      <c r="Y403" s="148"/>
      <c r="Z403" s="148"/>
    </row>
    <row r="404" spans="1:26" ht="15.75" customHeight="1">
      <c r="A404" s="62"/>
      <c r="B404" s="754"/>
      <c r="C404" s="62"/>
      <c r="D404" s="62"/>
      <c r="E404" s="227"/>
      <c r="F404" s="898"/>
      <c r="G404" s="148"/>
      <c r="H404" s="148"/>
      <c r="I404" s="148"/>
      <c r="J404" s="148"/>
      <c r="K404" s="148"/>
      <c r="L404" s="148"/>
      <c r="M404" s="148"/>
      <c r="N404" s="148"/>
      <c r="O404" s="148"/>
      <c r="P404" s="148"/>
      <c r="Q404" s="148"/>
      <c r="R404" s="148"/>
      <c r="S404" s="148"/>
      <c r="T404" s="148"/>
      <c r="U404" s="148"/>
      <c r="V404" s="148"/>
      <c r="W404" s="148"/>
      <c r="X404" s="148"/>
      <c r="Y404" s="148"/>
      <c r="Z404" s="148"/>
    </row>
    <row r="405" spans="1:26" ht="15.75" customHeight="1">
      <c r="A405" s="62"/>
      <c r="B405" s="754"/>
      <c r="C405" s="62"/>
      <c r="D405" s="62"/>
      <c r="E405" s="227"/>
      <c r="F405" s="898"/>
      <c r="G405" s="148"/>
      <c r="H405" s="148"/>
      <c r="I405" s="148"/>
      <c r="J405" s="148"/>
      <c r="K405" s="148"/>
      <c r="L405" s="148"/>
      <c r="M405" s="148"/>
      <c r="N405" s="148"/>
      <c r="O405" s="148"/>
      <c r="P405" s="148"/>
      <c r="Q405" s="148"/>
      <c r="R405" s="148"/>
      <c r="S405" s="148"/>
      <c r="T405" s="148"/>
      <c r="U405" s="148"/>
      <c r="V405" s="148"/>
      <c r="W405" s="148"/>
      <c r="X405" s="148"/>
      <c r="Y405" s="148"/>
      <c r="Z405" s="148"/>
    </row>
    <row r="406" spans="1:26" ht="15.75" customHeight="1">
      <c r="A406" s="62"/>
      <c r="B406" s="754"/>
      <c r="C406" s="62"/>
      <c r="D406" s="62"/>
      <c r="E406" s="227"/>
      <c r="F406" s="898"/>
      <c r="G406" s="148"/>
      <c r="H406" s="148"/>
      <c r="I406" s="148"/>
      <c r="J406" s="148"/>
      <c r="K406" s="148"/>
      <c r="L406" s="148"/>
      <c r="M406" s="148"/>
      <c r="N406" s="148"/>
      <c r="O406" s="148"/>
      <c r="P406" s="148"/>
      <c r="Q406" s="148"/>
      <c r="R406" s="148"/>
      <c r="S406" s="148"/>
      <c r="T406" s="148"/>
      <c r="U406" s="148"/>
      <c r="V406" s="148"/>
      <c r="W406" s="148"/>
      <c r="X406" s="148"/>
      <c r="Y406" s="148"/>
      <c r="Z406" s="148"/>
    </row>
    <row r="407" spans="1:26" ht="15.75" customHeight="1">
      <c r="A407" s="62"/>
      <c r="B407" s="754"/>
      <c r="C407" s="62"/>
      <c r="D407" s="62"/>
      <c r="E407" s="227"/>
      <c r="F407" s="898"/>
      <c r="G407" s="148"/>
      <c r="H407" s="148"/>
      <c r="I407" s="148"/>
      <c r="J407" s="148"/>
      <c r="K407" s="148"/>
      <c r="L407" s="148"/>
      <c r="M407" s="148"/>
      <c r="N407" s="148"/>
      <c r="O407" s="148"/>
      <c r="P407" s="148"/>
      <c r="Q407" s="148"/>
      <c r="R407" s="148"/>
      <c r="S407" s="148"/>
      <c r="T407" s="148"/>
      <c r="U407" s="148"/>
      <c r="V407" s="148"/>
      <c r="W407" s="148"/>
      <c r="X407" s="148"/>
      <c r="Y407" s="148"/>
      <c r="Z407" s="148"/>
    </row>
    <row r="408" spans="1:26" ht="15.75" customHeight="1">
      <c r="A408" s="62"/>
      <c r="B408" s="754"/>
      <c r="C408" s="62"/>
      <c r="D408" s="62"/>
      <c r="E408" s="227"/>
      <c r="F408" s="898"/>
      <c r="G408" s="148"/>
      <c r="H408" s="148"/>
      <c r="I408" s="148"/>
      <c r="J408" s="148"/>
      <c r="K408" s="148"/>
      <c r="L408" s="148"/>
      <c r="M408" s="148"/>
      <c r="N408" s="148"/>
      <c r="O408" s="148"/>
      <c r="P408" s="148"/>
      <c r="Q408" s="148"/>
      <c r="R408" s="148"/>
      <c r="S408" s="148"/>
      <c r="T408" s="148"/>
      <c r="U408" s="148"/>
      <c r="V408" s="148"/>
      <c r="W408" s="148"/>
      <c r="X408" s="148"/>
      <c r="Y408" s="148"/>
      <c r="Z408" s="148"/>
    </row>
    <row r="409" spans="1:26" ht="15.75" customHeight="1">
      <c r="A409" s="62"/>
      <c r="B409" s="754"/>
      <c r="C409" s="62"/>
      <c r="D409" s="62"/>
      <c r="E409" s="227"/>
      <c r="F409" s="898"/>
      <c r="G409" s="148"/>
      <c r="H409" s="148"/>
      <c r="I409" s="148"/>
      <c r="J409" s="148"/>
      <c r="K409" s="148"/>
      <c r="L409" s="148"/>
      <c r="M409" s="148"/>
      <c r="N409" s="148"/>
      <c r="O409" s="148"/>
      <c r="P409" s="148"/>
      <c r="Q409" s="148"/>
      <c r="R409" s="148"/>
      <c r="S409" s="148"/>
      <c r="T409" s="148"/>
      <c r="U409" s="148"/>
      <c r="V409" s="148"/>
      <c r="W409" s="148"/>
      <c r="X409" s="148"/>
      <c r="Y409" s="148"/>
      <c r="Z409" s="148"/>
    </row>
    <row r="410" spans="1:26" ht="15.75" customHeight="1">
      <c r="A410" s="62"/>
      <c r="B410" s="754"/>
      <c r="C410" s="62"/>
      <c r="D410" s="62"/>
      <c r="E410" s="227"/>
      <c r="F410" s="898"/>
      <c r="G410" s="148"/>
      <c r="H410" s="148"/>
      <c r="I410" s="148"/>
      <c r="J410" s="148"/>
      <c r="K410" s="148"/>
      <c r="L410" s="148"/>
      <c r="M410" s="148"/>
      <c r="N410" s="148"/>
      <c r="O410" s="148"/>
      <c r="P410" s="148"/>
      <c r="Q410" s="148"/>
      <c r="R410" s="148"/>
      <c r="S410" s="148"/>
      <c r="T410" s="148"/>
      <c r="U410" s="148"/>
      <c r="V410" s="148"/>
      <c r="W410" s="148"/>
      <c r="X410" s="148"/>
      <c r="Y410" s="148"/>
      <c r="Z410" s="148"/>
    </row>
    <row r="411" spans="1:26" ht="15.75" customHeight="1">
      <c r="A411" s="62"/>
      <c r="B411" s="754"/>
      <c r="C411" s="62"/>
      <c r="D411" s="62"/>
      <c r="E411" s="227"/>
      <c r="F411" s="898"/>
      <c r="G411" s="148"/>
      <c r="H411" s="148"/>
      <c r="I411" s="148"/>
      <c r="J411" s="148"/>
      <c r="K411" s="148"/>
      <c r="L411" s="148"/>
      <c r="M411" s="148"/>
      <c r="N411" s="148"/>
      <c r="O411" s="148"/>
      <c r="P411" s="148"/>
      <c r="Q411" s="148"/>
      <c r="R411" s="148"/>
      <c r="S411" s="148"/>
      <c r="T411" s="148"/>
      <c r="U411" s="148"/>
      <c r="V411" s="148"/>
      <c r="W411" s="148"/>
      <c r="X411" s="148"/>
      <c r="Y411" s="148"/>
      <c r="Z411" s="148"/>
    </row>
    <row r="412" spans="1:26" ht="15.75" customHeight="1">
      <c r="A412" s="62"/>
      <c r="B412" s="754"/>
      <c r="C412" s="62"/>
      <c r="D412" s="62"/>
      <c r="E412" s="227"/>
      <c r="F412" s="898"/>
      <c r="G412" s="148"/>
      <c r="H412" s="148"/>
      <c r="I412" s="148"/>
      <c r="J412" s="148"/>
      <c r="K412" s="148"/>
      <c r="L412" s="148"/>
      <c r="M412" s="148"/>
      <c r="N412" s="148"/>
      <c r="O412" s="148"/>
      <c r="P412" s="148"/>
      <c r="Q412" s="148"/>
      <c r="R412" s="148"/>
      <c r="S412" s="148"/>
      <c r="T412" s="148"/>
      <c r="U412" s="148"/>
      <c r="V412" s="148"/>
      <c r="W412" s="148"/>
      <c r="X412" s="148"/>
      <c r="Y412" s="148"/>
      <c r="Z412" s="148"/>
    </row>
    <row r="413" spans="1:26" ht="15.75" customHeight="1">
      <c r="A413" s="62"/>
      <c r="B413" s="754"/>
      <c r="C413" s="62"/>
      <c r="D413" s="62"/>
      <c r="E413" s="227"/>
      <c r="F413" s="898"/>
      <c r="G413" s="148"/>
      <c r="H413" s="148"/>
      <c r="I413" s="148"/>
      <c r="J413" s="148"/>
      <c r="K413" s="148"/>
      <c r="L413" s="148"/>
      <c r="M413" s="148"/>
      <c r="N413" s="148"/>
      <c r="O413" s="148"/>
      <c r="P413" s="148"/>
      <c r="Q413" s="148"/>
      <c r="R413" s="148"/>
      <c r="S413" s="148"/>
      <c r="T413" s="148"/>
      <c r="U413" s="148"/>
      <c r="V413" s="148"/>
      <c r="W413" s="148"/>
      <c r="X413" s="148"/>
      <c r="Y413" s="148"/>
      <c r="Z413" s="148"/>
    </row>
    <row r="414" spans="1:26" ht="15.75" customHeight="1">
      <c r="A414" s="62"/>
      <c r="B414" s="754"/>
      <c r="C414" s="62"/>
      <c r="D414" s="62"/>
      <c r="E414" s="227"/>
      <c r="F414" s="898"/>
      <c r="G414" s="148"/>
      <c r="H414" s="148"/>
      <c r="I414" s="148"/>
      <c r="J414" s="148"/>
      <c r="K414" s="148"/>
      <c r="L414" s="148"/>
      <c r="M414" s="148"/>
      <c r="N414" s="148"/>
      <c r="O414" s="148"/>
      <c r="P414" s="148"/>
      <c r="Q414" s="148"/>
      <c r="R414" s="148"/>
      <c r="S414" s="148"/>
      <c r="T414" s="148"/>
      <c r="U414" s="148"/>
      <c r="V414" s="148"/>
      <c r="W414" s="148"/>
      <c r="X414" s="148"/>
      <c r="Y414" s="148"/>
      <c r="Z414" s="148"/>
    </row>
    <row r="415" spans="1:26" ht="15.75" customHeight="1">
      <c r="A415" s="62"/>
      <c r="B415" s="754"/>
      <c r="C415" s="62"/>
      <c r="D415" s="62"/>
      <c r="E415" s="227"/>
      <c r="F415" s="898"/>
      <c r="G415" s="148"/>
      <c r="H415" s="148"/>
      <c r="I415" s="148"/>
      <c r="J415" s="148"/>
      <c r="K415" s="148"/>
      <c r="L415" s="148"/>
      <c r="M415" s="148"/>
      <c r="N415" s="148"/>
      <c r="O415" s="148"/>
      <c r="P415" s="148"/>
      <c r="Q415" s="148"/>
      <c r="R415" s="148"/>
      <c r="S415" s="148"/>
      <c r="T415" s="148"/>
      <c r="U415" s="148"/>
      <c r="V415" s="148"/>
      <c r="W415" s="148"/>
      <c r="X415" s="148"/>
      <c r="Y415" s="148"/>
      <c r="Z415" s="148"/>
    </row>
    <row r="416" spans="1:26" ht="15.75" customHeight="1">
      <c r="A416" s="62"/>
      <c r="B416" s="754"/>
      <c r="C416" s="62"/>
      <c r="D416" s="62"/>
      <c r="E416" s="227"/>
      <c r="F416" s="898"/>
      <c r="G416" s="148"/>
      <c r="H416" s="148"/>
      <c r="I416" s="148"/>
      <c r="J416" s="148"/>
      <c r="K416" s="148"/>
      <c r="L416" s="148"/>
      <c r="M416" s="148"/>
      <c r="N416" s="148"/>
      <c r="O416" s="148"/>
      <c r="P416" s="148"/>
      <c r="Q416" s="148"/>
      <c r="R416" s="148"/>
      <c r="S416" s="148"/>
      <c r="T416" s="148"/>
      <c r="U416" s="148"/>
      <c r="V416" s="148"/>
      <c r="W416" s="148"/>
      <c r="X416" s="148"/>
      <c r="Y416" s="148"/>
      <c r="Z416" s="148"/>
    </row>
    <row r="417" spans="1:26" ht="15.75" customHeight="1">
      <c r="A417" s="62"/>
      <c r="B417" s="754"/>
      <c r="C417" s="62"/>
      <c r="D417" s="62"/>
      <c r="E417" s="227"/>
      <c r="F417" s="898"/>
      <c r="G417" s="148"/>
      <c r="H417" s="148"/>
      <c r="I417" s="148"/>
      <c r="J417" s="148"/>
      <c r="K417" s="148"/>
      <c r="L417" s="148"/>
      <c r="M417" s="148"/>
      <c r="N417" s="148"/>
      <c r="O417" s="148"/>
      <c r="P417" s="148"/>
      <c r="Q417" s="148"/>
      <c r="R417" s="148"/>
      <c r="S417" s="148"/>
      <c r="T417" s="148"/>
      <c r="U417" s="148"/>
      <c r="V417" s="148"/>
      <c r="W417" s="148"/>
      <c r="X417" s="148"/>
      <c r="Y417" s="148"/>
      <c r="Z417" s="148"/>
    </row>
    <row r="418" spans="1:26" ht="15.75" customHeight="1">
      <c r="A418" s="62"/>
      <c r="B418" s="754"/>
      <c r="C418" s="62"/>
      <c r="D418" s="62"/>
      <c r="E418" s="227"/>
      <c r="F418" s="898"/>
      <c r="G418" s="148"/>
      <c r="H418" s="148"/>
      <c r="I418" s="148"/>
      <c r="J418" s="148"/>
      <c r="K418" s="148"/>
      <c r="L418" s="148"/>
      <c r="M418" s="148"/>
      <c r="N418" s="148"/>
      <c r="O418" s="148"/>
      <c r="P418" s="148"/>
      <c r="Q418" s="148"/>
      <c r="R418" s="148"/>
      <c r="S418" s="148"/>
      <c r="T418" s="148"/>
      <c r="U418" s="148"/>
      <c r="V418" s="148"/>
      <c r="W418" s="148"/>
      <c r="X418" s="148"/>
      <c r="Y418" s="148"/>
      <c r="Z418" s="148"/>
    </row>
    <row r="419" spans="1:26" ht="15.75" customHeight="1">
      <c r="A419" s="62"/>
      <c r="B419" s="754"/>
      <c r="C419" s="62"/>
      <c r="D419" s="62"/>
      <c r="E419" s="227"/>
      <c r="F419" s="898"/>
      <c r="G419" s="148"/>
      <c r="H419" s="148"/>
      <c r="I419" s="148"/>
      <c r="J419" s="148"/>
      <c r="K419" s="148"/>
      <c r="L419" s="148"/>
      <c r="M419" s="148"/>
      <c r="N419" s="148"/>
      <c r="O419" s="148"/>
      <c r="P419" s="148"/>
      <c r="Q419" s="148"/>
      <c r="R419" s="148"/>
      <c r="S419" s="148"/>
      <c r="T419" s="148"/>
      <c r="U419" s="148"/>
      <c r="V419" s="148"/>
      <c r="W419" s="148"/>
      <c r="X419" s="148"/>
      <c r="Y419" s="148"/>
      <c r="Z419" s="148"/>
    </row>
    <row r="420" spans="1:26" ht="15.75" customHeight="1">
      <c r="A420" s="62"/>
      <c r="B420" s="754"/>
      <c r="C420" s="62"/>
      <c r="D420" s="62"/>
      <c r="E420" s="227"/>
      <c r="F420" s="898"/>
      <c r="G420" s="148"/>
      <c r="H420" s="148"/>
      <c r="I420" s="148"/>
      <c r="J420" s="148"/>
      <c r="K420" s="148"/>
      <c r="L420" s="148"/>
      <c r="M420" s="148"/>
      <c r="N420" s="148"/>
      <c r="O420" s="148"/>
      <c r="P420" s="148"/>
      <c r="Q420" s="148"/>
      <c r="R420" s="148"/>
      <c r="S420" s="148"/>
      <c r="T420" s="148"/>
      <c r="U420" s="148"/>
      <c r="V420" s="148"/>
      <c r="W420" s="148"/>
      <c r="X420" s="148"/>
      <c r="Y420" s="148"/>
      <c r="Z420" s="148"/>
    </row>
    <row r="421" spans="1:26" ht="15.75" customHeight="1">
      <c r="A421" s="62"/>
      <c r="B421" s="754"/>
      <c r="C421" s="62"/>
      <c r="D421" s="62"/>
      <c r="E421" s="227"/>
      <c r="F421" s="898"/>
      <c r="G421" s="148"/>
      <c r="H421" s="148"/>
      <c r="I421" s="148"/>
      <c r="J421" s="148"/>
      <c r="K421" s="148"/>
      <c r="L421" s="148"/>
      <c r="M421" s="148"/>
      <c r="N421" s="148"/>
      <c r="O421" s="148"/>
      <c r="P421" s="148"/>
      <c r="Q421" s="148"/>
      <c r="R421" s="148"/>
      <c r="S421" s="148"/>
      <c r="T421" s="148"/>
      <c r="U421" s="148"/>
      <c r="V421" s="148"/>
      <c r="W421" s="148"/>
      <c r="X421" s="148"/>
      <c r="Y421" s="148"/>
      <c r="Z421" s="148"/>
    </row>
    <row r="422" spans="1:26" ht="15.75" customHeight="1">
      <c r="A422" s="62"/>
      <c r="B422" s="754"/>
      <c r="C422" s="62"/>
      <c r="D422" s="62"/>
      <c r="E422" s="227"/>
      <c r="F422" s="898"/>
      <c r="G422" s="148"/>
      <c r="H422" s="148"/>
      <c r="I422" s="148"/>
      <c r="J422" s="148"/>
      <c r="K422" s="148"/>
      <c r="L422" s="148"/>
      <c r="M422" s="148"/>
      <c r="N422" s="148"/>
      <c r="O422" s="148"/>
      <c r="P422" s="148"/>
      <c r="Q422" s="148"/>
      <c r="R422" s="148"/>
      <c r="S422" s="148"/>
      <c r="T422" s="148"/>
      <c r="U422" s="148"/>
      <c r="V422" s="148"/>
      <c r="W422" s="148"/>
      <c r="X422" s="148"/>
      <c r="Y422" s="148"/>
      <c r="Z422" s="148"/>
    </row>
    <row r="423" spans="1:26" ht="15.75" customHeight="1">
      <c r="A423" s="62"/>
      <c r="B423" s="754"/>
      <c r="C423" s="62"/>
      <c r="D423" s="62"/>
      <c r="E423" s="227"/>
      <c r="F423" s="898"/>
      <c r="G423" s="148"/>
      <c r="H423" s="148"/>
      <c r="I423" s="148"/>
      <c r="J423" s="148"/>
      <c r="K423" s="148"/>
      <c r="L423" s="148"/>
      <c r="M423" s="148"/>
      <c r="N423" s="148"/>
      <c r="O423" s="148"/>
      <c r="P423" s="148"/>
      <c r="Q423" s="148"/>
      <c r="R423" s="148"/>
      <c r="S423" s="148"/>
      <c r="T423" s="148"/>
      <c r="U423" s="148"/>
      <c r="V423" s="148"/>
      <c r="W423" s="148"/>
      <c r="X423" s="148"/>
      <c r="Y423" s="148"/>
      <c r="Z423" s="148"/>
    </row>
    <row r="424" spans="1:26" ht="15.75" customHeight="1">
      <c r="A424" s="62"/>
      <c r="B424" s="754"/>
      <c r="C424" s="62"/>
      <c r="D424" s="62"/>
      <c r="E424" s="227"/>
      <c r="F424" s="898"/>
      <c r="G424" s="148"/>
      <c r="H424" s="148"/>
      <c r="I424" s="148"/>
      <c r="J424" s="148"/>
      <c r="K424" s="148"/>
      <c r="L424" s="148"/>
      <c r="M424" s="148"/>
      <c r="N424" s="148"/>
      <c r="O424" s="148"/>
      <c r="P424" s="148"/>
      <c r="Q424" s="148"/>
      <c r="R424" s="148"/>
      <c r="S424" s="148"/>
      <c r="T424" s="148"/>
      <c r="U424" s="148"/>
      <c r="V424" s="148"/>
      <c r="W424" s="148"/>
      <c r="X424" s="148"/>
      <c r="Y424" s="148"/>
      <c r="Z424" s="148"/>
    </row>
    <row r="425" spans="1:26" ht="15.75" customHeight="1">
      <c r="A425" s="62"/>
      <c r="B425" s="754"/>
      <c r="C425" s="62"/>
      <c r="D425" s="62"/>
      <c r="E425" s="227"/>
      <c r="F425" s="898"/>
      <c r="G425" s="148"/>
      <c r="H425" s="148"/>
      <c r="I425" s="148"/>
      <c r="J425" s="148"/>
      <c r="K425" s="148"/>
      <c r="L425" s="148"/>
      <c r="M425" s="148"/>
      <c r="N425" s="148"/>
      <c r="O425" s="148"/>
      <c r="P425" s="148"/>
      <c r="Q425" s="148"/>
      <c r="R425" s="148"/>
      <c r="S425" s="148"/>
      <c r="T425" s="148"/>
      <c r="U425" s="148"/>
      <c r="V425" s="148"/>
      <c r="W425" s="148"/>
      <c r="X425" s="148"/>
      <c r="Y425" s="148"/>
      <c r="Z425" s="148"/>
    </row>
    <row r="426" spans="1:26" ht="15.75" customHeight="1">
      <c r="A426" s="62"/>
      <c r="B426" s="754"/>
      <c r="C426" s="62"/>
      <c r="D426" s="62"/>
      <c r="E426" s="227"/>
      <c r="F426" s="898"/>
      <c r="G426" s="148"/>
      <c r="H426" s="148"/>
      <c r="I426" s="148"/>
      <c r="J426" s="148"/>
      <c r="K426" s="148"/>
      <c r="L426" s="148"/>
      <c r="M426" s="148"/>
      <c r="N426" s="148"/>
      <c r="O426" s="148"/>
      <c r="P426" s="148"/>
      <c r="Q426" s="148"/>
      <c r="R426" s="148"/>
      <c r="S426" s="148"/>
      <c r="T426" s="148"/>
      <c r="U426" s="148"/>
      <c r="V426" s="148"/>
      <c r="W426" s="148"/>
      <c r="X426" s="148"/>
      <c r="Y426" s="148"/>
      <c r="Z426" s="148"/>
    </row>
    <row r="427" spans="1:26" ht="15.75" customHeight="1">
      <c r="A427" s="62"/>
      <c r="B427" s="754"/>
      <c r="C427" s="62"/>
      <c r="D427" s="62"/>
      <c r="E427" s="227"/>
      <c r="F427" s="898"/>
      <c r="G427" s="148"/>
      <c r="H427" s="148"/>
      <c r="I427" s="148"/>
      <c r="J427" s="148"/>
      <c r="K427" s="148"/>
      <c r="L427" s="148"/>
      <c r="M427" s="148"/>
      <c r="N427" s="148"/>
      <c r="O427" s="148"/>
      <c r="P427" s="148"/>
      <c r="Q427" s="148"/>
      <c r="R427" s="148"/>
      <c r="S427" s="148"/>
      <c r="T427" s="148"/>
      <c r="U427" s="148"/>
      <c r="V427" s="148"/>
      <c r="W427" s="148"/>
      <c r="X427" s="148"/>
      <c r="Y427" s="148"/>
      <c r="Z427" s="148"/>
    </row>
    <row r="428" spans="1:26" ht="15.75" customHeight="1">
      <c r="A428" s="62"/>
      <c r="B428" s="754"/>
      <c r="C428" s="62"/>
      <c r="D428" s="62"/>
      <c r="E428" s="227"/>
      <c r="F428" s="898"/>
      <c r="G428" s="148"/>
      <c r="H428" s="148"/>
      <c r="I428" s="148"/>
      <c r="J428" s="148"/>
      <c r="K428" s="148"/>
      <c r="L428" s="148"/>
      <c r="M428" s="148"/>
      <c r="N428" s="148"/>
      <c r="O428" s="148"/>
      <c r="P428" s="148"/>
      <c r="Q428" s="148"/>
      <c r="R428" s="148"/>
      <c r="S428" s="148"/>
      <c r="T428" s="148"/>
      <c r="U428" s="148"/>
      <c r="V428" s="148"/>
      <c r="W428" s="148"/>
      <c r="X428" s="148"/>
      <c r="Y428" s="148"/>
      <c r="Z428" s="148"/>
    </row>
    <row r="429" spans="1:26" ht="15.75" customHeight="1">
      <c r="A429" s="62"/>
      <c r="B429" s="754"/>
      <c r="C429" s="62"/>
      <c r="D429" s="62"/>
      <c r="E429" s="227"/>
      <c r="F429" s="898"/>
      <c r="G429" s="148"/>
      <c r="H429" s="148"/>
      <c r="I429" s="148"/>
      <c r="J429" s="148"/>
      <c r="K429" s="148"/>
      <c r="L429" s="148"/>
      <c r="M429" s="148"/>
      <c r="N429" s="148"/>
      <c r="O429" s="148"/>
      <c r="P429" s="148"/>
      <c r="Q429" s="148"/>
      <c r="R429" s="148"/>
      <c r="S429" s="148"/>
      <c r="T429" s="148"/>
      <c r="U429" s="148"/>
      <c r="V429" s="148"/>
      <c r="W429" s="148"/>
      <c r="X429" s="148"/>
      <c r="Y429" s="148"/>
      <c r="Z429" s="148"/>
    </row>
    <row r="430" spans="1:26" ht="15.75" customHeight="1">
      <c r="A430" s="62"/>
      <c r="B430" s="754"/>
      <c r="C430" s="62"/>
      <c r="D430" s="62"/>
      <c r="E430" s="227"/>
      <c r="F430" s="898"/>
      <c r="G430" s="148"/>
      <c r="H430" s="148"/>
      <c r="I430" s="148"/>
      <c r="J430" s="148"/>
      <c r="K430" s="148"/>
      <c r="L430" s="148"/>
      <c r="M430" s="148"/>
      <c r="N430" s="148"/>
      <c r="O430" s="148"/>
      <c r="P430" s="148"/>
      <c r="Q430" s="148"/>
      <c r="R430" s="148"/>
      <c r="S430" s="148"/>
      <c r="T430" s="148"/>
      <c r="U430" s="148"/>
      <c r="V430" s="148"/>
      <c r="W430" s="148"/>
      <c r="X430" s="148"/>
      <c r="Y430" s="148"/>
      <c r="Z430" s="148"/>
    </row>
    <row r="431" spans="1:26" ht="15.75" customHeight="1">
      <c r="A431" s="62"/>
      <c r="B431" s="754"/>
      <c r="C431" s="62"/>
      <c r="D431" s="62"/>
      <c r="E431" s="227"/>
      <c r="F431" s="898"/>
      <c r="G431" s="148"/>
      <c r="H431" s="148"/>
      <c r="I431" s="148"/>
      <c r="J431" s="148"/>
      <c r="K431" s="148"/>
      <c r="L431" s="148"/>
      <c r="M431" s="148"/>
      <c r="N431" s="148"/>
      <c r="O431" s="148"/>
      <c r="P431" s="148"/>
      <c r="Q431" s="148"/>
      <c r="R431" s="148"/>
      <c r="S431" s="148"/>
      <c r="T431" s="148"/>
      <c r="U431" s="148"/>
      <c r="V431" s="148"/>
      <c r="W431" s="148"/>
      <c r="X431" s="148"/>
      <c r="Y431" s="148"/>
      <c r="Z431" s="148"/>
    </row>
    <row r="432" spans="1:26" ht="15.75" customHeight="1">
      <c r="A432" s="62"/>
      <c r="B432" s="754"/>
      <c r="C432" s="62"/>
      <c r="D432" s="62"/>
      <c r="E432" s="227"/>
      <c r="F432" s="898"/>
      <c r="G432" s="148"/>
      <c r="H432" s="148"/>
      <c r="I432" s="148"/>
      <c r="J432" s="148"/>
      <c r="K432" s="148"/>
      <c r="L432" s="148"/>
      <c r="M432" s="148"/>
      <c r="N432" s="148"/>
      <c r="O432" s="148"/>
      <c r="P432" s="148"/>
      <c r="Q432" s="148"/>
      <c r="R432" s="148"/>
      <c r="S432" s="148"/>
      <c r="T432" s="148"/>
      <c r="U432" s="148"/>
      <c r="V432" s="148"/>
      <c r="W432" s="148"/>
      <c r="X432" s="148"/>
      <c r="Y432" s="148"/>
      <c r="Z432" s="148"/>
    </row>
    <row r="433" spans="1:26" ht="15.75" customHeight="1">
      <c r="A433" s="62"/>
      <c r="B433" s="754"/>
      <c r="C433" s="62"/>
      <c r="D433" s="62"/>
      <c r="E433" s="227"/>
      <c r="F433" s="898"/>
      <c r="G433" s="148"/>
      <c r="H433" s="148"/>
      <c r="I433" s="148"/>
      <c r="J433" s="148"/>
      <c r="K433" s="148"/>
      <c r="L433" s="148"/>
      <c r="M433" s="148"/>
      <c r="N433" s="148"/>
      <c r="O433" s="148"/>
      <c r="P433" s="148"/>
      <c r="Q433" s="148"/>
      <c r="R433" s="148"/>
      <c r="S433" s="148"/>
      <c r="T433" s="148"/>
      <c r="U433" s="148"/>
      <c r="V433" s="148"/>
      <c r="W433" s="148"/>
      <c r="X433" s="148"/>
      <c r="Y433" s="148"/>
      <c r="Z433" s="148"/>
    </row>
    <row r="434" spans="1:26" ht="15.75" customHeight="1">
      <c r="A434" s="62"/>
      <c r="B434" s="754"/>
      <c r="C434" s="62"/>
      <c r="D434" s="62"/>
      <c r="E434" s="227"/>
      <c r="F434" s="898"/>
      <c r="G434" s="148"/>
      <c r="H434" s="148"/>
      <c r="I434" s="148"/>
      <c r="J434" s="148"/>
      <c r="K434" s="148"/>
      <c r="L434" s="148"/>
      <c r="M434" s="148"/>
      <c r="N434" s="148"/>
      <c r="O434" s="148"/>
      <c r="P434" s="148"/>
      <c r="Q434" s="148"/>
      <c r="R434" s="148"/>
      <c r="S434" s="148"/>
      <c r="T434" s="148"/>
      <c r="U434" s="148"/>
      <c r="V434" s="148"/>
      <c r="W434" s="148"/>
      <c r="X434" s="148"/>
      <c r="Y434" s="148"/>
      <c r="Z434" s="148"/>
    </row>
    <row r="435" spans="1:26" ht="15.75" customHeight="1">
      <c r="A435" s="62"/>
      <c r="B435" s="754"/>
      <c r="C435" s="62"/>
      <c r="D435" s="62"/>
      <c r="E435" s="227"/>
      <c r="F435" s="898"/>
      <c r="G435" s="148"/>
      <c r="H435" s="148"/>
      <c r="I435" s="148"/>
      <c r="J435" s="148"/>
      <c r="K435" s="148"/>
      <c r="L435" s="148"/>
      <c r="M435" s="148"/>
      <c r="N435" s="148"/>
      <c r="O435" s="148"/>
      <c r="P435" s="148"/>
      <c r="Q435" s="148"/>
      <c r="R435" s="148"/>
      <c r="S435" s="148"/>
      <c r="T435" s="148"/>
      <c r="U435" s="148"/>
      <c r="V435" s="148"/>
      <c r="W435" s="148"/>
      <c r="X435" s="148"/>
      <c r="Y435" s="148"/>
      <c r="Z435" s="148"/>
    </row>
    <row r="436" spans="1:26" ht="15.75" customHeight="1">
      <c r="A436" s="62"/>
      <c r="B436" s="754"/>
      <c r="C436" s="62"/>
      <c r="D436" s="62"/>
      <c r="E436" s="227"/>
      <c r="F436" s="898"/>
      <c r="G436" s="148"/>
      <c r="H436" s="148"/>
      <c r="I436" s="148"/>
      <c r="J436" s="148"/>
      <c r="K436" s="148"/>
      <c r="L436" s="148"/>
      <c r="M436" s="148"/>
      <c r="N436" s="148"/>
      <c r="O436" s="148"/>
      <c r="P436" s="148"/>
      <c r="Q436" s="148"/>
      <c r="R436" s="148"/>
      <c r="S436" s="148"/>
      <c r="T436" s="148"/>
      <c r="U436" s="148"/>
      <c r="V436" s="148"/>
      <c r="W436" s="148"/>
      <c r="X436" s="148"/>
      <c r="Y436" s="148"/>
      <c r="Z436" s="148"/>
    </row>
    <row r="437" spans="1:26" ht="15.75" customHeight="1">
      <c r="A437" s="62"/>
      <c r="B437" s="754"/>
      <c r="C437" s="62"/>
      <c r="D437" s="62"/>
      <c r="E437" s="227"/>
      <c r="F437" s="898"/>
      <c r="G437" s="148"/>
      <c r="H437" s="148"/>
      <c r="I437" s="148"/>
      <c r="J437" s="148"/>
      <c r="K437" s="148"/>
      <c r="L437" s="148"/>
      <c r="M437" s="148"/>
      <c r="N437" s="148"/>
      <c r="O437" s="148"/>
      <c r="P437" s="148"/>
      <c r="Q437" s="148"/>
      <c r="R437" s="148"/>
      <c r="S437" s="148"/>
      <c r="T437" s="148"/>
      <c r="U437" s="148"/>
      <c r="V437" s="148"/>
      <c r="W437" s="148"/>
      <c r="X437" s="148"/>
      <c r="Y437" s="148"/>
      <c r="Z437" s="148"/>
    </row>
    <row r="438" spans="1:26" ht="15.75" customHeight="1">
      <c r="A438" s="62"/>
      <c r="B438" s="754"/>
      <c r="C438" s="62"/>
      <c r="D438" s="62"/>
      <c r="E438" s="227"/>
      <c r="F438" s="898"/>
      <c r="G438" s="148"/>
      <c r="H438" s="148"/>
      <c r="I438" s="148"/>
      <c r="J438" s="148"/>
      <c r="K438" s="148"/>
      <c r="L438" s="148"/>
      <c r="M438" s="148"/>
      <c r="N438" s="148"/>
      <c r="O438" s="148"/>
      <c r="P438" s="148"/>
      <c r="Q438" s="148"/>
      <c r="R438" s="148"/>
      <c r="S438" s="148"/>
      <c r="T438" s="148"/>
      <c r="U438" s="148"/>
      <c r="V438" s="148"/>
      <c r="W438" s="148"/>
      <c r="X438" s="148"/>
      <c r="Y438" s="148"/>
      <c r="Z438" s="148"/>
    </row>
    <row r="439" spans="1:26" ht="15.75" customHeight="1">
      <c r="A439" s="62"/>
      <c r="B439" s="754"/>
      <c r="C439" s="62"/>
      <c r="D439" s="62"/>
      <c r="E439" s="227"/>
      <c r="F439" s="898"/>
      <c r="G439" s="148"/>
      <c r="H439" s="148"/>
      <c r="I439" s="148"/>
      <c r="J439" s="148"/>
      <c r="K439" s="148"/>
      <c r="L439" s="148"/>
      <c r="M439" s="148"/>
      <c r="N439" s="148"/>
      <c r="O439" s="148"/>
      <c r="P439" s="148"/>
      <c r="Q439" s="148"/>
      <c r="R439" s="148"/>
      <c r="S439" s="148"/>
      <c r="T439" s="148"/>
      <c r="U439" s="148"/>
      <c r="V439" s="148"/>
      <c r="W439" s="148"/>
      <c r="X439" s="148"/>
      <c r="Y439" s="148"/>
      <c r="Z439" s="148"/>
    </row>
    <row r="440" spans="1:26" ht="15.75" customHeight="1">
      <c r="A440" s="62"/>
      <c r="B440" s="754"/>
      <c r="C440" s="62"/>
      <c r="D440" s="62"/>
      <c r="E440" s="227"/>
      <c r="F440" s="898"/>
      <c r="G440" s="148"/>
      <c r="H440" s="148"/>
      <c r="I440" s="148"/>
      <c r="J440" s="148"/>
      <c r="K440" s="148"/>
      <c r="L440" s="148"/>
      <c r="M440" s="148"/>
      <c r="N440" s="148"/>
      <c r="O440" s="148"/>
      <c r="P440" s="148"/>
      <c r="Q440" s="148"/>
      <c r="R440" s="148"/>
      <c r="S440" s="148"/>
      <c r="T440" s="148"/>
      <c r="U440" s="148"/>
      <c r="V440" s="148"/>
      <c r="W440" s="148"/>
      <c r="X440" s="148"/>
      <c r="Y440" s="148"/>
      <c r="Z440" s="148"/>
    </row>
    <row r="441" spans="1:26" ht="15.75" customHeight="1">
      <c r="A441" s="62"/>
      <c r="B441" s="754"/>
      <c r="C441" s="62"/>
      <c r="D441" s="62"/>
      <c r="E441" s="227"/>
      <c r="F441" s="898"/>
      <c r="G441" s="148"/>
      <c r="H441" s="148"/>
      <c r="I441" s="148"/>
      <c r="J441" s="148"/>
      <c r="K441" s="148"/>
      <c r="L441" s="148"/>
      <c r="M441" s="148"/>
      <c r="N441" s="148"/>
      <c r="O441" s="148"/>
      <c r="P441" s="148"/>
      <c r="Q441" s="148"/>
      <c r="R441" s="148"/>
      <c r="S441" s="148"/>
      <c r="T441" s="148"/>
      <c r="U441" s="148"/>
      <c r="V441" s="148"/>
      <c r="W441" s="148"/>
      <c r="X441" s="148"/>
      <c r="Y441" s="148"/>
      <c r="Z441" s="148"/>
    </row>
    <row r="442" spans="1:26" ht="15.75" customHeight="1">
      <c r="A442" s="62"/>
      <c r="B442" s="754"/>
      <c r="C442" s="62"/>
      <c r="D442" s="62"/>
      <c r="E442" s="227"/>
      <c r="F442" s="898"/>
      <c r="G442" s="148"/>
      <c r="H442" s="148"/>
      <c r="I442" s="148"/>
      <c r="J442" s="148"/>
      <c r="K442" s="148"/>
      <c r="L442" s="148"/>
      <c r="M442" s="148"/>
      <c r="N442" s="148"/>
      <c r="O442" s="148"/>
      <c r="P442" s="148"/>
      <c r="Q442" s="148"/>
      <c r="R442" s="148"/>
      <c r="S442" s="148"/>
      <c r="T442" s="148"/>
      <c r="U442" s="148"/>
      <c r="V442" s="148"/>
      <c r="W442" s="148"/>
      <c r="X442" s="148"/>
      <c r="Y442" s="148"/>
      <c r="Z442" s="148"/>
    </row>
    <row r="443" spans="1:26" ht="15.75" customHeight="1">
      <c r="A443" s="62"/>
      <c r="B443" s="754"/>
      <c r="C443" s="62"/>
      <c r="D443" s="62"/>
      <c r="E443" s="227"/>
      <c r="F443" s="898"/>
      <c r="G443" s="148"/>
      <c r="H443" s="148"/>
      <c r="I443" s="148"/>
      <c r="J443" s="148"/>
      <c r="K443" s="148"/>
      <c r="L443" s="148"/>
      <c r="M443" s="148"/>
      <c r="N443" s="148"/>
      <c r="O443" s="148"/>
      <c r="P443" s="148"/>
      <c r="Q443" s="148"/>
      <c r="R443" s="148"/>
      <c r="S443" s="148"/>
      <c r="T443" s="148"/>
      <c r="U443" s="148"/>
      <c r="V443" s="148"/>
      <c r="W443" s="148"/>
      <c r="X443" s="148"/>
      <c r="Y443" s="148"/>
      <c r="Z443" s="148"/>
    </row>
    <row r="444" spans="1:26" ht="15.75" customHeight="1">
      <c r="A444" s="62"/>
      <c r="B444" s="754"/>
      <c r="C444" s="62"/>
      <c r="D444" s="62"/>
      <c r="E444" s="227"/>
      <c r="F444" s="898"/>
      <c r="G444" s="148"/>
      <c r="H444" s="148"/>
      <c r="I444" s="148"/>
      <c r="J444" s="148"/>
      <c r="K444" s="148"/>
      <c r="L444" s="148"/>
      <c r="M444" s="148"/>
      <c r="N444" s="148"/>
      <c r="O444" s="148"/>
      <c r="P444" s="148"/>
      <c r="Q444" s="148"/>
      <c r="R444" s="148"/>
      <c r="S444" s="148"/>
      <c r="T444" s="148"/>
      <c r="U444" s="148"/>
      <c r="V444" s="148"/>
      <c r="W444" s="148"/>
      <c r="X444" s="148"/>
      <c r="Y444" s="148"/>
      <c r="Z444" s="148"/>
    </row>
    <row r="445" spans="1:26" ht="15.75" customHeight="1">
      <c r="A445" s="62"/>
      <c r="B445" s="754"/>
      <c r="C445" s="62"/>
      <c r="D445" s="62"/>
      <c r="E445" s="227"/>
      <c r="F445" s="898"/>
      <c r="G445" s="148"/>
      <c r="H445" s="148"/>
      <c r="I445" s="148"/>
      <c r="J445" s="148"/>
      <c r="K445" s="148"/>
      <c r="L445" s="148"/>
      <c r="M445" s="148"/>
      <c r="N445" s="148"/>
      <c r="O445" s="148"/>
      <c r="P445" s="148"/>
      <c r="Q445" s="148"/>
      <c r="R445" s="148"/>
      <c r="S445" s="148"/>
      <c r="T445" s="148"/>
      <c r="U445" s="148"/>
      <c r="V445" s="148"/>
      <c r="W445" s="148"/>
      <c r="X445" s="148"/>
      <c r="Y445" s="148"/>
      <c r="Z445" s="148"/>
    </row>
    <row r="446" spans="1:26" ht="15.75" customHeight="1">
      <c r="A446" s="62"/>
      <c r="B446" s="754"/>
      <c r="C446" s="62"/>
      <c r="D446" s="62"/>
      <c r="E446" s="227"/>
      <c r="F446" s="898"/>
      <c r="G446" s="148"/>
      <c r="H446" s="148"/>
      <c r="I446" s="148"/>
      <c r="J446" s="148"/>
      <c r="K446" s="148"/>
      <c r="L446" s="148"/>
      <c r="M446" s="148"/>
      <c r="N446" s="148"/>
      <c r="O446" s="148"/>
      <c r="P446" s="148"/>
      <c r="Q446" s="148"/>
      <c r="R446" s="148"/>
      <c r="S446" s="148"/>
      <c r="T446" s="148"/>
      <c r="U446" s="148"/>
      <c r="V446" s="148"/>
      <c r="W446" s="148"/>
      <c r="X446" s="148"/>
      <c r="Y446" s="148"/>
      <c r="Z446" s="148"/>
    </row>
    <row r="447" spans="1:26" ht="15.75" customHeight="1">
      <c r="A447" s="62"/>
      <c r="B447" s="754"/>
      <c r="C447" s="62"/>
      <c r="D447" s="62"/>
      <c r="E447" s="227"/>
      <c r="F447" s="898"/>
      <c r="G447" s="148"/>
      <c r="H447" s="148"/>
      <c r="I447" s="148"/>
      <c r="J447" s="148"/>
      <c r="K447" s="148"/>
      <c r="L447" s="148"/>
      <c r="M447" s="148"/>
      <c r="N447" s="148"/>
      <c r="O447" s="148"/>
      <c r="P447" s="148"/>
      <c r="Q447" s="148"/>
      <c r="R447" s="148"/>
      <c r="S447" s="148"/>
      <c r="T447" s="148"/>
      <c r="U447" s="148"/>
      <c r="V447" s="148"/>
      <c r="W447" s="148"/>
      <c r="X447" s="148"/>
      <c r="Y447" s="148"/>
      <c r="Z447" s="148"/>
    </row>
    <row r="448" spans="1:26" ht="15.75" customHeight="1">
      <c r="A448" s="62"/>
      <c r="B448" s="754"/>
      <c r="C448" s="62"/>
      <c r="D448" s="62"/>
      <c r="E448" s="227"/>
      <c r="F448" s="898"/>
      <c r="G448" s="148"/>
      <c r="H448" s="148"/>
      <c r="I448" s="148"/>
      <c r="J448" s="148"/>
      <c r="K448" s="148"/>
      <c r="L448" s="148"/>
      <c r="M448" s="148"/>
      <c r="N448" s="148"/>
      <c r="O448" s="148"/>
      <c r="P448" s="148"/>
      <c r="Q448" s="148"/>
      <c r="R448" s="148"/>
      <c r="S448" s="148"/>
      <c r="T448" s="148"/>
      <c r="U448" s="148"/>
      <c r="V448" s="148"/>
      <c r="W448" s="148"/>
      <c r="X448" s="148"/>
      <c r="Y448" s="148"/>
      <c r="Z448" s="148"/>
    </row>
    <row r="449" spans="1:26" ht="15.75" customHeight="1">
      <c r="A449" s="62"/>
      <c r="B449" s="754"/>
      <c r="C449" s="62"/>
      <c r="D449" s="62"/>
      <c r="E449" s="227"/>
      <c r="F449" s="898"/>
      <c r="G449" s="148"/>
      <c r="H449" s="148"/>
      <c r="I449" s="148"/>
      <c r="J449" s="148"/>
      <c r="K449" s="148"/>
      <c r="L449" s="148"/>
      <c r="M449" s="148"/>
      <c r="N449" s="148"/>
      <c r="O449" s="148"/>
      <c r="P449" s="148"/>
      <c r="Q449" s="148"/>
      <c r="R449" s="148"/>
      <c r="S449" s="148"/>
      <c r="T449" s="148"/>
      <c r="U449" s="148"/>
      <c r="V449" s="148"/>
      <c r="W449" s="148"/>
      <c r="X449" s="148"/>
      <c r="Y449" s="148"/>
      <c r="Z449" s="148"/>
    </row>
    <row r="450" spans="1:26" ht="15.75" customHeight="1">
      <c r="A450" s="62"/>
      <c r="B450" s="754"/>
      <c r="C450" s="62"/>
      <c r="D450" s="62"/>
      <c r="E450" s="227"/>
      <c r="F450" s="898"/>
      <c r="G450" s="148"/>
      <c r="H450" s="148"/>
      <c r="I450" s="148"/>
      <c r="J450" s="148"/>
      <c r="K450" s="148"/>
      <c r="L450" s="148"/>
      <c r="M450" s="148"/>
      <c r="N450" s="148"/>
      <c r="O450" s="148"/>
      <c r="P450" s="148"/>
      <c r="Q450" s="148"/>
      <c r="R450" s="148"/>
      <c r="S450" s="148"/>
      <c r="T450" s="148"/>
      <c r="U450" s="148"/>
      <c r="V450" s="148"/>
      <c r="W450" s="148"/>
      <c r="X450" s="148"/>
      <c r="Y450" s="148"/>
      <c r="Z450" s="148"/>
    </row>
    <row r="451" spans="1:26" ht="15.75" customHeight="1">
      <c r="A451" s="62"/>
      <c r="B451" s="754"/>
      <c r="C451" s="62"/>
      <c r="D451" s="62"/>
      <c r="E451" s="227"/>
      <c r="F451" s="898"/>
      <c r="G451" s="148"/>
      <c r="H451" s="148"/>
      <c r="I451" s="148"/>
      <c r="J451" s="148"/>
      <c r="K451" s="148"/>
      <c r="L451" s="148"/>
      <c r="M451" s="148"/>
      <c r="N451" s="148"/>
      <c r="O451" s="148"/>
      <c r="P451" s="148"/>
      <c r="Q451" s="148"/>
      <c r="R451" s="148"/>
      <c r="S451" s="148"/>
      <c r="T451" s="148"/>
      <c r="U451" s="148"/>
      <c r="V451" s="148"/>
      <c r="W451" s="148"/>
      <c r="X451" s="148"/>
      <c r="Y451" s="148"/>
      <c r="Z451" s="148"/>
    </row>
    <row r="452" spans="1:26" ht="15.75" customHeight="1">
      <c r="A452" s="62"/>
      <c r="B452" s="754"/>
      <c r="C452" s="62"/>
      <c r="D452" s="62"/>
      <c r="E452" s="227"/>
      <c r="F452" s="898"/>
      <c r="G452" s="148"/>
      <c r="H452" s="148"/>
      <c r="I452" s="148"/>
      <c r="J452" s="148"/>
      <c r="K452" s="148"/>
      <c r="L452" s="148"/>
      <c r="M452" s="148"/>
      <c r="N452" s="148"/>
      <c r="O452" s="148"/>
      <c r="P452" s="148"/>
      <c r="Q452" s="148"/>
      <c r="R452" s="148"/>
      <c r="S452" s="148"/>
      <c r="T452" s="148"/>
      <c r="U452" s="148"/>
      <c r="V452" s="148"/>
      <c r="W452" s="148"/>
      <c r="X452" s="148"/>
      <c r="Y452" s="148"/>
      <c r="Z452" s="148"/>
    </row>
    <row r="453" spans="1:26" ht="15.75" customHeight="1">
      <c r="A453" s="62"/>
      <c r="B453" s="754"/>
      <c r="C453" s="62"/>
      <c r="D453" s="62"/>
      <c r="E453" s="227"/>
      <c r="F453" s="898"/>
      <c r="G453" s="148"/>
      <c r="H453" s="148"/>
      <c r="I453" s="148"/>
      <c r="J453" s="148"/>
      <c r="K453" s="148"/>
      <c r="L453" s="148"/>
      <c r="M453" s="148"/>
      <c r="N453" s="148"/>
      <c r="O453" s="148"/>
      <c r="P453" s="148"/>
      <c r="Q453" s="148"/>
      <c r="R453" s="148"/>
      <c r="S453" s="148"/>
      <c r="T453" s="148"/>
      <c r="U453" s="148"/>
      <c r="V453" s="148"/>
      <c r="W453" s="148"/>
      <c r="X453" s="148"/>
      <c r="Y453" s="148"/>
      <c r="Z453" s="148"/>
    </row>
    <row r="454" spans="1:26" ht="15.75" customHeight="1">
      <c r="A454" s="62"/>
      <c r="B454" s="754"/>
      <c r="C454" s="62"/>
      <c r="D454" s="62"/>
      <c r="E454" s="227"/>
      <c r="F454" s="898"/>
      <c r="G454" s="148"/>
      <c r="H454" s="148"/>
      <c r="I454" s="148"/>
      <c r="J454" s="148"/>
      <c r="K454" s="148"/>
      <c r="L454" s="148"/>
      <c r="M454" s="148"/>
      <c r="N454" s="148"/>
      <c r="O454" s="148"/>
      <c r="P454" s="148"/>
      <c r="Q454" s="148"/>
      <c r="R454" s="148"/>
      <c r="S454" s="148"/>
      <c r="T454" s="148"/>
      <c r="U454" s="148"/>
      <c r="V454" s="148"/>
      <c r="W454" s="148"/>
      <c r="X454" s="148"/>
      <c r="Y454" s="148"/>
      <c r="Z454" s="148"/>
    </row>
    <row r="455" spans="1:26" ht="15.75" customHeight="1">
      <c r="A455" s="62"/>
      <c r="B455" s="754"/>
      <c r="C455" s="62"/>
      <c r="D455" s="62"/>
      <c r="E455" s="227"/>
      <c r="F455" s="898"/>
      <c r="G455" s="148"/>
      <c r="H455" s="148"/>
      <c r="I455" s="148"/>
      <c r="J455" s="148"/>
      <c r="K455" s="148"/>
      <c r="L455" s="148"/>
      <c r="M455" s="148"/>
      <c r="N455" s="148"/>
      <c r="O455" s="148"/>
      <c r="P455" s="148"/>
      <c r="Q455" s="148"/>
      <c r="R455" s="148"/>
      <c r="S455" s="148"/>
      <c r="T455" s="148"/>
      <c r="U455" s="148"/>
      <c r="V455" s="148"/>
      <c r="W455" s="148"/>
      <c r="X455" s="148"/>
      <c r="Y455" s="148"/>
      <c r="Z455" s="148"/>
    </row>
    <row r="456" spans="1:26" ht="15.75" customHeight="1">
      <c r="A456" s="62"/>
      <c r="B456" s="754"/>
      <c r="C456" s="62"/>
      <c r="D456" s="62"/>
      <c r="E456" s="227"/>
      <c r="F456" s="898"/>
      <c r="G456" s="148"/>
      <c r="H456" s="148"/>
      <c r="I456" s="148"/>
      <c r="J456" s="148"/>
      <c r="K456" s="148"/>
      <c r="L456" s="148"/>
      <c r="M456" s="148"/>
      <c r="N456" s="148"/>
      <c r="O456" s="148"/>
      <c r="P456" s="148"/>
      <c r="Q456" s="148"/>
      <c r="R456" s="148"/>
      <c r="S456" s="148"/>
      <c r="T456" s="148"/>
      <c r="U456" s="148"/>
      <c r="V456" s="148"/>
      <c r="W456" s="148"/>
      <c r="X456" s="148"/>
      <c r="Y456" s="148"/>
      <c r="Z456" s="148"/>
    </row>
    <row r="457" spans="1:26" ht="15.75" customHeight="1">
      <c r="A457" s="62"/>
      <c r="B457" s="754"/>
      <c r="C457" s="62"/>
      <c r="D457" s="62"/>
      <c r="E457" s="227"/>
      <c r="F457" s="898"/>
      <c r="G457" s="148"/>
      <c r="H457" s="148"/>
      <c r="I457" s="148"/>
      <c r="J457" s="148"/>
      <c r="K457" s="148"/>
      <c r="L457" s="148"/>
      <c r="M457" s="148"/>
      <c r="N457" s="148"/>
      <c r="O457" s="148"/>
      <c r="P457" s="148"/>
      <c r="Q457" s="148"/>
      <c r="R457" s="148"/>
      <c r="S457" s="148"/>
      <c r="T457" s="148"/>
      <c r="U457" s="148"/>
      <c r="V457" s="148"/>
      <c r="W457" s="148"/>
      <c r="X457" s="148"/>
      <c r="Y457" s="148"/>
      <c r="Z457" s="148"/>
    </row>
    <row r="458" spans="1:26" ht="15.75" customHeight="1">
      <c r="A458" s="62"/>
      <c r="B458" s="754"/>
      <c r="C458" s="62"/>
      <c r="D458" s="62"/>
      <c r="E458" s="227"/>
      <c r="F458" s="898"/>
      <c r="G458" s="148"/>
      <c r="H458" s="148"/>
      <c r="I458" s="148"/>
      <c r="J458" s="148"/>
      <c r="K458" s="148"/>
      <c r="L458" s="148"/>
      <c r="M458" s="148"/>
      <c r="N458" s="148"/>
      <c r="O458" s="148"/>
      <c r="P458" s="148"/>
      <c r="Q458" s="148"/>
      <c r="R458" s="148"/>
      <c r="S458" s="148"/>
      <c r="T458" s="148"/>
      <c r="U458" s="148"/>
      <c r="V458" s="148"/>
      <c r="W458" s="148"/>
      <c r="X458" s="148"/>
      <c r="Y458" s="148"/>
      <c r="Z458" s="148"/>
    </row>
    <row r="459" spans="1:26" ht="15.75" customHeight="1">
      <c r="A459" s="62"/>
      <c r="B459" s="754"/>
      <c r="C459" s="62"/>
      <c r="D459" s="62"/>
      <c r="E459" s="227"/>
      <c r="F459" s="898"/>
      <c r="G459" s="148"/>
      <c r="H459" s="148"/>
      <c r="I459" s="148"/>
      <c r="J459" s="148"/>
      <c r="K459" s="148"/>
      <c r="L459" s="148"/>
      <c r="M459" s="148"/>
      <c r="N459" s="148"/>
      <c r="O459" s="148"/>
      <c r="P459" s="148"/>
      <c r="Q459" s="148"/>
      <c r="R459" s="148"/>
      <c r="S459" s="148"/>
      <c r="T459" s="148"/>
      <c r="U459" s="148"/>
      <c r="V459" s="148"/>
      <c r="W459" s="148"/>
      <c r="X459" s="148"/>
      <c r="Y459" s="148"/>
      <c r="Z459" s="148"/>
    </row>
    <row r="460" spans="1:26" ht="15.75" customHeight="1">
      <c r="A460" s="62"/>
      <c r="B460" s="754"/>
      <c r="C460" s="62"/>
      <c r="D460" s="62"/>
      <c r="E460" s="227"/>
      <c r="F460" s="898"/>
      <c r="G460" s="148"/>
      <c r="H460" s="148"/>
      <c r="I460" s="148"/>
      <c r="J460" s="148"/>
      <c r="K460" s="148"/>
      <c r="L460" s="148"/>
      <c r="M460" s="148"/>
      <c r="N460" s="148"/>
      <c r="O460" s="148"/>
      <c r="P460" s="148"/>
      <c r="Q460" s="148"/>
      <c r="R460" s="148"/>
      <c r="S460" s="148"/>
      <c r="T460" s="148"/>
      <c r="U460" s="148"/>
      <c r="V460" s="148"/>
      <c r="W460" s="148"/>
      <c r="X460" s="148"/>
      <c r="Y460" s="148"/>
      <c r="Z460" s="148"/>
    </row>
    <row r="461" spans="1:26" ht="15.75" customHeight="1">
      <c r="A461" s="62"/>
      <c r="B461" s="754"/>
      <c r="C461" s="62"/>
      <c r="D461" s="62"/>
      <c r="E461" s="227"/>
      <c r="F461" s="898"/>
      <c r="G461" s="148"/>
      <c r="H461" s="148"/>
      <c r="I461" s="148"/>
      <c r="J461" s="148"/>
      <c r="K461" s="148"/>
      <c r="L461" s="148"/>
      <c r="M461" s="148"/>
      <c r="N461" s="148"/>
      <c r="O461" s="148"/>
      <c r="P461" s="148"/>
      <c r="Q461" s="148"/>
      <c r="R461" s="148"/>
      <c r="S461" s="148"/>
      <c r="T461" s="148"/>
      <c r="U461" s="148"/>
      <c r="V461" s="148"/>
      <c r="W461" s="148"/>
      <c r="X461" s="148"/>
      <c r="Y461" s="148"/>
      <c r="Z461" s="148"/>
    </row>
    <row r="462" spans="1:26" ht="15.75" customHeight="1">
      <c r="A462" s="62"/>
      <c r="B462" s="754"/>
      <c r="C462" s="62"/>
      <c r="D462" s="62"/>
      <c r="E462" s="227"/>
      <c r="F462" s="898"/>
      <c r="G462" s="148"/>
      <c r="H462" s="148"/>
      <c r="I462" s="148"/>
      <c r="J462" s="148"/>
      <c r="K462" s="148"/>
      <c r="L462" s="148"/>
      <c r="M462" s="148"/>
      <c r="N462" s="148"/>
      <c r="O462" s="148"/>
      <c r="P462" s="148"/>
      <c r="Q462" s="148"/>
      <c r="R462" s="148"/>
      <c r="S462" s="148"/>
      <c r="T462" s="148"/>
      <c r="U462" s="148"/>
      <c r="V462" s="148"/>
      <c r="W462" s="148"/>
      <c r="X462" s="148"/>
      <c r="Y462" s="148"/>
      <c r="Z462" s="148"/>
    </row>
    <row r="463" spans="1:26" ht="15.75" customHeight="1">
      <c r="A463" s="62"/>
      <c r="B463" s="754"/>
      <c r="C463" s="62"/>
      <c r="D463" s="62"/>
      <c r="E463" s="227"/>
      <c r="F463" s="898"/>
      <c r="G463" s="148"/>
      <c r="H463" s="148"/>
      <c r="I463" s="148"/>
      <c r="J463" s="148"/>
      <c r="K463" s="148"/>
      <c r="L463" s="148"/>
      <c r="M463" s="148"/>
      <c r="N463" s="148"/>
      <c r="O463" s="148"/>
      <c r="P463" s="148"/>
      <c r="Q463" s="148"/>
      <c r="R463" s="148"/>
      <c r="S463" s="148"/>
      <c r="T463" s="148"/>
      <c r="U463" s="148"/>
      <c r="V463" s="148"/>
      <c r="W463" s="148"/>
      <c r="X463" s="148"/>
      <c r="Y463" s="148"/>
      <c r="Z463" s="148"/>
    </row>
    <row r="464" spans="1:26" ht="15.75" customHeight="1">
      <c r="A464" s="62"/>
      <c r="B464" s="754"/>
      <c r="C464" s="62"/>
      <c r="D464" s="62"/>
      <c r="E464" s="227"/>
      <c r="F464" s="898"/>
      <c r="G464" s="148"/>
      <c r="H464" s="148"/>
      <c r="I464" s="148"/>
      <c r="J464" s="148"/>
      <c r="K464" s="148"/>
      <c r="L464" s="148"/>
      <c r="M464" s="148"/>
      <c r="N464" s="148"/>
      <c r="O464" s="148"/>
      <c r="P464" s="148"/>
      <c r="Q464" s="148"/>
      <c r="R464" s="148"/>
      <c r="S464" s="148"/>
      <c r="T464" s="148"/>
      <c r="U464" s="148"/>
      <c r="V464" s="148"/>
      <c r="W464" s="148"/>
      <c r="X464" s="148"/>
      <c r="Y464" s="148"/>
      <c r="Z464" s="148"/>
    </row>
    <row r="465" spans="1:26" ht="15.75" customHeight="1">
      <c r="A465" s="62"/>
      <c r="B465" s="754"/>
      <c r="C465" s="62"/>
      <c r="D465" s="62"/>
      <c r="E465" s="227"/>
      <c r="F465" s="898"/>
      <c r="G465" s="148"/>
      <c r="H465" s="148"/>
      <c r="I465" s="148"/>
      <c r="J465" s="148"/>
      <c r="K465" s="148"/>
      <c r="L465" s="148"/>
      <c r="M465" s="148"/>
      <c r="N465" s="148"/>
      <c r="O465" s="148"/>
      <c r="P465" s="148"/>
      <c r="Q465" s="148"/>
      <c r="R465" s="148"/>
      <c r="S465" s="148"/>
      <c r="T465" s="148"/>
      <c r="U465" s="148"/>
      <c r="V465" s="148"/>
      <c r="W465" s="148"/>
      <c r="X465" s="148"/>
      <c r="Y465" s="148"/>
      <c r="Z465" s="148"/>
    </row>
    <row r="466" spans="1:26" ht="15.75" customHeight="1">
      <c r="A466" s="62"/>
      <c r="B466" s="754"/>
      <c r="C466" s="62"/>
      <c r="D466" s="62"/>
      <c r="E466" s="227"/>
      <c r="F466" s="898"/>
      <c r="G466" s="148"/>
      <c r="H466" s="148"/>
      <c r="I466" s="148"/>
      <c r="J466" s="148"/>
      <c r="K466" s="148"/>
      <c r="L466" s="148"/>
      <c r="M466" s="148"/>
      <c r="N466" s="148"/>
      <c r="O466" s="148"/>
      <c r="P466" s="148"/>
      <c r="Q466" s="148"/>
      <c r="R466" s="148"/>
      <c r="S466" s="148"/>
      <c r="T466" s="148"/>
      <c r="U466" s="148"/>
      <c r="V466" s="148"/>
      <c r="W466" s="148"/>
      <c r="X466" s="148"/>
      <c r="Y466" s="148"/>
      <c r="Z466" s="148"/>
    </row>
    <row r="467" spans="1:26" ht="15.75" customHeight="1">
      <c r="A467" s="62"/>
      <c r="B467" s="754"/>
      <c r="C467" s="62"/>
      <c r="D467" s="62"/>
      <c r="E467" s="227"/>
      <c r="F467" s="898"/>
      <c r="G467" s="148"/>
      <c r="H467" s="148"/>
      <c r="I467" s="148"/>
      <c r="J467" s="148"/>
      <c r="K467" s="148"/>
      <c r="L467" s="148"/>
      <c r="M467" s="148"/>
      <c r="N467" s="148"/>
      <c r="O467" s="148"/>
      <c r="P467" s="148"/>
      <c r="Q467" s="148"/>
      <c r="R467" s="148"/>
      <c r="S467" s="148"/>
      <c r="T467" s="148"/>
      <c r="U467" s="148"/>
      <c r="V467" s="148"/>
      <c r="W467" s="148"/>
      <c r="X467" s="148"/>
      <c r="Y467" s="148"/>
      <c r="Z467" s="148"/>
    </row>
    <row r="468" spans="1:26" ht="15.75" customHeight="1">
      <c r="A468" s="62"/>
      <c r="B468" s="754"/>
      <c r="C468" s="62"/>
      <c r="D468" s="62"/>
      <c r="E468" s="227"/>
      <c r="F468" s="898"/>
      <c r="G468" s="148"/>
      <c r="H468" s="148"/>
      <c r="I468" s="148"/>
      <c r="J468" s="148"/>
      <c r="K468" s="148"/>
      <c r="L468" s="148"/>
      <c r="M468" s="148"/>
      <c r="N468" s="148"/>
      <c r="O468" s="148"/>
      <c r="P468" s="148"/>
      <c r="Q468" s="148"/>
      <c r="R468" s="148"/>
      <c r="S468" s="148"/>
      <c r="T468" s="148"/>
      <c r="U468" s="148"/>
      <c r="V468" s="148"/>
      <c r="W468" s="148"/>
      <c r="X468" s="148"/>
      <c r="Y468" s="148"/>
      <c r="Z468" s="148"/>
    </row>
    <row r="469" spans="1:26" ht="15.75" customHeight="1">
      <c r="A469" s="62"/>
      <c r="B469" s="754"/>
      <c r="C469" s="62"/>
      <c r="D469" s="62"/>
      <c r="E469" s="227"/>
      <c r="F469" s="898"/>
      <c r="G469" s="148"/>
      <c r="H469" s="148"/>
      <c r="I469" s="148"/>
      <c r="J469" s="148"/>
      <c r="K469" s="148"/>
      <c r="L469" s="148"/>
      <c r="M469" s="148"/>
      <c r="N469" s="148"/>
      <c r="O469" s="148"/>
      <c r="P469" s="148"/>
      <c r="Q469" s="148"/>
      <c r="R469" s="148"/>
      <c r="S469" s="148"/>
      <c r="T469" s="148"/>
      <c r="U469" s="148"/>
      <c r="V469" s="148"/>
      <c r="W469" s="148"/>
      <c r="X469" s="148"/>
      <c r="Y469" s="148"/>
      <c r="Z469" s="148"/>
    </row>
    <row r="470" spans="1:26" ht="15.75" customHeight="1">
      <c r="A470" s="62"/>
      <c r="B470" s="754"/>
      <c r="C470" s="62"/>
      <c r="D470" s="62"/>
      <c r="E470" s="227"/>
      <c r="F470" s="898"/>
      <c r="G470" s="148"/>
      <c r="H470" s="148"/>
      <c r="I470" s="148"/>
      <c r="J470" s="148"/>
      <c r="K470" s="148"/>
      <c r="L470" s="148"/>
      <c r="M470" s="148"/>
      <c r="N470" s="148"/>
      <c r="O470" s="148"/>
      <c r="P470" s="148"/>
      <c r="Q470" s="148"/>
      <c r="R470" s="148"/>
      <c r="S470" s="148"/>
      <c r="T470" s="148"/>
      <c r="U470" s="148"/>
      <c r="V470" s="148"/>
      <c r="W470" s="148"/>
      <c r="X470" s="148"/>
      <c r="Y470" s="148"/>
      <c r="Z470" s="148"/>
    </row>
    <row r="471" spans="1:26" ht="15.75" customHeight="1">
      <c r="A471" s="62"/>
      <c r="B471" s="754"/>
      <c r="C471" s="62"/>
      <c r="D471" s="62"/>
      <c r="E471" s="227"/>
      <c r="F471" s="898"/>
      <c r="G471" s="148"/>
      <c r="H471" s="148"/>
      <c r="I471" s="148"/>
      <c r="J471" s="148"/>
      <c r="K471" s="148"/>
      <c r="L471" s="148"/>
      <c r="M471" s="148"/>
      <c r="N471" s="148"/>
      <c r="O471" s="148"/>
      <c r="P471" s="148"/>
      <c r="Q471" s="148"/>
      <c r="R471" s="148"/>
      <c r="S471" s="148"/>
      <c r="T471" s="148"/>
      <c r="U471" s="148"/>
      <c r="V471" s="148"/>
      <c r="W471" s="148"/>
      <c r="X471" s="148"/>
      <c r="Y471" s="148"/>
      <c r="Z471" s="148"/>
    </row>
    <row r="472" spans="1:26" ht="15.75" customHeight="1">
      <c r="A472" s="62"/>
      <c r="B472" s="754"/>
      <c r="C472" s="62"/>
      <c r="D472" s="62"/>
      <c r="E472" s="227"/>
      <c r="F472" s="898"/>
      <c r="G472" s="148"/>
      <c r="H472" s="148"/>
      <c r="I472" s="148"/>
      <c r="J472" s="148"/>
      <c r="K472" s="148"/>
      <c r="L472" s="148"/>
      <c r="M472" s="148"/>
      <c r="N472" s="148"/>
      <c r="O472" s="148"/>
      <c r="P472" s="148"/>
      <c r="Q472" s="148"/>
      <c r="R472" s="148"/>
      <c r="S472" s="148"/>
      <c r="T472" s="148"/>
      <c r="U472" s="148"/>
      <c r="V472" s="148"/>
      <c r="W472" s="148"/>
      <c r="X472" s="148"/>
      <c r="Y472" s="148"/>
      <c r="Z472" s="148"/>
    </row>
    <row r="473" spans="1:26" ht="15.75" customHeight="1">
      <c r="A473" s="62"/>
      <c r="B473" s="754"/>
      <c r="C473" s="62"/>
      <c r="D473" s="62"/>
      <c r="E473" s="227"/>
      <c r="F473" s="898"/>
      <c r="G473" s="148"/>
      <c r="H473" s="148"/>
      <c r="I473" s="148"/>
      <c r="J473" s="148"/>
      <c r="K473" s="148"/>
      <c r="L473" s="148"/>
      <c r="M473" s="148"/>
      <c r="N473" s="148"/>
      <c r="O473" s="148"/>
      <c r="P473" s="148"/>
      <c r="Q473" s="148"/>
      <c r="R473" s="148"/>
      <c r="S473" s="148"/>
      <c r="T473" s="148"/>
      <c r="U473" s="148"/>
      <c r="V473" s="148"/>
      <c r="W473" s="148"/>
      <c r="X473" s="148"/>
      <c r="Y473" s="148"/>
      <c r="Z473" s="148"/>
    </row>
    <row r="474" spans="1:26" ht="15.75" customHeight="1">
      <c r="A474" s="62"/>
      <c r="B474" s="754"/>
      <c r="C474" s="62"/>
      <c r="D474" s="62"/>
      <c r="E474" s="227"/>
      <c r="F474" s="898"/>
      <c r="G474" s="148"/>
      <c r="H474" s="148"/>
      <c r="I474" s="148"/>
      <c r="J474" s="148"/>
      <c r="K474" s="148"/>
      <c r="L474" s="148"/>
      <c r="M474" s="148"/>
      <c r="N474" s="148"/>
      <c r="O474" s="148"/>
      <c r="P474" s="148"/>
      <c r="Q474" s="148"/>
      <c r="R474" s="148"/>
      <c r="S474" s="148"/>
      <c r="T474" s="148"/>
      <c r="U474" s="148"/>
      <c r="V474" s="148"/>
      <c r="W474" s="148"/>
      <c r="X474" s="148"/>
      <c r="Y474" s="148"/>
      <c r="Z474" s="148"/>
    </row>
    <row r="475" spans="1:26" ht="15.75" customHeight="1">
      <c r="A475" s="62"/>
      <c r="B475" s="754"/>
      <c r="C475" s="62"/>
      <c r="D475" s="62"/>
      <c r="E475" s="227"/>
      <c r="F475" s="898"/>
      <c r="G475" s="148"/>
      <c r="H475" s="148"/>
      <c r="I475" s="148"/>
      <c r="J475" s="148"/>
      <c r="K475" s="148"/>
      <c r="L475" s="148"/>
      <c r="M475" s="148"/>
      <c r="N475" s="148"/>
      <c r="O475" s="148"/>
      <c r="P475" s="148"/>
      <c r="Q475" s="148"/>
      <c r="R475" s="148"/>
      <c r="S475" s="148"/>
      <c r="T475" s="148"/>
      <c r="U475" s="148"/>
      <c r="V475" s="148"/>
      <c r="W475" s="148"/>
      <c r="X475" s="148"/>
      <c r="Y475" s="148"/>
      <c r="Z475" s="148"/>
    </row>
    <row r="476" spans="1:26" ht="15.75" customHeight="1">
      <c r="A476" s="62"/>
      <c r="B476" s="754"/>
      <c r="C476" s="62"/>
      <c r="D476" s="62"/>
      <c r="E476" s="227"/>
      <c r="F476" s="898"/>
      <c r="G476" s="148"/>
      <c r="H476" s="148"/>
      <c r="I476" s="148"/>
      <c r="J476" s="148"/>
      <c r="K476" s="148"/>
      <c r="L476" s="148"/>
      <c r="M476" s="148"/>
      <c r="N476" s="148"/>
      <c r="O476" s="148"/>
      <c r="P476" s="148"/>
      <c r="Q476" s="148"/>
      <c r="R476" s="148"/>
      <c r="S476" s="148"/>
      <c r="T476" s="148"/>
      <c r="U476" s="148"/>
      <c r="V476" s="148"/>
      <c r="W476" s="148"/>
      <c r="X476" s="148"/>
      <c r="Y476" s="148"/>
      <c r="Z476" s="148"/>
    </row>
    <row r="477" spans="1:26" ht="15.75" customHeight="1">
      <c r="A477" s="62"/>
      <c r="B477" s="754"/>
      <c r="C477" s="62"/>
      <c r="D477" s="62"/>
      <c r="E477" s="227"/>
      <c r="F477" s="898"/>
      <c r="G477" s="148"/>
      <c r="H477" s="148"/>
      <c r="I477" s="148"/>
      <c r="J477" s="148"/>
      <c r="K477" s="148"/>
      <c r="L477" s="148"/>
      <c r="M477" s="148"/>
      <c r="N477" s="148"/>
      <c r="O477" s="148"/>
      <c r="P477" s="148"/>
      <c r="Q477" s="148"/>
      <c r="R477" s="148"/>
      <c r="S477" s="148"/>
      <c r="T477" s="148"/>
      <c r="U477" s="148"/>
      <c r="V477" s="148"/>
      <c r="W477" s="148"/>
      <c r="X477" s="148"/>
      <c r="Y477" s="148"/>
      <c r="Z477" s="148"/>
    </row>
    <row r="478" spans="1:26" ht="15.75" customHeight="1">
      <c r="A478" s="62"/>
      <c r="B478" s="754"/>
      <c r="C478" s="62"/>
      <c r="D478" s="62"/>
      <c r="E478" s="227"/>
      <c r="F478" s="898"/>
      <c r="G478" s="148"/>
      <c r="H478" s="148"/>
      <c r="I478" s="148"/>
      <c r="J478" s="148"/>
      <c r="K478" s="148"/>
      <c r="L478" s="148"/>
      <c r="M478" s="148"/>
      <c r="N478" s="148"/>
      <c r="O478" s="148"/>
      <c r="P478" s="148"/>
      <c r="Q478" s="148"/>
      <c r="R478" s="148"/>
      <c r="S478" s="148"/>
      <c r="T478" s="148"/>
      <c r="U478" s="148"/>
      <c r="V478" s="148"/>
      <c r="W478" s="148"/>
      <c r="X478" s="148"/>
      <c r="Y478" s="148"/>
      <c r="Z478" s="148"/>
    </row>
    <row r="479" spans="1:26" ht="15.75" customHeight="1">
      <c r="A479" s="62"/>
      <c r="B479" s="754"/>
      <c r="C479" s="62"/>
      <c r="D479" s="62"/>
      <c r="E479" s="227"/>
      <c r="F479" s="898"/>
      <c r="G479" s="148"/>
      <c r="H479" s="148"/>
      <c r="I479" s="148"/>
      <c r="J479" s="148"/>
      <c r="K479" s="148"/>
      <c r="L479" s="148"/>
      <c r="M479" s="148"/>
      <c r="N479" s="148"/>
      <c r="O479" s="148"/>
      <c r="P479" s="148"/>
      <c r="Q479" s="148"/>
      <c r="R479" s="148"/>
      <c r="S479" s="148"/>
      <c r="T479" s="148"/>
      <c r="U479" s="148"/>
      <c r="V479" s="148"/>
      <c r="W479" s="148"/>
      <c r="X479" s="148"/>
      <c r="Y479" s="148"/>
      <c r="Z479" s="148"/>
    </row>
    <row r="480" spans="1:26" ht="15.75" customHeight="1">
      <c r="A480" s="62"/>
      <c r="B480" s="754"/>
      <c r="C480" s="62"/>
      <c r="D480" s="62"/>
      <c r="E480" s="227"/>
      <c r="F480" s="898"/>
      <c r="G480" s="148"/>
      <c r="H480" s="148"/>
      <c r="I480" s="148"/>
      <c r="J480" s="148"/>
      <c r="K480" s="148"/>
      <c r="L480" s="148"/>
      <c r="M480" s="148"/>
      <c r="N480" s="148"/>
      <c r="O480" s="148"/>
      <c r="P480" s="148"/>
      <c r="Q480" s="148"/>
      <c r="R480" s="148"/>
      <c r="S480" s="148"/>
      <c r="T480" s="148"/>
      <c r="U480" s="148"/>
      <c r="V480" s="148"/>
      <c r="W480" s="148"/>
      <c r="X480" s="148"/>
      <c r="Y480" s="148"/>
      <c r="Z480" s="148"/>
    </row>
    <row r="481" spans="1:26" ht="15.75" customHeight="1">
      <c r="A481" s="62"/>
      <c r="B481" s="754"/>
      <c r="C481" s="62"/>
      <c r="D481" s="62"/>
      <c r="E481" s="227"/>
      <c r="F481" s="898"/>
      <c r="G481" s="148"/>
      <c r="H481" s="148"/>
      <c r="I481" s="148"/>
      <c r="J481" s="148"/>
      <c r="K481" s="148"/>
      <c r="L481" s="148"/>
      <c r="M481" s="148"/>
      <c r="N481" s="148"/>
      <c r="O481" s="148"/>
      <c r="P481" s="148"/>
      <c r="Q481" s="148"/>
      <c r="R481" s="148"/>
      <c r="S481" s="148"/>
      <c r="T481" s="148"/>
      <c r="U481" s="148"/>
      <c r="V481" s="148"/>
      <c r="W481" s="148"/>
      <c r="X481" s="148"/>
      <c r="Y481" s="148"/>
      <c r="Z481" s="148"/>
    </row>
    <row r="482" spans="1:26" ht="15.75" customHeight="1">
      <c r="A482" s="62"/>
      <c r="B482" s="754"/>
      <c r="C482" s="62"/>
      <c r="D482" s="62"/>
      <c r="E482" s="227"/>
      <c r="F482" s="898"/>
      <c r="G482" s="148"/>
      <c r="H482" s="148"/>
      <c r="I482" s="148"/>
      <c r="J482" s="148"/>
      <c r="K482" s="148"/>
      <c r="L482" s="148"/>
      <c r="M482" s="148"/>
      <c r="N482" s="148"/>
      <c r="O482" s="148"/>
      <c r="P482" s="148"/>
      <c r="Q482" s="148"/>
      <c r="R482" s="148"/>
      <c r="S482" s="148"/>
      <c r="T482" s="148"/>
      <c r="U482" s="148"/>
      <c r="V482" s="148"/>
      <c r="W482" s="148"/>
      <c r="X482" s="148"/>
      <c r="Y482" s="148"/>
      <c r="Z482" s="148"/>
    </row>
    <row r="483" spans="1:26" ht="15.75" customHeight="1">
      <c r="A483" s="62"/>
      <c r="B483" s="754"/>
      <c r="C483" s="62"/>
      <c r="D483" s="62"/>
      <c r="E483" s="227"/>
      <c r="F483" s="898"/>
      <c r="G483" s="148"/>
      <c r="H483" s="148"/>
      <c r="I483" s="148"/>
      <c r="J483" s="148"/>
      <c r="K483" s="148"/>
      <c r="L483" s="148"/>
      <c r="M483" s="148"/>
      <c r="N483" s="148"/>
      <c r="O483" s="148"/>
      <c r="P483" s="148"/>
      <c r="Q483" s="148"/>
      <c r="R483" s="148"/>
      <c r="S483" s="148"/>
      <c r="T483" s="148"/>
      <c r="U483" s="148"/>
      <c r="V483" s="148"/>
      <c r="W483" s="148"/>
      <c r="X483" s="148"/>
      <c r="Y483" s="148"/>
      <c r="Z483" s="148"/>
    </row>
    <row r="484" spans="1:26" ht="15.75" customHeight="1">
      <c r="A484" s="62"/>
      <c r="B484" s="754"/>
      <c r="C484" s="62"/>
      <c r="D484" s="62"/>
      <c r="E484" s="227"/>
      <c r="F484" s="898"/>
      <c r="G484" s="148"/>
      <c r="H484" s="148"/>
      <c r="I484" s="148"/>
      <c r="J484" s="148"/>
      <c r="K484" s="148"/>
      <c r="L484" s="148"/>
      <c r="M484" s="148"/>
      <c r="N484" s="148"/>
      <c r="O484" s="148"/>
      <c r="P484" s="148"/>
      <c r="Q484" s="148"/>
      <c r="R484" s="148"/>
      <c r="S484" s="148"/>
      <c r="T484" s="148"/>
      <c r="U484" s="148"/>
      <c r="V484" s="148"/>
      <c r="W484" s="148"/>
      <c r="X484" s="148"/>
      <c r="Y484" s="148"/>
      <c r="Z484" s="148"/>
    </row>
    <row r="485" spans="1:26" ht="15.75" customHeight="1">
      <c r="A485" s="62"/>
      <c r="B485" s="754"/>
      <c r="C485" s="62"/>
      <c r="D485" s="62"/>
      <c r="E485" s="227"/>
      <c r="F485" s="898"/>
      <c r="G485" s="148"/>
      <c r="H485" s="148"/>
      <c r="I485" s="148"/>
      <c r="J485" s="148"/>
      <c r="K485" s="148"/>
      <c r="L485" s="148"/>
      <c r="M485" s="148"/>
      <c r="N485" s="148"/>
      <c r="O485" s="148"/>
      <c r="P485" s="148"/>
      <c r="Q485" s="148"/>
      <c r="R485" s="148"/>
      <c r="S485" s="148"/>
      <c r="T485" s="148"/>
      <c r="U485" s="148"/>
      <c r="V485" s="148"/>
      <c r="W485" s="148"/>
      <c r="X485" s="148"/>
      <c r="Y485" s="148"/>
      <c r="Z485" s="148"/>
    </row>
    <row r="486" spans="1:26" ht="15.75" customHeight="1">
      <c r="A486" s="62"/>
      <c r="B486" s="754"/>
      <c r="C486" s="62"/>
      <c r="D486" s="62"/>
      <c r="E486" s="227"/>
      <c r="F486" s="898"/>
      <c r="G486" s="148"/>
      <c r="H486" s="148"/>
      <c r="I486" s="148"/>
      <c r="J486" s="148"/>
      <c r="K486" s="148"/>
      <c r="L486" s="148"/>
      <c r="M486" s="148"/>
      <c r="N486" s="148"/>
      <c r="O486" s="148"/>
      <c r="P486" s="148"/>
      <c r="Q486" s="148"/>
      <c r="R486" s="148"/>
      <c r="S486" s="148"/>
      <c r="T486" s="148"/>
      <c r="U486" s="148"/>
      <c r="V486" s="148"/>
      <c r="W486" s="148"/>
      <c r="X486" s="148"/>
      <c r="Y486" s="148"/>
      <c r="Z486" s="148"/>
    </row>
    <row r="487" spans="1:26" ht="15.75" customHeight="1">
      <c r="A487" s="62"/>
      <c r="B487" s="754"/>
      <c r="C487" s="62"/>
      <c r="D487" s="62"/>
      <c r="E487" s="227"/>
      <c r="F487" s="898"/>
      <c r="G487" s="148"/>
      <c r="H487" s="148"/>
      <c r="I487" s="148"/>
      <c r="J487" s="148"/>
      <c r="K487" s="148"/>
      <c r="L487" s="148"/>
      <c r="M487" s="148"/>
      <c r="N487" s="148"/>
      <c r="O487" s="148"/>
      <c r="P487" s="148"/>
      <c r="Q487" s="148"/>
      <c r="R487" s="148"/>
      <c r="S487" s="148"/>
      <c r="T487" s="148"/>
      <c r="U487" s="148"/>
      <c r="V487" s="148"/>
      <c r="W487" s="148"/>
      <c r="X487" s="148"/>
      <c r="Y487" s="148"/>
      <c r="Z487" s="148"/>
    </row>
    <row r="488" spans="1:26" ht="15.75" customHeight="1">
      <c r="A488" s="62"/>
      <c r="B488" s="754"/>
      <c r="C488" s="62"/>
      <c r="D488" s="62"/>
      <c r="E488" s="227"/>
      <c r="F488" s="898"/>
      <c r="G488" s="148"/>
      <c r="H488" s="148"/>
      <c r="I488" s="148"/>
      <c r="J488" s="148"/>
      <c r="K488" s="148"/>
      <c r="L488" s="148"/>
      <c r="M488" s="148"/>
      <c r="N488" s="148"/>
      <c r="O488" s="148"/>
      <c r="P488" s="148"/>
      <c r="Q488" s="148"/>
      <c r="R488" s="148"/>
      <c r="S488" s="148"/>
      <c r="T488" s="148"/>
      <c r="U488" s="148"/>
      <c r="V488" s="148"/>
      <c r="W488" s="148"/>
      <c r="X488" s="148"/>
      <c r="Y488" s="148"/>
      <c r="Z488" s="148"/>
    </row>
    <row r="489" spans="1:26" ht="15.75" customHeight="1">
      <c r="A489" s="62"/>
      <c r="B489" s="754"/>
      <c r="C489" s="62"/>
      <c r="D489" s="62"/>
      <c r="E489" s="227"/>
      <c r="F489" s="898"/>
      <c r="G489" s="148"/>
      <c r="H489" s="148"/>
      <c r="I489" s="148"/>
      <c r="J489" s="148"/>
      <c r="K489" s="148"/>
      <c r="L489" s="148"/>
      <c r="M489" s="148"/>
      <c r="N489" s="148"/>
      <c r="O489" s="148"/>
      <c r="P489" s="148"/>
      <c r="Q489" s="148"/>
      <c r="R489" s="148"/>
      <c r="S489" s="148"/>
      <c r="T489" s="148"/>
      <c r="U489" s="148"/>
      <c r="V489" s="148"/>
      <c r="W489" s="148"/>
      <c r="X489" s="148"/>
      <c r="Y489" s="148"/>
      <c r="Z489" s="148"/>
    </row>
    <row r="490" spans="1:26" ht="15.75" customHeight="1">
      <c r="A490" s="62"/>
      <c r="B490" s="754"/>
      <c r="C490" s="62"/>
      <c r="D490" s="62"/>
      <c r="E490" s="227"/>
      <c r="F490" s="898"/>
      <c r="G490" s="148"/>
      <c r="H490" s="148"/>
      <c r="I490" s="148"/>
      <c r="J490" s="148"/>
      <c r="K490" s="148"/>
      <c r="L490" s="148"/>
      <c r="M490" s="148"/>
      <c r="N490" s="148"/>
      <c r="O490" s="148"/>
      <c r="P490" s="148"/>
      <c r="Q490" s="148"/>
      <c r="R490" s="148"/>
      <c r="S490" s="148"/>
      <c r="T490" s="148"/>
      <c r="U490" s="148"/>
      <c r="V490" s="148"/>
      <c r="W490" s="148"/>
      <c r="X490" s="148"/>
      <c r="Y490" s="148"/>
      <c r="Z490" s="148"/>
    </row>
    <row r="491" spans="1:26" ht="15.75" customHeight="1">
      <c r="A491" s="62"/>
      <c r="B491" s="754"/>
      <c r="C491" s="62"/>
      <c r="D491" s="62"/>
      <c r="E491" s="227"/>
      <c r="F491" s="898"/>
      <c r="G491" s="148"/>
      <c r="H491" s="148"/>
      <c r="I491" s="148"/>
      <c r="J491" s="148"/>
      <c r="K491" s="148"/>
      <c r="L491" s="148"/>
      <c r="M491" s="148"/>
      <c r="N491" s="148"/>
      <c r="O491" s="148"/>
      <c r="P491" s="148"/>
      <c r="Q491" s="148"/>
      <c r="R491" s="148"/>
      <c r="S491" s="148"/>
      <c r="T491" s="148"/>
      <c r="U491" s="148"/>
      <c r="V491" s="148"/>
      <c r="W491" s="148"/>
      <c r="X491" s="148"/>
      <c r="Y491" s="148"/>
      <c r="Z491" s="148"/>
    </row>
    <row r="492" spans="1:26" ht="15.75" customHeight="1">
      <c r="A492" s="62"/>
      <c r="B492" s="754"/>
      <c r="C492" s="62"/>
      <c r="D492" s="62"/>
      <c r="E492" s="227"/>
      <c r="F492" s="898"/>
      <c r="G492" s="148"/>
      <c r="H492" s="148"/>
      <c r="I492" s="148"/>
      <c r="J492" s="148"/>
      <c r="K492" s="148"/>
      <c r="L492" s="148"/>
      <c r="M492" s="148"/>
      <c r="N492" s="148"/>
      <c r="O492" s="148"/>
      <c r="P492" s="148"/>
      <c r="Q492" s="148"/>
      <c r="R492" s="148"/>
      <c r="S492" s="148"/>
      <c r="T492" s="148"/>
      <c r="U492" s="148"/>
      <c r="V492" s="148"/>
      <c r="W492" s="148"/>
      <c r="X492" s="148"/>
      <c r="Y492" s="148"/>
      <c r="Z492" s="148"/>
    </row>
    <row r="493" spans="1:26" ht="15.75" customHeight="1">
      <c r="A493" s="62"/>
      <c r="B493" s="754"/>
      <c r="C493" s="62"/>
      <c r="D493" s="62"/>
      <c r="E493" s="227"/>
      <c r="F493" s="898"/>
      <c r="G493" s="148"/>
      <c r="H493" s="148"/>
      <c r="I493" s="148"/>
      <c r="J493" s="148"/>
      <c r="K493" s="148"/>
      <c r="L493" s="148"/>
      <c r="M493" s="148"/>
      <c r="N493" s="148"/>
      <c r="O493" s="148"/>
      <c r="P493" s="148"/>
      <c r="Q493" s="148"/>
      <c r="R493" s="148"/>
      <c r="S493" s="148"/>
      <c r="T493" s="148"/>
      <c r="U493" s="148"/>
      <c r="V493" s="148"/>
      <c r="W493" s="148"/>
      <c r="X493" s="148"/>
      <c r="Y493" s="148"/>
      <c r="Z493" s="148"/>
    </row>
    <row r="494" spans="1:26" ht="15.75" customHeight="1">
      <c r="A494" s="62"/>
      <c r="B494" s="754"/>
      <c r="C494" s="62"/>
      <c r="D494" s="62"/>
      <c r="E494" s="227"/>
      <c r="F494" s="898"/>
      <c r="G494" s="148"/>
      <c r="H494" s="148"/>
      <c r="I494" s="148"/>
      <c r="J494" s="148"/>
      <c r="K494" s="148"/>
      <c r="L494" s="148"/>
      <c r="M494" s="148"/>
      <c r="N494" s="148"/>
      <c r="O494" s="148"/>
      <c r="P494" s="148"/>
      <c r="Q494" s="148"/>
      <c r="R494" s="148"/>
      <c r="S494" s="148"/>
      <c r="T494" s="148"/>
      <c r="U494" s="148"/>
      <c r="V494" s="148"/>
      <c r="W494" s="148"/>
      <c r="X494" s="148"/>
      <c r="Y494" s="148"/>
      <c r="Z494" s="148"/>
    </row>
    <row r="495" spans="1:26" ht="15.75" customHeight="1">
      <c r="A495" s="62"/>
      <c r="B495" s="754"/>
      <c r="C495" s="62"/>
      <c r="D495" s="62"/>
      <c r="E495" s="227"/>
      <c r="F495" s="898"/>
      <c r="G495" s="148"/>
      <c r="H495" s="148"/>
      <c r="I495" s="148"/>
      <c r="J495" s="148"/>
      <c r="K495" s="148"/>
      <c r="L495" s="148"/>
      <c r="M495" s="148"/>
      <c r="N495" s="148"/>
      <c r="O495" s="148"/>
      <c r="P495" s="148"/>
      <c r="Q495" s="148"/>
      <c r="R495" s="148"/>
      <c r="S495" s="148"/>
      <c r="T495" s="148"/>
      <c r="U495" s="148"/>
      <c r="V495" s="148"/>
      <c r="W495" s="148"/>
      <c r="X495" s="148"/>
      <c r="Y495" s="148"/>
      <c r="Z495" s="148"/>
    </row>
    <row r="496" spans="1:26" ht="15.75" customHeight="1">
      <c r="A496" s="62"/>
      <c r="B496" s="754"/>
      <c r="C496" s="62"/>
      <c r="D496" s="62"/>
      <c r="E496" s="227"/>
      <c r="F496" s="898"/>
      <c r="G496" s="148"/>
      <c r="H496" s="148"/>
      <c r="I496" s="148"/>
      <c r="J496" s="148"/>
      <c r="K496" s="148"/>
      <c r="L496" s="148"/>
      <c r="M496" s="148"/>
      <c r="N496" s="148"/>
      <c r="O496" s="148"/>
      <c r="P496" s="148"/>
      <c r="Q496" s="148"/>
      <c r="R496" s="148"/>
      <c r="S496" s="148"/>
      <c r="T496" s="148"/>
      <c r="U496" s="148"/>
      <c r="V496" s="148"/>
      <c r="W496" s="148"/>
      <c r="X496" s="148"/>
      <c r="Y496" s="148"/>
      <c r="Z496" s="148"/>
    </row>
    <row r="497" spans="1:26" ht="15.75" customHeight="1">
      <c r="A497" s="62"/>
      <c r="B497" s="754"/>
      <c r="C497" s="62"/>
      <c r="D497" s="62"/>
      <c r="E497" s="227"/>
      <c r="F497" s="898"/>
      <c r="G497" s="148"/>
      <c r="H497" s="148"/>
      <c r="I497" s="148"/>
      <c r="J497" s="148"/>
      <c r="K497" s="148"/>
      <c r="L497" s="148"/>
      <c r="M497" s="148"/>
      <c r="N497" s="148"/>
      <c r="O497" s="148"/>
      <c r="P497" s="148"/>
      <c r="Q497" s="148"/>
      <c r="R497" s="148"/>
      <c r="S497" s="148"/>
      <c r="T497" s="148"/>
      <c r="U497" s="148"/>
      <c r="V497" s="148"/>
      <c r="W497" s="148"/>
      <c r="X497" s="148"/>
      <c r="Y497" s="148"/>
      <c r="Z497" s="148"/>
    </row>
    <row r="498" spans="1:26" ht="15.75" customHeight="1">
      <c r="A498" s="62"/>
      <c r="B498" s="754"/>
      <c r="C498" s="62"/>
      <c r="D498" s="62"/>
      <c r="E498" s="227"/>
      <c r="F498" s="898"/>
      <c r="G498" s="148"/>
      <c r="H498" s="148"/>
      <c r="I498" s="148"/>
      <c r="J498" s="148"/>
      <c r="K498" s="148"/>
      <c r="L498" s="148"/>
      <c r="M498" s="148"/>
      <c r="N498" s="148"/>
      <c r="O498" s="148"/>
      <c r="P498" s="148"/>
      <c r="Q498" s="148"/>
      <c r="R498" s="148"/>
      <c r="S498" s="148"/>
      <c r="T498" s="148"/>
      <c r="U498" s="148"/>
      <c r="V498" s="148"/>
      <c r="W498" s="148"/>
      <c r="X498" s="148"/>
      <c r="Y498" s="148"/>
      <c r="Z498" s="148"/>
    </row>
    <row r="499" spans="1:26" ht="15.75" customHeight="1">
      <c r="A499" s="62"/>
      <c r="B499" s="754"/>
      <c r="C499" s="62"/>
      <c r="D499" s="62"/>
      <c r="E499" s="227"/>
      <c r="F499" s="898"/>
      <c r="G499" s="148"/>
      <c r="H499" s="148"/>
      <c r="I499" s="148"/>
      <c r="J499" s="148"/>
      <c r="K499" s="148"/>
      <c r="L499" s="148"/>
      <c r="M499" s="148"/>
      <c r="N499" s="148"/>
      <c r="O499" s="148"/>
      <c r="P499" s="148"/>
      <c r="Q499" s="148"/>
      <c r="R499" s="148"/>
      <c r="S499" s="148"/>
      <c r="T499" s="148"/>
      <c r="U499" s="148"/>
      <c r="V499" s="148"/>
      <c r="W499" s="148"/>
      <c r="X499" s="148"/>
      <c r="Y499" s="148"/>
      <c r="Z499" s="148"/>
    </row>
    <row r="500" spans="1:26" ht="15.75" customHeight="1">
      <c r="A500" s="62"/>
      <c r="B500" s="754"/>
      <c r="C500" s="62"/>
      <c r="D500" s="62"/>
      <c r="E500" s="227"/>
      <c r="F500" s="898"/>
      <c r="G500" s="148"/>
      <c r="H500" s="148"/>
      <c r="I500" s="148"/>
      <c r="J500" s="148"/>
      <c r="K500" s="148"/>
      <c r="L500" s="148"/>
      <c r="M500" s="148"/>
      <c r="N500" s="148"/>
      <c r="O500" s="148"/>
      <c r="P500" s="148"/>
      <c r="Q500" s="148"/>
      <c r="R500" s="148"/>
      <c r="S500" s="148"/>
      <c r="T500" s="148"/>
      <c r="U500" s="148"/>
      <c r="V500" s="148"/>
      <c r="W500" s="148"/>
      <c r="X500" s="148"/>
      <c r="Y500" s="148"/>
      <c r="Z500" s="148"/>
    </row>
    <row r="501" spans="1:26" ht="15.75" customHeight="1">
      <c r="A501" s="62"/>
      <c r="B501" s="754"/>
      <c r="C501" s="62"/>
      <c r="D501" s="62"/>
      <c r="E501" s="227"/>
      <c r="F501" s="898"/>
      <c r="G501" s="148"/>
      <c r="H501" s="148"/>
      <c r="I501" s="148"/>
      <c r="J501" s="148"/>
      <c r="K501" s="148"/>
      <c r="L501" s="148"/>
      <c r="M501" s="148"/>
      <c r="N501" s="148"/>
      <c r="O501" s="148"/>
      <c r="P501" s="148"/>
      <c r="Q501" s="148"/>
      <c r="R501" s="148"/>
      <c r="S501" s="148"/>
      <c r="T501" s="148"/>
      <c r="U501" s="148"/>
      <c r="V501" s="148"/>
      <c r="W501" s="148"/>
      <c r="X501" s="148"/>
      <c r="Y501" s="148"/>
      <c r="Z501" s="148"/>
    </row>
    <row r="502" spans="1:26" ht="15.75" customHeight="1">
      <c r="A502" s="62"/>
      <c r="B502" s="754"/>
      <c r="C502" s="62"/>
      <c r="D502" s="62"/>
      <c r="E502" s="227"/>
      <c r="F502" s="898"/>
      <c r="G502" s="148"/>
      <c r="H502" s="148"/>
      <c r="I502" s="148"/>
      <c r="J502" s="148"/>
      <c r="K502" s="148"/>
      <c r="L502" s="148"/>
      <c r="M502" s="148"/>
      <c r="N502" s="148"/>
      <c r="O502" s="148"/>
      <c r="P502" s="148"/>
      <c r="Q502" s="148"/>
      <c r="R502" s="148"/>
      <c r="S502" s="148"/>
      <c r="T502" s="148"/>
      <c r="U502" s="148"/>
      <c r="V502" s="148"/>
      <c r="W502" s="148"/>
      <c r="X502" s="148"/>
      <c r="Y502" s="148"/>
      <c r="Z502" s="148"/>
    </row>
    <row r="503" spans="1:26" ht="15.75" customHeight="1">
      <c r="A503" s="62"/>
      <c r="B503" s="754"/>
      <c r="C503" s="62"/>
      <c r="D503" s="62"/>
      <c r="E503" s="227"/>
      <c r="F503" s="898"/>
      <c r="G503" s="148"/>
      <c r="H503" s="148"/>
      <c r="I503" s="148"/>
      <c r="J503" s="148"/>
      <c r="K503" s="148"/>
      <c r="L503" s="148"/>
      <c r="M503" s="148"/>
      <c r="N503" s="148"/>
      <c r="O503" s="148"/>
      <c r="P503" s="148"/>
      <c r="Q503" s="148"/>
      <c r="R503" s="148"/>
      <c r="S503" s="148"/>
      <c r="T503" s="148"/>
      <c r="U503" s="148"/>
      <c r="V503" s="148"/>
      <c r="W503" s="148"/>
      <c r="X503" s="148"/>
      <c r="Y503" s="148"/>
      <c r="Z503" s="148"/>
    </row>
    <row r="504" spans="1:26" ht="15.75" customHeight="1">
      <c r="A504" s="62"/>
      <c r="B504" s="754"/>
      <c r="C504" s="62"/>
      <c r="D504" s="62"/>
      <c r="E504" s="227"/>
      <c r="F504" s="898"/>
      <c r="G504" s="148"/>
      <c r="H504" s="148"/>
      <c r="I504" s="148"/>
      <c r="J504" s="148"/>
      <c r="K504" s="148"/>
      <c r="L504" s="148"/>
      <c r="M504" s="148"/>
      <c r="N504" s="148"/>
      <c r="O504" s="148"/>
      <c r="P504" s="148"/>
      <c r="Q504" s="148"/>
      <c r="R504" s="148"/>
      <c r="S504" s="148"/>
      <c r="T504" s="148"/>
      <c r="U504" s="148"/>
      <c r="V504" s="148"/>
      <c r="W504" s="148"/>
      <c r="X504" s="148"/>
      <c r="Y504" s="148"/>
      <c r="Z504" s="148"/>
    </row>
    <row r="505" spans="1:26" ht="15.75" customHeight="1">
      <c r="A505" s="62"/>
      <c r="B505" s="754"/>
      <c r="C505" s="62"/>
      <c r="D505" s="62"/>
      <c r="E505" s="227"/>
      <c r="F505" s="898"/>
      <c r="G505" s="148"/>
      <c r="H505" s="148"/>
      <c r="I505" s="148"/>
      <c r="J505" s="148"/>
      <c r="K505" s="148"/>
      <c r="L505" s="148"/>
      <c r="M505" s="148"/>
      <c r="N505" s="148"/>
      <c r="O505" s="148"/>
      <c r="P505" s="148"/>
      <c r="Q505" s="148"/>
      <c r="R505" s="148"/>
      <c r="S505" s="148"/>
      <c r="T505" s="148"/>
      <c r="U505" s="148"/>
      <c r="V505" s="148"/>
      <c r="W505" s="148"/>
      <c r="X505" s="148"/>
      <c r="Y505" s="148"/>
      <c r="Z505" s="148"/>
    </row>
    <row r="506" spans="1:26" ht="15.75" customHeight="1">
      <c r="A506" s="62"/>
      <c r="B506" s="754"/>
      <c r="C506" s="62"/>
      <c r="D506" s="62"/>
      <c r="E506" s="227"/>
      <c r="F506" s="898"/>
      <c r="G506" s="148"/>
      <c r="H506" s="148"/>
      <c r="I506" s="148"/>
      <c r="J506" s="148"/>
      <c r="K506" s="148"/>
      <c r="L506" s="148"/>
      <c r="M506" s="148"/>
      <c r="N506" s="148"/>
      <c r="O506" s="148"/>
      <c r="P506" s="148"/>
      <c r="Q506" s="148"/>
      <c r="R506" s="148"/>
      <c r="S506" s="148"/>
      <c r="T506" s="148"/>
      <c r="U506" s="148"/>
      <c r="V506" s="148"/>
      <c r="W506" s="148"/>
      <c r="X506" s="148"/>
      <c r="Y506" s="148"/>
      <c r="Z506" s="148"/>
    </row>
    <row r="507" spans="1:26" ht="15.75" customHeight="1">
      <c r="A507" s="62"/>
      <c r="B507" s="754"/>
      <c r="C507" s="62"/>
      <c r="D507" s="62"/>
      <c r="E507" s="227"/>
      <c r="F507" s="898"/>
      <c r="G507" s="148"/>
      <c r="H507" s="148"/>
      <c r="I507" s="148"/>
      <c r="J507" s="148"/>
      <c r="K507" s="148"/>
      <c r="L507" s="148"/>
      <c r="M507" s="148"/>
      <c r="N507" s="148"/>
      <c r="O507" s="148"/>
      <c r="P507" s="148"/>
      <c r="Q507" s="148"/>
      <c r="R507" s="148"/>
      <c r="S507" s="148"/>
      <c r="T507" s="148"/>
      <c r="U507" s="148"/>
      <c r="V507" s="148"/>
      <c r="W507" s="148"/>
      <c r="X507" s="148"/>
      <c r="Y507" s="148"/>
      <c r="Z507" s="148"/>
    </row>
    <row r="508" spans="1:26" ht="15.75" customHeight="1">
      <c r="A508" s="62"/>
      <c r="B508" s="754"/>
      <c r="C508" s="62"/>
      <c r="D508" s="62"/>
      <c r="E508" s="227"/>
      <c r="F508" s="898"/>
      <c r="G508" s="148"/>
      <c r="H508" s="148"/>
      <c r="I508" s="148"/>
      <c r="J508" s="148"/>
      <c r="K508" s="148"/>
      <c r="L508" s="148"/>
      <c r="M508" s="148"/>
      <c r="N508" s="148"/>
      <c r="O508" s="148"/>
      <c r="P508" s="148"/>
      <c r="Q508" s="148"/>
      <c r="R508" s="148"/>
      <c r="S508" s="148"/>
      <c r="T508" s="148"/>
      <c r="U508" s="148"/>
      <c r="V508" s="148"/>
      <c r="W508" s="148"/>
      <c r="X508" s="148"/>
      <c r="Y508" s="148"/>
      <c r="Z508" s="148"/>
    </row>
    <row r="509" spans="1:26" ht="15.75" customHeight="1">
      <c r="A509" s="62"/>
      <c r="B509" s="754"/>
      <c r="C509" s="62"/>
      <c r="D509" s="62"/>
      <c r="E509" s="227"/>
      <c r="F509" s="898"/>
      <c r="G509" s="148"/>
      <c r="H509" s="148"/>
      <c r="I509" s="148"/>
      <c r="J509" s="148"/>
      <c r="K509" s="148"/>
      <c r="L509" s="148"/>
      <c r="M509" s="148"/>
      <c r="N509" s="148"/>
      <c r="O509" s="148"/>
      <c r="P509" s="148"/>
      <c r="Q509" s="148"/>
      <c r="R509" s="148"/>
      <c r="S509" s="148"/>
      <c r="T509" s="148"/>
      <c r="U509" s="148"/>
      <c r="V509" s="148"/>
      <c r="W509" s="148"/>
      <c r="X509" s="148"/>
      <c r="Y509" s="148"/>
      <c r="Z509" s="148"/>
    </row>
    <row r="510" spans="1:26" ht="15.75" customHeight="1">
      <c r="A510" s="62"/>
      <c r="B510" s="754"/>
      <c r="C510" s="62"/>
      <c r="D510" s="62"/>
      <c r="E510" s="227"/>
      <c r="F510" s="898"/>
      <c r="G510" s="148"/>
      <c r="H510" s="148"/>
      <c r="I510" s="148"/>
      <c r="J510" s="148"/>
      <c r="K510" s="148"/>
      <c r="L510" s="148"/>
      <c r="M510" s="148"/>
      <c r="N510" s="148"/>
      <c r="O510" s="148"/>
      <c r="P510" s="148"/>
      <c r="Q510" s="148"/>
      <c r="R510" s="148"/>
      <c r="S510" s="148"/>
      <c r="T510" s="148"/>
      <c r="U510" s="148"/>
      <c r="V510" s="148"/>
      <c r="W510" s="148"/>
      <c r="X510" s="148"/>
      <c r="Y510" s="148"/>
      <c r="Z510" s="148"/>
    </row>
    <row r="511" spans="1:26" ht="15.75" customHeight="1">
      <c r="A511" s="62"/>
      <c r="B511" s="754"/>
      <c r="C511" s="62"/>
      <c r="D511" s="62"/>
      <c r="E511" s="227"/>
      <c r="F511" s="898"/>
      <c r="G511" s="148"/>
      <c r="H511" s="148"/>
      <c r="I511" s="148"/>
      <c r="J511" s="148"/>
      <c r="K511" s="148"/>
      <c r="L511" s="148"/>
      <c r="M511" s="148"/>
      <c r="N511" s="148"/>
      <c r="O511" s="148"/>
      <c r="P511" s="148"/>
      <c r="Q511" s="148"/>
      <c r="R511" s="148"/>
      <c r="S511" s="148"/>
      <c r="T511" s="148"/>
      <c r="U511" s="148"/>
      <c r="V511" s="148"/>
      <c r="W511" s="148"/>
      <c r="X511" s="148"/>
      <c r="Y511" s="148"/>
      <c r="Z511" s="148"/>
    </row>
    <row r="512" spans="1:26" ht="15.75" customHeight="1">
      <c r="A512" s="62"/>
      <c r="B512" s="754"/>
      <c r="C512" s="62"/>
      <c r="D512" s="62"/>
      <c r="E512" s="227"/>
      <c r="F512" s="898"/>
      <c r="G512" s="148"/>
      <c r="H512" s="148"/>
      <c r="I512" s="148"/>
      <c r="J512" s="148"/>
      <c r="K512" s="148"/>
      <c r="L512" s="148"/>
      <c r="M512" s="148"/>
      <c r="N512" s="148"/>
      <c r="O512" s="148"/>
      <c r="P512" s="148"/>
      <c r="Q512" s="148"/>
      <c r="R512" s="148"/>
      <c r="S512" s="148"/>
      <c r="T512" s="148"/>
      <c r="U512" s="148"/>
      <c r="V512" s="148"/>
      <c r="W512" s="148"/>
      <c r="X512" s="148"/>
      <c r="Y512" s="148"/>
      <c r="Z512" s="148"/>
    </row>
    <row r="513" spans="1:26" ht="15.75" customHeight="1">
      <c r="A513" s="62"/>
      <c r="B513" s="754"/>
      <c r="C513" s="62"/>
      <c r="D513" s="62"/>
      <c r="E513" s="227"/>
      <c r="F513" s="898"/>
      <c r="G513" s="148"/>
      <c r="H513" s="148"/>
      <c r="I513" s="148"/>
      <c r="J513" s="148"/>
      <c r="K513" s="148"/>
      <c r="L513" s="148"/>
      <c r="M513" s="148"/>
      <c r="N513" s="148"/>
      <c r="O513" s="148"/>
      <c r="P513" s="148"/>
      <c r="Q513" s="148"/>
      <c r="R513" s="148"/>
      <c r="S513" s="148"/>
      <c r="T513" s="148"/>
      <c r="U513" s="148"/>
      <c r="V513" s="148"/>
      <c r="W513" s="148"/>
      <c r="X513" s="148"/>
      <c r="Y513" s="148"/>
      <c r="Z513" s="148"/>
    </row>
    <row r="514" spans="1:26" ht="15.75" customHeight="1">
      <c r="A514" s="62"/>
      <c r="B514" s="754"/>
      <c r="C514" s="62"/>
      <c r="D514" s="62"/>
      <c r="E514" s="227"/>
      <c r="F514" s="898"/>
      <c r="G514" s="148"/>
      <c r="H514" s="148"/>
      <c r="I514" s="148"/>
      <c r="J514" s="148"/>
      <c r="K514" s="148"/>
      <c r="L514" s="148"/>
      <c r="M514" s="148"/>
      <c r="N514" s="148"/>
      <c r="O514" s="148"/>
      <c r="P514" s="148"/>
      <c r="Q514" s="148"/>
      <c r="R514" s="148"/>
      <c r="S514" s="148"/>
      <c r="T514" s="148"/>
      <c r="U514" s="148"/>
      <c r="V514" s="148"/>
      <c r="W514" s="148"/>
      <c r="X514" s="148"/>
      <c r="Y514" s="148"/>
      <c r="Z514" s="148"/>
    </row>
    <row r="515" spans="1:26" ht="15.75" customHeight="1">
      <c r="A515" s="62"/>
      <c r="B515" s="754"/>
      <c r="C515" s="62"/>
      <c r="D515" s="62"/>
      <c r="E515" s="227"/>
      <c r="F515" s="898"/>
      <c r="G515" s="148"/>
      <c r="H515" s="148"/>
      <c r="I515" s="148"/>
      <c r="J515" s="148"/>
      <c r="K515" s="148"/>
      <c r="L515" s="148"/>
      <c r="M515" s="148"/>
      <c r="N515" s="148"/>
      <c r="O515" s="148"/>
      <c r="P515" s="148"/>
      <c r="Q515" s="148"/>
      <c r="R515" s="148"/>
      <c r="S515" s="148"/>
      <c r="T515" s="148"/>
      <c r="U515" s="148"/>
      <c r="V515" s="148"/>
      <c r="W515" s="148"/>
      <c r="X515" s="148"/>
      <c r="Y515" s="148"/>
      <c r="Z515" s="148"/>
    </row>
    <row r="516" spans="1:26" ht="15.75" customHeight="1">
      <c r="A516" s="62"/>
      <c r="B516" s="754"/>
      <c r="C516" s="62"/>
      <c r="D516" s="62"/>
      <c r="E516" s="227"/>
      <c r="F516" s="898"/>
      <c r="G516" s="148"/>
      <c r="H516" s="148"/>
      <c r="I516" s="148"/>
      <c r="J516" s="148"/>
      <c r="K516" s="148"/>
      <c r="L516" s="148"/>
      <c r="M516" s="148"/>
      <c r="N516" s="148"/>
      <c r="O516" s="148"/>
      <c r="P516" s="148"/>
      <c r="Q516" s="148"/>
      <c r="R516" s="148"/>
      <c r="S516" s="148"/>
      <c r="T516" s="148"/>
      <c r="U516" s="148"/>
      <c r="V516" s="148"/>
      <c r="W516" s="148"/>
      <c r="X516" s="148"/>
      <c r="Y516" s="148"/>
      <c r="Z516" s="148"/>
    </row>
    <row r="517" spans="1:26" ht="15.75" customHeight="1">
      <c r="A517" s="62"/>
      <c r="B517" s="754"/>
      <c r="C517" s="62"/>
      <c r="D517" s="62"/>
      <c r="E517" s="227"/>
      <c r="F517" s="898"/>
      <c r="G517" s="148"/>
      <c r="H517" s="148"/>
      <c r="I517" s="148"/>
      <c r="J517" s="148"/>
      <c r="K517" s="148"/>
      <c r="L517" s="148"/>
      <c r="M517" s="148"/>
      <c r="N517" s="148"/>
      <c r="O517" s="148"/>
      <c r="P517" s="148"/>
      <c r="Q517" s="148"/>
      <c r="R517" s="148"/>
      <c r="S517" s="148"/>
      <c r="T517" s="148"/>
      <c r="U517" s="148"/>
      <c r="V517" s="148"/>
      <c r="W517" s="148"/>
      <c r="X517" s="148"/>
      <c r="Y517" s="148"/>
      <c r="Z517" s="148"/>
    </row>
    <row r="518" spans="1:26" ht="15.75" customHeight="1">
      <c r="A518" s="62"/>
      <c r="B518" s="754"/>
      <c r="C518" s="62"/>
      <c r="D518" s="62"/>
      <c r="E518" s="227"/>
      <c r="F518" s="898"/>
      <c r="G518" s="148"/>
      <c r="H518" s="148"/>
      <c r="I518" s="148"/>
      <c r="J518" s="148"/>
      <c r="K518" s="148"/>
      <c r="L518" s="148"/>
      <c r="M518" s="148"/>
      <c r="N518" s="148"/>
      <c r="O518" s="148"/>
      <c r="P518" s="148"/>
      <c r="Q518" s="148"/>
      <c r="R518" s="148"/>
      <c r="S518" s="148"/>
      <c r="T518" s="148"/>
      <c r="U518" s="148"/>
      <c r="V518" s="148"/>
      <c r="W518" s="148"/>
      <c r="X518" s="148"/>
      <c r="Y518" s="148"/>
      <c r="Z518" s="148"/>
    </row>
    <row r="519" spans="1:26" ht="15.75" customHeight="1">
      <c r="A519" s="62"/>
      <c r="B519" s="754"/>
      <c r="C519" s="62"/>
      <c r="D519" s="62"/>
      <c r="E519" s="227"/>
      <c r="F519" s="898"/>
      <c r="G519" s="148"/>
      <c r="H519" s="148"/>
      <c r="I519" s="148"/>
      <c r="J519" s="148"/>
      <c r="K519" s="148"/>
      <c r="L519" s="148"/>
      <c r="M519" s="148"/>
      <c r="N519" s="148"/>
      <c r="O519" s="148"/>
      <c r="P519" s="148"/>
      <c r="Q519" s="148"/>
      <c r="R519" s="148"/>
      <c r="S519" s="148"/>
      <c r="T519" s="148"/>
      <c r="U519" s="148"/>
      <c r="V519" s="148"/>
      <c r="W519" s="148"/>
      <c r="X519" s="148"/>
      <c r="Y519" s="148"/>
      <c r="Z519" s="148"/>
    </row>
    <row r="520" spans="1:26" ht="15.75" customHeight="1">
      <c r="A520" s="62"/>
      <c r="B520" s="754"/>
      <c r="C520" s="62"/>
      <c r="D520" s="62"/>
      <c r="E520" s="227"/>
      <c r="F520" s="898"/>
      <c r="G520" s="148"/>
      <c r="H520" s="148"/>
      <c r="I520" s="148"/>
      <c r="J520" s="148"/>
      <c r="K520" s="148"/>
      <c r="L520" s="148"/>
      <c r="M520" s="148"/>
      <c r="N520" s="148"/>
      <c r="O520" s="148"/>
      <c r="P520" s="148"/>
      <c r="Q520" s="148"/>
      <c r="R520" s="148"/>
      <c r="S520" s="148"/>
      <c r="T520" s="148"/>
      <c r="U520" s="148"/>
      <c r="V520" s="148"/>
      <c r="W520" s="148"/>
      <c r="X520" s="148"/>
      <c r="Y520" s="148"/>
      <c r="Z520" s="148"/>
    </row>
    <row r="521" spans="1:26" ht="15.75" customHeight="1">
      <c r="A521" s="62"/>
      <c r="B521" s="754"/>
      <c r="C521" s="62"/>
      <c r="D521" s="62"/>
      <c r="E521" s="227"/>
      <c r="F521" s="898"/>
      <c r="G521" s="148"/>
      <c r="H521" s="148"/>
      <c r="I521" s="148"/>
      <c r="J521" s="148"/>
      <c r="K521" s="148"/>
      <c r="L521" s="148"/>
      <c r="M521" s="148"/>
      <c r="N521" s="148"/>
      <c r="O521" s="148"/>
      <c r="P521" s="148"/>
      <c r="Q521" s="148"/>
      <c r="R521" s="148"/>
      <c r="S521" s="148"/>
      <c r="T521" s="148"/>
      <c r="U521" s="148"/>
      <c r="V521" s="148"/>
      <c r="W521" s="148"/>
      <c r="X521" s="148"/>
      <c r="Y521" s="148"/>
      <c r="Z521" s="148"/>
    </row>
    <row r="522" spans="1:26" ht="15.75" customHeight="1">
      <c r="A522" s="62"/>
      <c r="B522" s="754"/>
      <c r="C522" s="62"/>
      <c r="D522" s="62"/>
      <c r="E522" s="227"/>
      <c r="F522" s="898"/>
      <c r="G522" s="148"/>
      <c r="H522" s="148"/>
      <c r="I522" s="148"/>
      <c r="J522" s="148"/>
      <c r="K522" s="148"/>
      <c r="L522" s="148"/>
      <c r="M522" s="148"/>
      <c r="N522" s="148"/>
      <c r="O522" s="148"/>
      <c r="P522" s="148"/>
      <c r="Q522" s="148"/>
      <c r="R522" s="148"/>
      <c r="S522" s="148"/>
      <c r="T522" s="148"/>
      <c r="U522" s="148"/>
      <c r="V522" s="148"/>
      <c r="W522" s="148"/>
      <c r="X522" s="148"/>
      <c r="Y522" s="148"/>
      <c r="Z522" s="148"/>
    </row>
    <row r="523" spans="1:26" ht="15.75" customHeight="1">
      <c r="A523" s="62"/>
      <c r="B523" s="754"/>
      <c r="C523" s="62"/>
      <c r="D523" s="62"/>
      <c r="E523" s="227"/>
      <c r="F523" s="898"/>
      <c r="G523" s="148"/>
      <c r="H523" s="148"/>
      <c r="I523" s="148"/>
      <c r="J523" s="148"/>
      <c r="K523" s="148"/>
      <c r="L523" s="148"/>
      <c r="M523" s="148"/>
      <c r="N523" s="148"/>
      <c r="O523" s="148"/>
      <c r="P523" s="148"/>
      <c r="Q523" s="148"/>
      <c r="R523" s="148"/>
      <c r="S523" s="148"/>
      <c r="T523" s="148"/>
      <c r="U523" s="148"/>
      <c r="V523" s="148"/>
      <c r="W523" s="148"/>
      <c r="X523" s="148"/>
      <c r="Y523" s="148"/>
      <c r="Z523" s="148"/>
    </row>
    <row r="524" spans="1:26" ht="15.75" customHeight="1">
      <c r="A524" s="62"/>
      <c r="B524" s="754"/>
      <c r="C524" s="62"/>
      <c r="D524" s="62"/>
      <c r="E524" s="227"/>
      <c r="F524" s="898"/>
      <c r="G524" s="148"/>
      <c r="H524" s="148"/>
      <c r="I524" s="148"/>
      <c r="J524" s="148"/>
      <c r="K524" s="148"/>
      <c r="L524" s="148"/>
      <c r="M524" s="148"/>
      <c r="N524" s="148"/>
      <c r="O524" s="148"/>
      <c r="P524" s="148"/>
      <c r="Q524" s="148"/>
      <c r="R524" s="148"/>
      <c r="S524" s="148"/>
      <c r="T524" s="148"/>
      <c r="U524" s="148"/>
      <c r="V524" s="148"/>
      <c r="W524" s="148"/>
      <c r="X524" s="148"/>
      <c r="Y524" s="148"/>
      <c r="Z524" s="148"/>
    </row>
    <row r="525" spans="1:26" ht="15.75" customHeight="1">
      <c r="A525" s="62"/>
      <c r="B525" s="754"/>
      <c r="C525" s="62"/>
      <c r="D525" s="62"/>
      <c r="E525" s="227"/>
      <c r="F525" s="898"/>
      <c r="G525" s="148"/>
      <c r="H525" s="148"/>
      <c r="I525" s="148"/>
      <c r="J525" s="148"/>
      <c r="K525" s="148"/>
      <c r="L525" s="148"/>
      <c r="M525" s="148"/>
      <c r="N525" s="148"/>
      <c r="O525" s="148"/>
      <c r="P525" s="148"/>
      <c r="Q525" s="148"/>
      <c r="R525" s="148"/>
      <c r="S525" s="148"/>
      <c r="T525" s="148"/>
      <c r="U525" s="148"/>
      <c r="V525" s="148"/>
      <c r="W525" s="148"/>
      <c r="X525" s="148"/>
      <c r="Y525" s="148"/>
      <c r="Z525" s="148"/>
    </row>
    <row r="526" spans="1:26" ht="15.75" customHeight="1">
      <c r="A526" s="62"/>
      <c r="B526" s="754"/>
      <c r="C526" s="62"/>
      <c r="D526" s="62"/>
      <c r="E526" s="227"/>
      <c r="F526" s="898"/>
      <c r="G526" s="148"/>
      <c r="H526" s="148"/>
      <c r="I526" s="148"/>
      <c r="J526" s="148"/>
      <c r="K526" s="148"/>
      <c r="L526" s="148"/>
      <c r="M526" s="148"/>
      <c r="N526" s="148"/>
      <c r="O526" s="148"/>
      <c r="P526" s="148"/>
      <c r="Q526" s="148"/>
      <c r="R526" s="148"/>
      <c r="S526" s="148"/>
      <c r="T526" s="148"/>
      <c r="U526" s="148"/>
      <c r="V526" s="148"/>
      <c r="W526" s="148"/>
      <c r="X526" s="148"/>
      <c r="Y526" s="148"/>
      <c r="Z526" s="148"/>
    </row>
    <row r="527" spans="1:26" ht="15.75" customHeight="1">
      <c r="A527" s="62"/>
      <c r="B527" s="754"/>
      <c r="C527" s="62"/>
      <c r="D527" s="62"/>
      <c r="E527" s="227"/>
      <c r="F527" s="898"/>
      <c r="G527" s="148"/>
      <c r="H527" s="148"/>
      <c r="I527" s="148"/>
      <c r="J527" s="148"/>
      <c r="K527" s="148"/>
      <c r="L527" s="148"/>
      <c r="M527" s="148"/>
      <c r="N527" s="148"/>
      <c r="O527" s="148"/>
      <c r="P527" s="148"/>
      <c r="Q527" s="148"/>
      <c r="R527" s="148"/>
      <c r="S527" s="148"/>
      <c r="T527" s="148"/>
      <c r="U527" s="148"/>
      <c r="V527" s="148"/>
      <c r="W527" s="148"/>
      <c r="X527" s="148"/>
      <c r="Y527" s="148"/>
      <c r="Z527" s="148"/>
    </row>
    <row r="528" spans="1:26" ht="15.75" customHeight="1">
      <c r="A528" s="62"/>
      <c r="B528" s="754"/>
      <c r="C528" s="62"/>
      <c r="D528" s="62"/>
      <c r="E528" s="227"/>
      <c r="F528" s="898"/>
      <c r="G528" s="148"/>
      <c r="H528" s="148"/>
      <c r="I528" s="148"/>
      <c r="J528" s="148"/>
      <c r="K528" s="148"/>
      <c r="L528" s="148"/>
      <c r="M528" s="148"/>
      <c r="N528" s="148"/>
      <c r="O528" s="148"/>
      <c r="P528" s="148"/>
      <c r="Q528" s="148"/>
      <c r="R528" s="148"/>
      <c r="S528" s="148"/>
      <c r="T528" s="148"/>
      <c r="U528" s="148"/>
      <c r="V528" s="148"/>
      <c r="W528" s="148"/>
      <c r="X528" s="148"/>
      <c r="Y528" s="148"/>
      <c r="Z528" s="148"/>
    </row>
    <row r="529" spans="1:26" ht="15.75" customHeight="1">
      <c r="A529" s="62"/>
      <c r="B529" s="754"/>
      <c r="C529" s="62"/>
      <c r="D529" s="62"/>
      <c r="E529" s="227"/>
      <c r="F529" s="898"/>
      <c r="G529" s="148"/>
      <c r="H529" s="148"/>
      <c r="I529" s="148"/>
      <c r="J529" s="148"/>
      <c r="K529" s="148"/>
      <c r="L529" s="148"/>
      <c r="M529" s="148"/>
      <c r="N529" s="148"/>
      <c r="O529" s="148"/>
      <c r="P529" s="148"/>
      <c r="Q529" s="148"/>
      <c r="R529" s="148"/>
      <c r="S529" s="148"/>
      <c r="T529" s="148"/>
      <c r="U529" s="148"/>
      <c r="V529" s="148"/>
      <c r="W529" s="148"/>
      <c r="X529" s="148"/>
      <c r="Y529" s="148"/>
      <c r="Z529" s="148"/>
    </row>
    <row r="530" spans="1:26" ht="15.75" customHeight="1">
      <c r="A530" s="62"/>
      <c r="B530" s="754"/>
      <c r="C530" s="62"/>
      <c r="D530" s="62"/>
      <c r="E530" s="227"/>
      <c r="F530" s="898"/>
      <c r="G530" s="148"/>
      <c r="H530" s="148"/>
      <c r="I530" s="148"/>
      <c r="J530" s="148"/>
      <c r="K530" s="148"/>
      <c r="L530" s="148"/>
      <c r="M530" s="148"/>
      <c r="N530" s="148"/>
      <c r="O530" s="148"/>
      <c r="P530" s="148"/>
      <c r="Q530" s="148"/>
      <c r="R530" s="148"/>
      <c r="S530" s="148"/>
      <c r="T530" s="148"/>
      <c r="U530" s="148"/>
      <c r="V530" s="148"/>
      <c r="W530" s="148"/>
      <c r="X530" s="148"/>
      <c r="Y530" s="148"/>
      <c r="Z530" s="148"/>
    </row>
    <row r="531" spans="1:26" ht="15.75" customHeight="1">
      <c r="A531" s="62"/>
      <c r="B531" s="754"/>
      <c r="C531" s="62"/>
      <c r="D531" s="62"/>
      <c r="E531" s="227"/>
      <c r="F531" s="898"/>
      <c r="G531" s="148"/>
      <c r="H531" s="148"/>
      <c r="I531" s="148"/>
      <c r="J531" s="148"/>
      <c r="K531" s="148"/>
      <c r="L531" s="148"/>
      <c r="M531" s="148"/>
      <c r="N531" s="148"/>
      <c r="O531" s="148"/>
      <c r="P531" s="148"/>
      <c r="Q531" s="148"/>
      <c r="R531" s="148"/>
      <c r="S531" s="148"/>
      <c r="T531" s="148"/>
      <c r="U531" s="148"/>
      <c r="V531" s="148"/>
      <c r="W531" s="148"/>
      <c r="X531" s="148"/>
      <c r="Y531" s="148"/>
      <c r="Z531" s="148"/>
    </row>
    <row r="532" spans="1:26" ht="15.75" customHeight="1">
      <c r="A532" s="62"/>
      <c r="B532" s="754"/>
      <c r="C532" s="62"/>
      <c r="D532" s="62"/>
      <c r="E532" s="227"/>
      <c r="F532" s="898"/>
      <c r="G532" s="148"/>
      <c r="H532" s="148"/>
      <c r="I532" s="148"/>
      <c r="J532" s="148"/>
      <c r="K532" s="148"/>
      <c r="L532" s="148"/>
      <c r="M532" s="148"/>
      <c r="N532" s="148"/>
      <c r="O532" s="148"/>
      <c r="P532" s="148"/>
      <c r="Q532" s="148"/>
      <c r="R532" s="148"/>
      <c r="S532" s="148"/>
      <c r="T532" s="148"/>
      <c r="U532" s="148"/>
      <c r="V532" s="148"/>
      <c r="W532" s="148"/>
      <c r="X532" s="148"/>
      <c r="Y532" s="148"/>
      <c r="Z532" s="148"/>
    </row>
    <row r="533" spans="1:26" ht="15.75" customHeight="1">
      <c r="A533" s="62"/>
      <c r="B533" s="754"/>
      <c r="C533" s="62"/>
      <c r="D533" s="62"/>
      <c r="E533" s="227"/>
      <c r="F533" s="898"/>
      <c r="G533" s="148"/>
      <c r="H533" s="148"/>
      <c r="I533" s="148"/>
      <c r="J533" s="148"/>
      <c r="K533" s="148"/>
      <c r="L533" s="148"/>
      <c r="M533" s="148"/>
      <c r="N533" s="148"/>
      <c r="O533" s="148"/>
      <c r="P533" s="148"/>
      <c r="Q533" s="148"/>
      <c r="R533" s="148"/>
      <c r="S533" s="148"/>
      <c r="T533" s="148"/>
      <c r="U533" s="148"/>
      <c r="V533" s="148"/>
      <c r="W533" s="148"/>
      <c r="X533" s="148"/>
      <c r="Y533" s="148"/>
      <c r="Z533" s="148"/>
    </row>
    <row r="534" spans="1:26" ht="15.75" customHeight="1">
      <c r="A534" s="62"/>
      <c r="B534" s="754"/>
      <c r="C534" s="62"/>
      <c r="D534" s="62"/>
      <c r="E534" s="227"/>
      <c r="F534" s="898"/>
      <c r="G534" s="148"/>
      <c r="H534" s="148"/>
      <c r="I534" s="148"/>
      <c r="J534" s="148"/>
      <c r="K534" s="148"/>
      <c r="L534" s="148"/>
      <c r="M534" s="148"/>
      <c r="N534" s="148"/>
      <c r="O534" s="148"/>
      <c r="P534" s="148"/>
      <c r="Q534" s="148"/>
      <c r="R534" s="148"/>
      <c r="S534" s="148"/>
      <c r="T534" s="148"/>
      <c r="U534" s="148"/>
      <c r="V534" s="148"/>
      <c r="W534" s="148"/>
      <c r="X534" s="148"/>
      <c r="Y534" s="148"/>
      <c r="Z534" s="148"/>
    </row>
    <row r="535" spans="1:26" ht="15.75" customHeight="1">
      <c r="A535" s="62"/>
      <c r="B535" s="754"/>
      <c r="C535" s="62"/>
      <c r="D535" s="62"/>
      <c r="E535" s="227"/>
      <c r="F535" s="898"/>
      <c r="G535" s="148"/>
      <c r="H535" s="148"/>
      <c r="I535" s="148"/>
      <c r="J535" s="148"/>
      <c r="K535" s="148"/>
      <c r="L535" s="148"/>
      <c r="M535" s="148"/>
      <c r="N535" s="148"/>
      <c r="O535" s="148"/>
      <c r="P535" s="148"/>
      <c r="Q535" s="148"/>
      <c r="R535" s="148"/>
      <c r="S535" s="148"/>
      <c r="T535" s="148"/>
      <c r="U535" s="148"/>
      <c r="V535" s="148"/>
      <c r="W535" s="148"/>
      <c r="X535" s="148"/>
      <c r="Y535" s="148"/>
      <c r="Z535" s="148"/>
    </row>
    <row r="536" spans="1:26" ht="15.75" customHeight="1">
      <c r="A536" s="62"/>
      <c r="B536" s="754"/>
      <c r="C536" s="62"/>
      <c r="D536" s="62"/>
      <c r="E536" s="227"/>
      <c r="F536" s="898"/>
      <c r="G536" s="148"/>
      <c r="H536" s="148"/>
      <c r="I536" s="148"/>
      <c r="J536" s="148"/>
      <c r="K536" s="148"/>
      <c r="L536" s="148"/>
      <c r="M536" s="148"/>
      <c r="N536" s="148"/>
      <c r="O536" s="148"/>
      <c r="P536" s="148"/>
      <c r="Q536" s="148"/>
      <c r="R536" s="148"/>
      <c r="S536" s="148"/>
      <c r="T536" s="148"/>
      <c r="U536" s="148"/>
      <c r="V536" s="148"/>
      <c r="W536" s="148"/>
      <c r="X536" s="148"/>
      <c r="Y536" s="148"/>
      <c r="Z536" s="148"/>
    </row>
    <row r="537" spans="1:26" ht="15.75" customHeight="1">
      <c r="A537" s="62"/>
      <c r="B537" s="754"/>
      <c r="C537" s="62"/>
      <c r="D537" s="62"/>
      <c r="E537" s="227"/>
      <c r="F537" s="898"/>
      <c r="G537" s="148"/>
      <c r="H537" s="148"/>
      <c r="I537" s="148"/>
      <c r="J537" s="148"/>
      <c r="K537" s="148"/>
      <c r="L537" s="148"/>
      <c r="M537" s="148"/>
      <c r="N537" s="148"/>
      <c r="O537" s="148"/>
      <c r="P537" s="148"/>
      <c r="Q537" s="148"/>
      <c r="R537" s="148"/>
      <c r="S537" s="148"/>
      <c r="T537" s="148"/>
      <c r="U537" s="148"/>
      <c r="V537" s="148"/>
      <c r="W537" s="148"/>
      <c r="X537" s="148"/>
      <c r="Y537" s="148"/>
      <c r="Z537" s="148"/>
    </row>
    <row r="538" spans="1:26" ht="15.75" customHeight="1">
      <c r="A538" s="62"/>
      <c r="B538" s="754"/>
      <c r="C538" s="62"/>
      <c r="D538" s="62"/>
      <c r="E538" s="227"/>
      <c r="F538" s="898"/>
      <c r="G538" s="148"/>
      <c r="H538" s="148"/>
      <c r="I538" s="148"/>
      <c r="J538" s="148"/>
      <c r="K538" s="148"/>
      <c r="L538" s="148"/>
      <c r="M538" s="148"/>
      <c r="N538" s="148"/>
      <c r="O538" s="148"/>
      <c r="P538" s="148"/>
      <c r="Q538" s="148"/>
      <c r="R538" s="148"/>
      <c r="S538" s="148"/>
      <c r="T538" s="148"/>
      <c r="U538" s="148"/>
      <c r="V538" s="148"/>
      <c r="W538" s="148"/>
      <c r="X538" s="148"/>
      <c r="Y538" s="148"/>
      <c r="Z538" s="148"/>
    </row>
    <row r="539" spans="1:26" ht="15.75" customHeight="1">
      <c r="A539" s="62"/>
      <c r="B539" s="754"/>
      <c r="C539" s="62"/>
      <c r="D539" s="62"/>
      <c r="E539" s="227"/>
      <c r="F539" s="898"/>
      <c r="G539" s="148"/>
      <c r="H539" s="148"/>
      <c r="I539" s="148"/>
      <c r="J539" s="148"/>
      <c r="K539" s="148"/>
      <c r="L539" s="148"/>
      <c r="M539" s="148"/>
      <c r="N539" s="148"/>
      <c r="O539" s="148"/>
      <c r="P539" s="148"/>
      <c r="Q539" s="148"/>
      <c r="R539" s="148"/>
      <c r="S539" s="148"/>
      <c r="T539" s="148"/>
      <c r="U539" s="148"/>
      <c r="V539" s="148"/>
      <c r="W539" s="148"/>
      <c r="X539" s="148"/>
      <c r="Y539" s="148"/>
      <c r="Z539" s="148"/>
    </row>
    <row r="540" spans="1:26" ht="15.75" customHeight="1">
      <c r="A540" s="62"/>
      <c r="B540" s="754"/>
      <c r="C540" s="62"/>
      <c r="D540" s="62"/>
      <c r="E540" s="227"/>
      <c r="F540" s="898"/>
      <c r="G540" s="148"/>
      <c r="H540" s="148"/>
      <c r="I540" s="148"/>
      <c r="J540" s="148"/>
      <c r="K540" s="148"/>
      <c r="L540" s="148"/>
      <c r="M540" s="148"/>
      <c r="N540" s="148"/>
      <c r="O540" s="148"/>
      <c r="P540" s="148"/>
      <c r="Q540" s="148"/>
      <c r="R540" s="148"/>
      <c r="S540" s="148"/>
      <c r="T540" s="148"/>
      <c r="U540" s="148"/>
      <c r="V540" s="148"/>
      <c r="W540" s="148"/>
      <c r="X540" s="148"/>
      <c r="Y540" s="148"/>
      <c r="Z540" s="148"/>
    </row>
    <row r="541" spans="1:26" ht="15.75" customHeight="1">
      <c r="A541" s="62"/>
      <c r="B541" s="754"/>
      <c r="C541" s="62"/>
      <c r="D541" s="62"/>
      <c r="E541" s="227"/>
      <c r="F541" s="898"/>
      <c r="G541" s="148"/>
      <c r="H541" s="148"/>
      <c r="I541" s="148"/>
      <c r="J541" s="148"/>
      <c r="K541" s="148"/>
      <c r="L541" s="148"/>
      <c r="M541" s="148"/>
      <c r="N541" s="148"/>
      <c r="O541" s="148"/>
      <c r="P541" s="148"/>
      <c r="Q541" s="148"/>
      <c r="R541" s="148"/>
      <c r="S541" s="148"/>
      <c r="T541" s="148"/>
      <c r="U541" s="148"/>
      <c r="V541" s="148"/>
      <c r="W541" s="148"/>
      <c r="X541" s="148"/>
      <c r="Y541" s="148"/>
      <c r="Z541" s="148"/>
    </row>
    <row r="542" spans="1:26" ht="15.75" customHeight="1">
      <c r="A542" s="62"/>
      <c r="B542" s="754"/>
      <c r="C542" s="62"/>
      <c r="D542" s="62"/>
      <c r="E542" s="227"/>
      <c r="F542" s="898"/>
      <c r="G542" s="148"/>
      <c r="H542" s="148"/>
      <c r="I542" s="148"/>
      <c r="J542" s="148"/>
      <c r="K542" s="148"/>
      <c r="L542" s="148"/>
      <c r="M542" s="148"/>
      <c r="N542" s="148"/>
      <c r="O542" s="148"/>
      <c r="P542" s="148"/>
      <c r="Q542" s="148"/>
      <c r="R542" s="148"/>
      <c r="S542" s="148"/>
      <c r="T542" s="148"/>
      <c r="U542" s="148"/>
      <c r="V542" s="148"/>
      <c r="W542" s="148"/>
      <c r="X542" s="148"/>
      <c r="Y542" s="148"/>
      <c r="Z542" s="148"/>
    </row>
    <row r="543" spans="1:26" ht="15.75" customHeight="1">
      <c r="A543" s="62"/>
      <c r="B543" s="754"/>
      <c r="C543" s="62"/>
      <c r="D543" s="62"/>
      <c r="E543" s="227"/>
      <c r="F543" s="898"/>
      <c r="G543" s="148"/>
      <c r="H543" s="148"/>
      <c r="I543" s="148"/>
      <c r="J543" s="148"/>
      <c r="K543" s="148"/>
      <c r="L543" s="148"/>
      <c r="M543" s="148"/>
      <c r="N543" s="148"/>
      <c r="O543" s="148"/>
      <c r="P543" s="148"/>
      <c r="Q543" s="148"/>
      <c r="R543" s="148"/>
      <c r="S543" s="148"/>
      <c r="T543" s="148"/>
      <c r="U543" s="148"/>
      <c r="V543" s="148"/>
      <c r="W543" s="148"/>
      <c r="X543" s="148"/>
      <c r="Y543" s="148"/>
      <c r="Z543" s="148"/>
    </row>
    <row r="544" spans="1:26" ht="15.75" customHeight="1">
      <c r="A544" s="62"/>
      <c r="B544" s="754"/>
      <c r="C544" s="62"/>
      <c r="D544" s="62"/>
      <c r="E544" s="227"/>
      <c r="F544" s="898"/>
      <c r="G544" s="148"/>
      <c r="H544" s="148"/>
      <c r="I544" s="148"/>
      <c r="J544" s="148"/>
      <c r="K544" s="148"/>
      <c r="L544" s="148"/>
      <c r="M544" s="148"/>
      <c r="N544" s="148"/>
      <c r="O544" s="148"/>
      <c r="P544" s="148"/>
      <c r="Q544" s="148"/>
      <c r="R544" s="148"/>
      <c r="S544" s="148"/>
      <c r="T544" s="148"/>
      <c r="U544" s="148"/>
      <c r="V544" s="148"/>
      <c r="W544" s="148"/>
      <c r="X544" s="148"/>
      <c r="Y544" s="148"/>
      <c r="Z544" s="148"/>
    </row>
    <row r="545" spans="1:26" ht="15.75" customHeight="1">
      <c r="A545" s="62"/>
      <c r="B545" s="754"/>
      <c r="C545" s="62"/>
      <c r="D545" s="62"/>
      <c r="E545" s="227"/>
      <c r="F545" s="898"/>
      <c r="G545" s="148"/>
      <c r="H545" s="148"/>
      <c r="I545" s="148"/>
      <c r="J545" s="148"/>
      <c r="K545" s="148"/>
      <c r="L545" s="148"/>
      <c r="M545" s="148"/>
      <c r="N545" s="148"/>
      <c r="O545" s="148"/>
      <c r="P545" s="148"/>
      <c r="Q545" s="148"/>
      <c r="R545" s="148"/>
      <c r="S545" s="148"/>
      <c r="T545" s="148"/>
      <c r="U545" s="148"/>
      <c r="V545" s="148"/>
      <c r="W545" s="148"/>
      <c r="X545" s="148"/>
      <c r="Y545" s="148"/>
      <c r="Z545" s="148"/>
    </row>
    <row r="546" spans="1:26" ht="15.75" customHeight="1">
      <c r="A546" s="62"/>
      <c r="B546" s="754"/>
      <c r="C546" s="62"/>
      <c r="D546" s="62"/>
      <c r="E546" s="227"/>
      <c r="F546" s="898"/>
      <c r="G546" s="148"/>
      <c r="H546" s="148"/>
      <c r="I546" s="148"/>
      <c r="J546" s="148"/>
      <c r="K546" s="148"/>
      <c r="L546" s="148"/>
      <c r="M546" s="148"/>
      <c r="N546" s="148"/>
      <c r="O546" s="148"/>
      <c r="P546" s="148"/>
      <c r="Q546" s="148"/>
      <c r="R546" s="148"/>
      <c r="S546" s="148"/>
      <c r="T546" s="148"/>
      <c r="U546" s="148"/>
      <c r="V546" s="148"/>
      <c r="W546" s="148"/>
      <c r="X546" s="148"/>
      <c r="Y546" s="148"/>
      <c r="Z546" s="148"/>
    </row>
    <row r="547" spans="1:26" ht="15.75" customHeight="1">
      <c r="A547" s="62"/>
      <c r="B547" s="754"/>
      <c r="C547" s="62"/>
      <c r="D547" s="62"/>
      <c r="E547" s="227"/>
      <c r="F547" s="898"/>
      <c r="G547" s="148"/>
      <c r="H547" s="148"/>
      <c r="I547" s="148"/>
      <c r="J547" s="148"/>
      <c r="K547" s="148"/>
      <c r="L547" s="148"/>
      <c r="M547" s="148"/>
      <c r="N547" s="148"/>
      <c r="O547" s="148"/>
      <c r="P547" s="148"/>
      <c r="Q547" s="148"/>
      <c r="R547" s="148"/>
      <c r="S547" s="148"/>
      <c r="T547" s="148"/>
      <c r="U547" s="148"/>
      <c r="V547" s="148"/>
      <c r="W547" s="148"/>
      <c r="X547" s="148"/>
      <c r="Y547" s="148"/>
      <c r="Z547" s="148"/>
    </row>
    <row r="548" spans="1:26" ht="15.75" customHeight="1">
      <c r="A548" s="62"/>
      <c r="B548" s="754"/>
      <c r="C548" s="62"/>
      <c r="D548" s="62"/>
      <c r="E548" s="227"/>
      <c r="F548" s="898"/>
      <c r="G548" s="148"/>
      <c r="H548" s="148"/>
      <c r="I548" s="148"/>
      <c r="J548" s="148"/>
      <c r="K548" s="148"/>
      <c r="L548" s="148"/>
      <c r="M548" s="148"/>
      <c r="N548" s="148"/>
      <c r="O548" s="148"/>
      <c r="P548" s="148"/>
      <c r="Q548" s="148"/>
      <c r="R548" s="148"/>
      <c r="S548" s="148"/>
      <c r="T548" s="148"/>
      <c r="U548" s="148"/>
      <c r="V548" s="148"/>
      <c r="W548" s="148"/>
      <c r="X548" s="148"/>
      <c r="Y548" s="148"/>
      <c r="Z548" s="148"/>
    </row>
    <row r="549" spans="1:26" ht="15.75" customHeight="1">
      <c r="A549" s="62"/>
      <c r="B549" s="754"/>
      <c r="C549" s="62"/>
      <c r="D549" s="62"/>
      <c r="E549" s="227"/>
      <c r="F549" s="898"/>
      <c r="G549" s="148"/>
      <c r="H549" s="148"/>
      <c r="I549" s="148"/>
      <c r="J549" s="148"/>
      <c r="K549" s="148"/>
      <c r="L549" s="148"/>
      <c r="M549" s="148"/>
      <c r="N549" s="148"/>
      <c r="O549" s="148"/>
      <c r="P549" s="148"/>
      <c r="Q549" s="148"/>
      <c r="R549" s="148"/>
      <c r="S549" s="148"/>
      <c r="T549" s="148"/>
      <c r="U549" s="148"/>
      <c r="V549" s="148"/>
      <c r="W549" s="148"/>
      <c r="X549" s="148"/>
      <c r="Y549" s="148"/>
      <c r="Z549" s="148"/>
    </row>
    <row r="550" spans="1:26" ht="15.75" customHeight="1">
      <c r="A550" s="62"/>
      <c r="B550" s="754"/>
      <c r="C550" s="62"/>
      <c r="D550" s="62"/>
      <c r="E550" s="227"/>
      <c r="F550" s="898"/>
      <c r="G550" s="148"/>
      <c r="H550" s="148"/>
      <c r="I550" s="148"/>
      <c r="J550" s="148"/>
      <c r="K550" s="148"/>
      <c r="L550" s="148"/>
      <c r="M550" s="148"/>
      <c r="N550" s="148"/>
      <c r="O550" s="148"/>
      <c r="P550" s="148"/>
      <c r="Q550" s="148"/>
      <c r="R550" s="148"/>
      <c r="S550" s="148"/>
      <c r="T550" s="148"/>
      <c r="U550" s="148"/>
      <c r="V550" s="148"/>
      <c r="W550" s="148"/>
      <c r="X550" s="148"/>
      <c r="Y550" s="148"/>
      <c r="Z550" s="148"/>
    </row>
    <row r="551" spans="1:26" ht="15.75" customHeight="1">
      <c r="A551" s="62"/>
      <c r="B551" s="754"/>
      <c r="C551" s="62"/>
      <c r="D551" s="62"/>
      <c r="E551" s="227"/>
      <c r="F551" s="898"/>
      <c r="G551" s="148"/>
      <c r="H551" s="148"/>
      <c r="I551" s="148"/>
      <c r="J551" s="148"/>
      <c r="K551" s="148"/>
      <c r="L551" s="148"/>
      <c r="M551" s="148"/>
      <c r="N551" s="148"/>
      <c r="O551" s="148"/>
      <c r="P551" s="148"/>
      <c r="Q551" s="148"/>
      <c r="R551" s="148"/>
      <c r="S551" s="148"/>
      <c r="T551" s="148"/>
      <c r="U551" s="148"/>
      <c r="V551" s="148"/>
      <c r="W551" s="148"/>
      <c r="X551" s="148"/>
      <c r="Y551" s="148"/>
      <c r="Z551" s="148"/>
    </row>
    <row r="552" spans="1:26" ht="15.75" customHeight="1">
      <c r="A552" s="62"/>
      <c r="B552" s="754"/>
      <c r="C552" s="62"/>
      <c r="D552" s="62"/>
      <c r="E552" s="227"/>
      <c r="F552" s="898"/>
      <c r="G552" s="148"/>
      <c r="H552" s="148"/>
      <c r="I552" s="148"/>
      <c r="J552" s="148"/>
      <c r="K552" s="148"/>
      <c r="L552" s="148"/>
      <c r="M552" s="148"/>
      <c r="N552" s="148"/>
      <c r="O552" s="148"/>
      <c r="P552" s="148"/>
      <c r="Q552" s="148"/>
      <c r="R552" s="148"/>
      <c r="S552" s="148"/>
      <c r="T552" s="148"/>
      <c r="U552" s="148"/>
      <c r="V552" s="148"/>
      <c r="W552" s="148"/>
      <c r="X552" s="148"/>
      <c r="Y552" s="148"/>
      <c r="Z552" s="148"/>
    </row>
    <row r="553" spans="1:26" ht="15.75" customHeight="1">
      <c r="A553" s="62"/>
      <c r="B553" s="754"/>
      <c r="C553" s="62"/>
      <c r="D553" s="62"/>
      <c r="E553" s="227"/>
      <c r="F553" s="898"/>
      <c r="G553" s="148"/>
      <c r="H553" s="148"/>
      <c r="I553" s="148"/>
      <c r="J553" s="148"/>
      <c r="K553" s="148"/>
      <c r="L553" s="148"/>
      <c r="M553" s="148"/>
      <c r="N553" s="148"/>
      <c r="O553" s="148"/>
      <c r="P553" s="148"/>
      <c r="Q553" s="148"/>
      <c r="R553" s="148"/>
      <c r="S553" s="148"/>
      <c r="T553" s="148"/>
      <c r="U553" s="148"/>
      <c r="V553" s="148"/>
      <c r="W553" s="148"/>
      <c r="X553" s="148"/>
      <c r="Y553" s="148"/>
      <c r="Z553" s="148"/>
    </row>
    <row r="554" spans="1:26" ht="15.75" customHeight="1">
      <c r="A554" s="62"/>
      <c r="B554" s="754"/>
      <c r="C554" s="62"/>
      <c r="D554" s="62"/>
      <c r="E554" s="227"/>
      <c r="F554" s="898"/>
      <c r="G554" s="148"/>
      <c r="H554" s="148"/>
      <c r="I554" s="148"/>
      <c r="J554" s="148"/>
      <c r="K554" s="148"/>
      <c r="L554" s="148"/>
      <c r="M554" s="148"/>
      <c r="N554" s="148"/>
      <c r="O554" s="148"/>
      <c r="P554" s="148"/>
      <c r="Q554" s="148"/>
      <c r="R554" s="148"/>
      <c r="S554" s="148"/>
      <c r="T554" s="148"/>
      <c r="U554" s="148"/>
      <c r="V554" s="148"/>
      <c r="W554" s="148"/>
      <c r="X554" s="148"/>
      <c r="Y554" s="148"/>
      <c r="Z554" s="148"/>
    </row>
    <row r="555" spans="1:26" ht="15.75" customHeight="1">
      <c r="A555" s="62"/>
      <c r="B555" s="754"/>
      <c r="C555" s="62"/>
      <c r="D555" s="62"/>
      <c r="E555" s="227"/>
      <c r="F555" s="898"/>
      <c r="G555" s="148"/>
      <c r="H555" s="148"/>
      <c r="I555" s="148"/>
      <c r="J555" s="148"/>
      <c r="K555" s="148"/>
      <c r="L555" s="148"/>
      <c r="M555" s="148"/>
      <c r="N555" s="148"/>
      <c r="O555" s="148"/>
      <c r="P555" s="148"/>
      <c r="Q555" s="148"/>
      <c r="R555" s="148"/>
      <c r="S555" s="148"/>
      <c r="T555" s="148"/>
      <c r="U555" s="148"/>
      <c r="V555" s="148"/>
      <c r="W555" s="148"/>
      <c r="X555" s="148"/>
      <c r="Y555" s="148"/>
      <c r="Z555" s="148"/>
    </row>
    <row r="556" spans="1:26" ht="15.75" customHeight="1">
      <c r="A556" s="62"/>
      <c r="B556" s="754"/>
      <c r="C556" s="62"/>
      <c r="D556" s="62"/>
      <c r="E556" s="227"/>
      <c r="F556" s="898"/>
      <c r="G556" s="148"/>
      <c r="H556" s="148"/>
      <c r="I556" s="148"/>
      <c r="J556" s="148"/>
      <c r="K556" s="148"/>
      <c r="L556" s="148"/>
      <c r="M556" s="148"/>
      <c r="N556" s="148"/>
      <c r="O556" s="148"/>
      <c r="P556" s="148"/>
      <c r="Q556" s="148"/>
      <c r="R556" s="148"/>
      <c r="S556" s="148"/>
      <c r="T556" s="148"/>
      <c r="U556" s="148"/>
      <c r="V556" s="148"/>
      <c r="W556" s="148"/>
      <c r="X556" s="148"/>
      <c r="Y556" s="148"/>
      <c r="Z556" s="148"/>
    </row>
    <row r="557" spans="1:26" ht="15.75" customHeight="1">
      <c r="A557" s="62"/>
      <c r="B557" s="754"/>
      <c r="C557" s="62"/>
      <c r="D557" s="62"/>
      <c r="E557" s="227"/>
      <c r="F557" s="898"/>
      <c r="G557" s="148"/>
      <c r="H557" s="148"/>
      <c r="I557" s="148"/>
      <c r="J557" s="148"/>
      <c r="K557" s="148"/>
      <c r="L557" s="148"/>
      <c r="M557" s="148"/>
      <c r="N557" s="148"/>
      <c r="O557" s="148"/>
      <c r="P557" s="148"/>
      <c r="Q557" s="148"/>
      <c r="R557" s="148"/>
      <c r="S557" s="148"/>
      <c r="T557" s="148"/>
      <c r="U557" s="148"/>
      <c r="V557" s="148"/>
      <c r="W557" s="148"/>
      <c r="X557" s="148"/>
      <c r="Y557" s="148"/>
      <c r="Z557" s="148"/>
    </row>
    <row r="558" spans="1:26" ht="15.75" customHeight="1">
      <c r="A558" s="62"/>
      <c r="B558" s="754"/>
      <c r="C558" s="62"/>
      <c r="D558" s="62"/>
      <c r="E558" s="227"/>
      <c r="F558" s="898"/>
      <c r="G558" s="148"/>
      <c r="H558" s="148"/>
      <c r="I558" s="148"/>
      <c r="J558" s="148"/>
      <c r="K558" s="148"/>
      <c r="L558" s="148"/>
      <c r="M558" s="148"/>
      <c r="N558" s="148"/>
      <c r="O558" s="148"/>
      <c r="P558" s="148"/>
      <c r="Q558" s="148"/>
      <c r="R558" s="148"/>
      <c r="S558" s="148"/>
      <c r="T558" s="148"/>
      <c r="U558" s="148"/>
      <c r="V558" s="148"/>
      <c r="W558" s="148"/>
      <c r="X558" s="148"/>
      <c r="Y558" s="148"/>
      <c r="Z558" s="148"/>
    </row>
    <row r="559" spans="1:26" ht="15.75" customHeight="1">
      <c r="A559" s="62"/>
      <c r="B559" s="754"/>
      <c r="C559" s="62"/>
      <c r="D559" s="62"/>
      <c r="E559" s="227"/>
      <c r="F559" s="898"/>
      <c r="G559" s="148"/>
      <c r="H559" s="148"/>
      <c r="I559" s="148"/>
      <c r="J559" s="148"/>
      <c r="K559" s="148"/>
      <c r="L559" s="148"/>
      <c r="M559" s="148"/>
      <c r="N559" s="148"/>
      <c r="O559" s="148"/>
      <c r="P559" s="148"/>
      <c r="Q559" s="148"/>
      <c r="R559" s="148"/>
      <c r="S559" s="148"/>
      <c r="T559" s="148"/>
      <c r="U559" s="148"/>
      <c r="V559" s="148"/>
      <c r="W559" s="148"/>
      <c r="X559" s="148"/>
      <c r="Y559" s="148"/>
      <c r="Z559" s="148"/>
    </row>
    <row r="560" spans="1:26" ht="15.75" customHeight="1">
      <c r="A560" s="62"/>
      <c r="B560" s="754"/>
      <c r="C560" s="62"/>
      <c r="D560" s="62"/>
      <c r="E560" s="227"/>
      <c r="F560" s="898"/>
      <c r="G560" s="148"/>
      <c r="H560" s="148"/>
      <c r="I560" s="148"/>
      <c r="J560" s="148"/>
      <c r="K560" s="148"/>
      <c r="L560" s="148"/>
      <c r="M560" s="148"/>
      <c r="N560" s="148"/>
      <c r="O560" s="148"/>
      <c r="P560" s="148"/>
      <c r="Q560" s="148"/>
      <c r="R560" s="148"/>
      <c r="S560" s="148"/>
      <c r="T560" s="148"/>
      <c r="U560" s="148"/>
      <c r="V560" s="148"/>
      <c r="W560" s="148"/>
      <c r="X560" s="148"/>
      <c r="Y560" s="148"/>
      <c r="Z560" s="148"/>
    </row>
    <row r="561" spans="1:26" ht="15.75" customHeight="1">
      <c r="A561" s="62"/>
      <c r="B561" s="754"/>
      <c r="C561" s="62"/>
      <c r="D561" s="62"/>
      <c r="E561" s="227"/>
      <c r="F561" s="898"/>
      <c r="G561" s="148"/>
      <c r="H561" s="148"/>
      <c r="I561" s="148"/>
      <c r="J561" s="148"/>
      <c r="K561" s="148"/>
      <c r="L561" s="148"/>
      <c r="M561" s="148"/>
      <c r="N561" s="148"/>
      <c r="O561" s="148"/>
      <c r="P561" s="148"/>
      <c r="Q561" s="148"/>
      <c r="R561" s="148"/>
      <c r="S561" s="148"/>
      <c r="T561" s="148"/>
      <c r="U561" s="148"/>
      <c r="V561" s="148"/>
      <c r="W561" s="148"/>
      <c r="X561" s="148"/>
      <c r="Y561" s="148"/>
      <c r="Z561" s="148"/>
    </row>
    <row r="562" spans="1:26" ht="15.75" customHeight="1">
      <c r="A562" s="62"/>
      <c r="B562" s="754"/>
      <c r="C562" s="62"/>
      <c r="D562" s="62"/>
      <c r="E562" s="227"/>
      <c r="F562" s="898"/>
      <c r="G562" s="148"/>
      <c r="H562" s="148"/>
      <c r="I562" s="148"/>
      <c r="J562" s="148"/>
      <c r="K562" s="148"/>
      <c r="L562" s="148"/>
      <c r="M562" s="148"/>
      <c r="N562" s="148"/>
      <c r="O562" s="148"/>
      <c r="P562" s="148"/>
      <c r="Q562" s="148"/>
      <c r="R562" s="148"/>
      <c r="S562" s="148"/>
      <c r="T562" s="148"/>
      <c r="U562" s="148"/>
      <c r="V562" s="148"/>
      <c r="W562" s="148"/>
      <c r="X562" s="148"/>
      <c r="Y562" s="148"/>
      <c r="Z562" s="148"/>
    </row>
    <row r="563" spans="1:26" ht="15.75" customHeight="1">
      <c r="A563" s="62"/>
      <c r="B563" s="754"/>
      <c r="C563" s="62"/>
      <c r="D563" s="62"/>
      <c r="E563" s="227"/>
      <c r="F563" s="898"/>
      <c r="G563" s="148"/>
      <c r="H563" s="148"/>
      <c r="I563" s="148"/>
      <c r="J563" s="148"/>
      <c r="K563" s="148"/>
      <c r="L563" s="148"/>
      <c r="M563" s="148"/>
      <c r="N563" s="148"/>
      <c r="O563" s="148"/>
      <c r="P563" s="148"/>
      <c r="Q563" s="148"/>
      <c r="R563" s="148"/>
      <c r="S563" s="148"/>
      <c r="T563" s="148"/>
      <c r="U563" s="148"/>
      <c r="V563" s="148"/>
      <c r="W563" s="148"/>
      <c r="X563" s="148"/>
      <c r="Y563" s="148"/>
      <c r="Z563" s="148"/>
    </row>
    <row r="564" spans="1:26" ht="15.75" customHeight="1">
      <c r="A564" s="62"/>
      <c r="B564" s="754"/>
      <c r="C564" s="62"/>
      <c r="D564" s="62"/>
      <c r="E564" s="227"/>
      <c r="F564" s="898"/>
      <c r="G564" s="148"/>
      <c r="H564" s="148"/>
      <c r="I564" s="148"/>
      <c r="J564" s="148"/>
      <c r="K564" s="148"/>
      <c r="L564" s="148"/>
      <c r="M564" s="148"/>
      <c r="N564" s="148"/>
      <c r="O564" s="148"/>
      <c r="P564" s="148"/>
      <c r="Q564" s="148"/>
      <c r="R564" s="148"/>
      <c r="S564" s="148"/>
      <c r="T564" s="148"/>
      <c r="U564" s="148"/>
      <c r="V564" s="148"/>
      <c r="W564" s="148"/>
      <c r="X564" s="148"/>
      <c r="Y564" s="148"/>
      <c r="Z564" s="148"/>
    </row>
    <row r="565" spans="1:26" ht="15.75" customHeight="1">
      <c r="A565" s="62"/>
      <c r="B565" s="754"/>
      <c r="C565" s="62"/>
      <c r="D565" s="62"/>
      <c r="E565" s="227"/>
      <c r="F565" s="898"/>
      <c r="G565" s="148"/>
      <c r="H565" s="148"/>
      <c r="I565" s="148"/>
      <c r="J565" s="148"/>
      <c r="K565" s="148"/>
      <c r="L565" s="148"/>
      <c r="M565" s="148"/>
      <c r="N565" s="148"/>
      <c r="O565" s="148"/>
      <c r="P565" s="148"/>
      <c r="Q565" s="148"/>
      <c r="R565" s="148"/>
      <c r="S565" s="148"/>
      <c r="T565" s="148"/>
      <c r="U565" s="148"/>
      <c r="V565" s="148"/>
      <c r="W565" s="148"/>
      <c r="X565" s="148"/>
      <c r="Y565" s="148"/>
      <c r="Z565" s="148"/>
    </row>
    <row r="566" spans="1:26" ht="15.75" customHeight="1">
      <c r="A566" s="62"/>
      <c r="B566" s="754"/>
      <c r="C566" s="62"/>
      <c r="D566" s="62"/>
      <c r="E566" s="227"/>
      <c r="F566" s="898"/>
      <c r="G566" s="148"/>
      <c r="H566" s="148"/>
      <c r="I566" s="148"/>
      <c r="J566" s="148"/>
      <c r="K566" s="148"/>
      <c r="L566" s="148"/>
      <c r="M566" s="148"/>
      <c r="N566" s="148"/>
      <c r="O566" s="148"/>
      <c r="P566" s="148"/>
      <c r="Q566" s="148"/>
      <c r="R566" s="148"/>
      <c r="S566" s="148"/>
      <c r="T566" s="148"/>
      <c r="U566" s="148"/>
      <c r="V566" s="148"/>
      <c r="W566" s="148"/>
      <c r="X566" s="148"/>
      <c r="Y566" s="148"/>
      <c r="Z566" s="148"/>
    </row>
    <row r="567" spans="1:26" ht="15.75" customHeight="1">
      <c r="A567" s="62"/>
      <c r="B567" s="754"/>
      <c r="C567" s="62"/>
      <c r="D567" s="62"/>
      <c r="E567" s="227"/>
      <c r="F567" s="898"/>
      <c r="G567" s="148"/>
      <c r="H567" s="148"/>
      <c r="I567" s="148"/>
      <c r="J567" s="148"/>
      <c r="K567" s="148"/>
      <c r="L567" s="148"/>
      <c r="M567" s="148"/>
      <c r="N567" s="148"/>
      <c r="O567" s="148"/>
      <c r="P567" s="148"/>
      <c r="Q567" s="148"/>
      <c r="R567" s="148"/>
      <c r="S567" s="148"/>
      <c r="T567" s="148"/>
      <c r="U567" s="148"/>
      <c r="V567" s="148"/>
      <c r="W567" s="148"/>
      <c r="X567" s="148"/>
      <c r="Y567" s="148"/>
      <c r="Z567" s="148"/>
    </row>
    <row r="568" spans="1:26" ht="15.75" customHeight="1">
      <c r="A568" s="62"/>
      <c r="B568" s="754"/>
      <c r="C568" s="62"/>
      <c r="D568" s="62"/>
      <c r="E568" s="227"/>
      <c r="F568" s="898"/>
      <c r="G568" s="148"/>
      <c r="H568" s="148"/>
      <c r="I568" s="148"/>
      <c r="J568" s="148"/>
      <c r="K568" s="148"/>
      <c r="L568" s="148"/>
      <c r="M568" s="148"/>
      <c r="N568" s="148"/>
      <c r="O568" s="148"/>
      <c r="P568" s="148"/>
      <c r="Q568" s="148"/>
      <c r="R568" s="148"/>
      <c r="S568" s="148"/>
      <c r="T568" s="148"/>
      <c r="U568" s="148"/>
      <c r="V568" s="148"/>
      <c r="W568" s="148"/>
      <c r="X568" s="148"/>
      <c r="Y568" s="148"/>
      <c r="Z568" s="148"/>
    </row>
    <row r="569" spans="1:26" ht="15.75" customHeight="1">
      <c r="A569" s="62"/>
      <c r="B569" s="754"/>
      <c r="C569" s="62"/>
      <c r="D569" s="62"/>
      <c r="E569" s="227"/>
      <c r="F569" s="898"/>
      <c r="G569" s="148"/>
      <c r="H569" s="148"/>
      <c r="I569" s="148"/>
      <c r="J569" s="148"/>
      <c r="K569" s="148"/>
      <c r="L569" s="148"/>
      <c r="M569" s="148"/>
      <c r="N569" s="148"/>
      <c r="O569" s="148"/>
      <c r="P569" s="148"/>
      <c r="Q569" s="148"/>
      <c r="R569" s="148"/>
      <c r="S569" s="148"/>
      <c r="T569" s="148"/>
      <c r="U569" s="148"/>
      <c r="V569" s="148"/>
      <c r="W569" s="148"/>
      <c r="X569" s="148"/>
      <c r="Y569" s="148"/>
      <c r="Z569" s="148"/>
    </row>
    <row r="570" spans="1:26" ht="15.75" customHeight="1">
      <c r="A570" s="62"/>
      <c r="B570" s="754"/>
      <c r="C570" s="62"/>
      <c r="D570" s="62"/>
      <c r="E570" s="227"/>
      <c r="F570" s="898"/>
      <c r="G570" s="148"/>
      <c r="H570" s="148"/>
      <c r="I570" s="148"/>
      <c r="J570" s="148"/>
      <c r="K570" s="148"/>
      <c r="L570" s="148"/>
      <c r="M570" s="148"/>
      <c r="N570" s="148"/>
      <c r="O570" s="148"/>
      <c r="P570" s="148"/>
      <c r="Q570" s="148"/>
      <c r="R570" s="148"/>
      <c r="S570" s="148"/>
      <c r="T570" s="148"/>
      <c r="U570" s="148"/>
      <c r="V570" s="148"/>
      <c r="W570" s="148"/>
      <c r="X570" s="148"/>
      <c r="Y570" s="148"/>
      <c r="Z570" s="148"/>
    </row>
    <row r="571" spans="1:26" ht="15.75" customHeight="1">
      <c r="A571" s="62"/>
      <c r="B571" s="754"/>
      <c r="C571" s="62"/>
      <c r="D571" s="62"/>
      <c r="E571" s="227"/>
      <c r="F571" s="898"/>
      <c r="G571" s="148"/>
      <c r="H571" s="148"/>
      <c r="I571" s="148"/>
      <c r="J571" s="148"/>
      <c r="K571" s="148"/>
      <c r="L571" s="148"/>
      <c r="M571" s="148"/>
      <c r="N571" s="148"/>
      <c r="O571" s="148"/>
      <c r="P571" s="148"/>
      <c r="Q571" s="148"/>
      <c r="R571" s="148"/>
      <c r="S571" s="148"/>
      <c r="T571" s="148"/>
      <c r="U571" s="148"/>
      <c r="V571" s="148"/>
      <c r="W571" s="148"/>
      <c r="X571" s="148"/>
      <c r="Y571" s="148"/>
      <c r="Z571" s="148"/>
    </row>
    <row r="572" spans="1:26" ht="15.75" customHeight="1">
      <c r="A572" s="62"/>
      <c r="B572" s="754"/>
      <c r="C572" s="62"/>
      <c r="D572" s="62"/>
      <c r="E572" s="227"/>
      <c r="F572" s="898"/>
      <c r="G572" s="148"/>
      <c r="H572" s="148"/>
      <c r="I572" s="148"/>
      <c r="J572" s="148"/>
      <c r="K572" s="148"/>
      <c r="L572" s="148"/>
      <c r="M572" s="148"/>
      <c r="N572" s="148"/>
      <c r="O572" s="148"/>
      <c r="P572" s="148"/>
      <c r="Q572" s="148"/>
      <c r="R572" s="148"/>
      <c r="S572" s="148"/>
      <c r="T572" s="148"/>
      <c r="U572" s="148"/>
      <c r="V572" s="148"/>
      <c r="W572" s="148"/>
      <c r="X572" s="148"/>
      <c r="Y572" s="148"/>
      <c r="Z572" s="148"/>
    </row>
    <row r="573" spans="1:26" ht="15.75" customHeight="1">
      <c r="A573" s="62"/>
      <c r="B573" s="754"/>
      <c r="C573" s="62"/>
      <c r="D573" s="62"/>
      <c r="E573" s="227"/>
      <c r="F573" s="898"/>
      <c r="G573" s="148"/>
      <c r="H573" s="148"/>
      <c r="I573" s="148"/>
      <c r="J573" s="148"/>
      <c r="K573" s="148"/>
      <c r="L573" s="148"/>
      <c r="M573" s="148"/>
      <c r="N573" s="148"/>
      <c r="O573" s="148"/>
      <c r="P573" s="148"/>
      <c r="Q573" s="148"/>
      <c r="R573" s="148"/>
      <c r="S573" s="148"/>
      <c r="T573" s="148"/>
      <c r="U573" s="148"/>
      <c r="V573" s="148"/>
      <c r="W573" s="148"/>
      <c r="X573" s="148"/>
      <c r="Y573" s="148"/>
      <c r="Z573" s="148"/>
    </row>
    <row r="574" spans="1:26" ht="15.75" customHeight="1">
      <c r="A574" s="62"/>
      <c r="B574" s="754"/>
      <c r="C574" s="62"/>
      <c r="D574" s="62"/>
      <c r="E574" s="227"/>
      <c r="F574" s="898"/>
      <c r="G574" s="148"/>
      <c r="H574" s="148"/>
      <c r="I574" s="148"/>
      <c r="J574" s="148"/>
      <c r="K574" s="148"/>
      <c r="L574" s="148"/>
      <c r="M574" s="148"/>
      <c r="N574" s="148"/>
      <c r="O574" s="148"/>
      <c r="P574" s="148"/>
      <c r="Q574" s="148"/>
      <c r="R574" s="148"/>
      <c r="S574" s="148"/>
      <c r="T574" s="148"/>
      <c r="U574" s="148"/>
      <c r="V574" s="148"/>
      <c r="W574" s="148"/>
      <c r="X574" s="148"/>
      <c r="Y574" s="148"/>
      <c r="Z574" s="148"/>
    </row>
    <row r="575" spans="1:26" ht="15.75" customHeight="1">
      <c r="A575" s="62"/>
      <c r="B575" s="754"/>
      <c r="C575" s="62"/>
      <c r="D575" s="62"/>
      <c r="E575" s="227"/>
      <c r="F575" s="898"/>
      <c r="G575" s="148"/>
      <c r="H575" s="148"/>
      <c r="I575" s="148"/>
      <c r="J575" s="148"/>
      <c r="K575" s="148"/>
      <c r="L575" s="148"/>
      <c r="M575" s="148"/>
      <c r="N575" s="148"/>
      <c r="O575" s="148"/>
      <c r="P575" s="148"/>
      <c r="Q575" s="148"/>
      <c r="R575" s="148"/>
      <c r="S575" s="148"/>
      <c r="T575" s="148"/>
      <c r="U575" s="148"/>
      <c r="V575" s="148"/>
      <c r="W575" s="148"/>
      <c r="X575" s="148"/>
      <c r="Y575" s="148"/>
      <c r="Z575" s="148"/>
    </row>
    <row r="576" spans="1:26" ht="15.75" customHeight="1">
      <c r="A576" s="62"/>
      <c r="B576" s="754"/>
      <c r="C576" s="62"/>
      <c r="D576" s="62"/>
      <c r="E576" s="227"/>
      <c r="F576" s="898"/>
      <c r="G576" s="148"/>
      <c r="H576" s="148"/>
      <c r="I576" s="148"/>
      <c r="J576" s="148"/>
      <c r="K576" s="148"/>
      <c r="L576" s="148"/>
      <c r="M576" s="148"/>
      <c r="N576" s="148"/>
      <c r="O576" s="148"/>
      <c r="P576" s="148"/>
      <c r="Q576" s="148"/>
      <c r="R576" s="148"/>
      <c r="S576" s="148"/>
      <c r="T576" s="148"/>
      <c r="U576" s="148"/>
      <c r="V576" s="148"/>
      <c r="W576" s="148"/>
      <c r="X576" s="148"/>
      <c r="Y576" s="148"/>
      <c r="Z576" s="148"/>
    </row>
    <row r="577" spans="1:26" ht="15.75" customHeight="1">
      <c r="A577" s="62"/>
      <c r="B577" s="754"/>
      <c r="C577" s="62"/>
      <c r="D577" s="62"/>
      <c r="E577" s="227"/>
      <c r="F577" s="898"/>
      <c r="G577" s="148"/>
      <c r="H577" s="148"/>
      <c r="I577" s="148"/>
      <c r="J577" s="148"/>
      <c r="K577" s="148"/>
      <c r="L577" s="148"/>
      <c r="M577" s="148"/>
      <c r="N577" s="148"/>
      <c r="O577" s="148"/>
      <c r="P577" s="148"/>
      <c r="Q577" s="148"/>
      <c r="R577" s="148"/>
      <c r="S577" s="148"/>
      <c r="T577" s="148"/>
      <c r="U577" s="148"/>
      <c r="V577" s="148"/>
      <c r="W577" s="148"/>
      <c r="X577" s="148"/>
      <c r="Y577" s="148"/>
      <c r="Z577" s="148"/>
    </row>
    <row r="578" spans="1:26" ht="15.75" customHeight="1">
      <c r="A578" s="62"/>
      <c r="B578" s="754"/>
      <c r="C578" s="62"/>
      <c r="D578" s="62"/>
      <c r="E578" s="227"/>
      <c r="F578" s="898"/>
      <c r="G578" s="148"/>
      <c r="H578" s="148"/>
      <c r="I578" s="148"/>
      <c r="J578" s="148"/>
      <c r="K578" s="148"/>
      <c r="L578" s="148"/>
      <c r="M578" s="148"/>
      <c r="N578" s="148"/>
      <c r="O578" s="148"/>
      <c r="P578" s="148"/>
      <c r="Q578" s="148"/>
      <c r="R578" s="148"/>
      <c r="S578" s="148"/>
      <c r="T578" s="148"/>
      <c r="U578" s="148"/>
      <c r="V578" s="148"/>
      <c r="W578" s="148"/>
      <c r="X578" s="148"/>
      <c r="Y578" s="148"/>
      <c r="Z578" s="148"/>
    </row>
    <row r="579" spans="1:26" ht="15.75" customHeight="1">
      <c r="A579" s="62"/>
      <c r="B579" s="754"/>
      <c r="C579" s="62"/>
      <c r="D579" s="62"/>
      <c r="E579" s="227"/>
      <c r="F579" s="898"/>
      <c r="G579" s="148"/>
      <c r="H579" s="148"/>
      <c r="I579" s="148"/>
      <c r="J579" s="148"/>
      <c r="K579" s="148"/>
      <c r="L579" s="148"/>
      <c r="M579" s="148"/>
      <c r="N579" s="148"/>
      <c r="O579" s="148"/>
      <c r="P579" s="148"/>
      <c r="Q579" s="148"/>
      <c r="R579" s="148"/>
      <c r="S579" s="148"/>
      <c r="T579" s="148"/>
      <c r="U579" s="148"/>
      <c r="V579" s="148"/>
      <c r="W579" s="148"/>
      <c r="X579" s="148"/>
      <c r="Y579" s="148"/>
      <c r="Z579" s="148"/>
    </row>
    <row r="580" spans="1:26" ht="15.75" customHeight="1">
      <c r="A580" s="62"/>
      <c r="B580" s="754"/>
      <c r="C580" s="62"/>
      <c r="D580" s="62"/>
      <c r="E580" s="227"/>
      <c r="F580" s="898"/>
      <c r="G580" s="148"/>
      <c r="H580" s="148"/>
      <c r="I580" s="148"/>
      <c r="J580" s="148"/>
      <c r="K580" s="148"/>
      <c r="L580" s="148"/>
      <c r="M580" s="148"/>
      <c r="N580" s="148"/>
      <c r="O580" s="148"/>
      <c r="P580" s="148"/>
      <c r="Q580" s="148"/>
      <c r="R580" s="148"/>
      <c r="S580" s="148"/>
      <c r="T580" s="148"/>
      <c r="U580" s="148"/>
      <c r="V580" s="148"/>
      <c r="W580" s="148"/>
      <c r="X580" s="148"/>
      <c r="Y580" s="148"/>
      <c r="Z580" s="148"/>
    </row>
    <row r="581" spans="1:26" ht="15.75" customHeight="1">
      <c r="A581" s="62"/>
      <c r="B581" s="754"/>
      <c r="C581" s="62"/>
      <c r="D581" s="62"/>
      <c r="E581" s="227"/>
      <c r="F581" s="898"/>
      <c r="G581" s="148"/>
      <c r="H581" s="148"/>
      <c r="I581" s="148"/>
      <c r="J581" s="148"/>
      <c r="K581" s="148"/>
      <c r="L581" s="148"/>
      <c r="M581" s="148"/>
      <c r="N581" s="148"/>
      <c r="O581" s="148"/>
      <c r="P581" s="148"/>
      <c r="Q581" s="148"/>
      <c r="R581" s="148"/>
      <c r="S581" s="148"/>
      <c r="T581" s="148"/>
      <c r="U581" s="148"/>
      <c r="V581" s="148"/>
      <c r="W581" s="148"/>
      <c r="X581" s="148"/>
      <c r="Y581" s="148"/>
      <c r="Z581" s="148"/>
    </row>
    <row r="582" spans="1:26" ht="15.75" customHeight="1">
      <c r="A582" s="62"/>
      <c r="B582" s="754"/>
      <c r="C582" s="62"/>
      <c r="D582" s="62"/>
      <c r="E582" s="227"/>
      <c r="F582" s="898"/>
      <c r="G582" s="148"/>
      <c r="H582" s="148"/>
      <c r="I582" s="148"/>
      <c r="J582" s="148"/>
      <c r="K582" s="148"/>
      <c r="L582" s="148"/>
      <c r="M582" s="148"/>
      <c r="N582" s="148"/>
      <c r="O582" s="148"/>
      <c r="P582" s="148"/>
      <c r="Q582" s="148"/>
      <c r="R582" s="148"/>
      <c r="S582" s="148"/>
      <c r="T582" s="148"/>
      <c r="U582" s="148"/>
      <c r="V582" s="148"/>
      <c r="W582" s="148"/>
      <c r="X582" s="148"/>
      <c r="Y582" s="148"/>
      <c r="Z582" s="148"/>
    </row>
    <row r="583" spans="1:26" ht="15.75" customHeight="1">
      <c r="A583" s="62"/>
      <c r="B583" s="754"/>
      <c r="C583" s="62"/>
      <c r="D583" s="62"/>
      <c r="E583" s="227"/>
      <c r="F583" s="898"/>
      <c r="G583" s="148"/>
      <c r="H583" s="148"/>
      <c r="I583" s="148"/>
      <c r="J583" s="148"/>
      <c r="K583" s="148"/>
      <c r="L583" s="148"/>
      <c r="M583" s="148"/>
      <c r="N583" s="148"/>
      <c r="O583" s="148"/>
      <c r="P583" s="148"/>
      <c r="Q583" s="148"/>
      <c r="R583" s="148"/>
      <c r="S583" s="148"/>
      <c r="T583" s="148"/>
      <c r="U583" s="148"/>
      <c r="V583" s="148"/>
      <c r="W583" s="148"/>
      <c r="X583" s="148"/>
      <c r="Y583" s="148"/>
      <c r="Z583" s="148"/>
    </row>
    <row r="584" spans="1:26" ht="15.75" customHeight="1">
      <c r="A584" s="62"/>
      <c r="B584" s="754"/>
      <c r="C584" s="62"/>
      <c r="D584" s="62"/>
      <c r="E584" s="227"/>
      <c r="F584" s="898"/>
      <c r="G584" s="148"/>
      <c r="H584" s="148"/>
      <c r="I584" s="148"/>
      <c r="J584" s="148"/>
      <c r="K584" s="148"/>
      <c r="L584" s="148"/>
      <c r="M584" s="148"/>
      <c r="N584" s="148"/>
      <c r="O584" s="148"/>
      <c r="P584" s="148"/>
      <c r="Q584" s="148"/>
      <c r="R584" s="148"/>
      <c r="S584" s="148"/>
      <c r="T584" s="148"/>
      <c r="U584" s="148"/>
      <c r="V584" s="148"/>
      <c r="W584" s="148"/>
      <c r="X584" s="148"/>
      <c r="Y584" s="148"/>
      <c r="Z584" s="148"/>
    </row>
    <row r="585" spans="1:26" ht="15.75" customHeight="1">
      <c r="A585" s="62"/>
      <c r="B585" s="754"/>
      <c r="C585" s="62"/>
      <c r="D585" s="62"/>
      <c r="E585" s="227"/>
      <c r="F585" s="898"/>
      <c r="G585" s="148"/>
      <c r="H585" s="148"/>
      <c r="I585" s="148"/>
      <c r="J585" s="148"/>
      <c r="K585" s="148"/>
      <c r="L585" s="148"/>
      <c r="M585" s="148"/>
      <c r="N585" s="148"/>
      <c r="O585" s="148"/>
      <c r="P585" s="148"/>
      <c r="Q585" s="148"/>
      <c r="R585" s="148"/>
      <c r="S585" s="148"/>
      <c r="T585" s="148"/>
      <c r="U585" s="148"/>
      <c r="V585" s="148"/>
      <c r="W585" s="148"/>
      <c r="X585" s="148"/>
      <c r="Y585" s="148"/>
      <c r="Z585" s="148"/>
    </row>
    <row r="586" spans="1:26" ht="15.75" customHeight="1">
      <c r="A586" s="62"/>
      <c r="B586" s="754"/>
      <c r="C586" s="62"/>
      <c r="D586" s="62"/>
      <c r="E586" s="227"/>
      <c r="F586" s="898"/>
      <c r="G586" s="148"/>
      <c r="H586" s="148"/>
      <c r="I586" s="148"/>
      <c r="J586" s="148"/>
      <c r="K586" s="148"/>
      <c r="L586" s="148"/>
      <c r="M586" s="148"/>
      <c r="N586" s="148"/>
      <c r="O586" s="148"/>
      <c r="P586" s="148"/>
      <c r="Q586" s="148"/>
      <c r="R586" s="148"/>
      <c r="S586" s="148"/>
      <c r="T586" s="148"/>
      <c r="U586" s="148"/>
      <c r="V586" s="148"/>
      <c r="W586" s="148"/>
      <c r="X586" s="148"/>
      <c r="Y586" s="148"/>
      <c r="Z586" s="148"/>
    </row>
    <row r="587" spans="1:26" ht="15.75" customHeight="1">
      <c r="A587" s="62"/>
      <c r="B587" s="754"/>
      <c r="C587" s="62"/>
      <c r="D587" s="62"/>
      <c r="E587" s="227"/>
      <c r="F587" s="898"/>
      <c r="G587" s="148"/>
      <c r="H587" s="148"/>
      <c r="I587" s="148"/>
      <c r="J587" s="148"/>
      <c r="K587" s="148"/>
      <c r="L587" s="148"/>
      <c r="M587" s="148"/>
      <c r="N587" s="148"/>
      <c r="O587" s="148"/>
      <c r="P587" s="148"/>
      <c r="Q587" s="148"/>
      <c r="R587" s="148"/>
      <c r="S587" s="148"/>
      <c r="T587" s="148"/>
      <c r="U587" s="148"/>
      <c r="V587" s="148"/>
      <c r="W587" s="148"/>
      <c r="X587" s="148"/>
      <c r="Y587" s="148"/>
      <c r="Z587" s="148"/>
    </row>
    <row r="588" spans="1:26" ht="15.75" customHeight="1">
      <c r="A588" s="62"/>
      <c r="B588" s="754"/>
      <c r="C588" s="62"/>
      <c r="D588" s="62"/>
      <c r="E588" s="227"/>
      <c r="F588" s="898"/>
      <c r="G588" s="148"/>
      <c r="H588" s="148"/>
      <c r="I588" s="148"/>
      <c r="J588" s="148"/>
      <c r="K588" s="148"/>
      <c r="L588" s="148"/>
      <c r="M588" s="148"/>
      <c r="N588" s="148"/>
      <c r="O588" s="148"/>
      <c r="P588" s="148"/>
      <c r="Q588" s="148"/>
      <c r="R588" s="148"/>
      <c r="S588" s="148"/>
      <c r="T588" s="148"/>
      <c r="U588" s="148"/>
      <c r="V588" s="148"/>
      <c r="W588" s="148"/>
      <c r="X588" s="148"/>
      <c r="Y588" s="148"/>
      <c r="Z588" s="148"/>
    </row>
    <row r="589" spans="1:26" ht="15.75" customHeight="1">
      <c r="A589" s="62"/>
      <c r="B589" s="754"/>
      <c r="C589" s="62"/>
      <c r="D589" s="62"/>
      <c r="E589" s="227"/>
      <c r="F589" s="898"/>
      <c r="G589" s="148"/>
      <c r="H589" s="148"/>
      <c r="I589" s="148"/>
      <c r="J589" s="148"/>
      <c r="K589" s="148"/>
      <c r="L589" s="148"/>
      <c r="M589" s="148"/>
      <c r="N589" s="148"/>
      <c r="O589" s="148"/>
      <c r="P589" s="148"/>
      <c r="Q589" s="148"/>
      <c r="R589" s="148"/>
      <c r="S589" s="148"/>
      <c r="T589" s="148"/>
      <c r="U589" s="148"/>
      <c r="V589" s="148"/>
      <c r="W589" s="148"/>
      <c r="X589" s="148"/>
      <c r="Y589" s="148"/>
      <c r="Z589" s="148"/>
    </row>
    <row r="590" spans="1:26" ht="15.75" customHeight="1">
      <c r="A590" s="62"/>
      <c r="B590" s="754"/>
      <c r="C590" s="62"/>
      <c r="D590" s="62"/>
      <c r="E590" s="227"/>
      <c r="F590" s="898"/>
      <c r="G590" s="148"/>
      <c r="H590" s="148"/>
      <c r="I590" s="148"/>
      <c r="J590" s="148"/>
      <c r="K590" s="148"/>
      <c r="L590" s="148"/>
      <c r="M590" s="148"/>
      <c r="N590" s="148"/>
      <c r="O590" s="148"/>
      <c r="P590" s="148"/>
      <c r="Q590" s="148"/>
      <c r="R590" s="148"/>
      <c r="S590" s="148"/>
      <c r="T590" s="148"/>
      <c r="U590" s="148"/>
      <c r="V590" s="148"/>
      <c r="W590" s="148"/>
      <c r="X590" s="148"/>
      <c r="Y590" s="148"/>
      <c r="Z590" s="148"/>
    </row>
    <row r="591" spans="1:26" ht="15.75" customHeight="1">
      <c r="A591" s="62"/>
      <c r="B591" s="754"/>
      <c r="C591" s="62"/>
      <c r="D591" s="62"/>
      <c r="E591" s="227"/>
      <c r="F591" s="898"/>
      <c r="G591" s="148"/>
      <c r="H591" s="148"/>
      <c r="I591" s="148"/>
      <c r="J591" s="148"/>
      <c r="K591" s="148"/>
      <c r="L591" s="148"/>
      <c r="M591" s="148"/>
      <c r="N591" s="148"/>
      <c r="O591" s="148"/>
      <c r="P591" s="148"/>
      <c r="Q591" s="148"/>
      <c r="R591" s="148"/>
      <c r="S591" s="148"/>
      <c r="T591" s="148"/>
      <c r="U591" s="148"/>
      <c r="V591" s="148"/>
      <c r="W591" s="148"/>
      <c r="X591" s="148"/>
      <c r="Y591" s="148"/>
      <c r="Z591" s="148"/>
    </row>
    <row r="592" spans="1:26" ht="15.75" customHeight="1">
      <c r="A592" s="62"/>
      <c r="B592" s="754"/>
      <c r="C592" s="62"/>
      <c r="D592" s="62"/>
      <c r="E592" s="227"/>
      <c r="F592" s="898"/>
      <c r="G592" s="148"/>
      <c r="H592" s="148"/>
      <c r="I592" s="148"/>
      <c r="J592" s="148"/>
      <c r="K592" s="148"/>
      <c r="L592" s="148"/>
      <c r="M592" s="148"/>
      <c r="N592" s="148"/>
      <c r="O592" s="148"/>
      <c r="P592" s="148"/>
      <c r="Q592" s="148"/>
      <c r="R592" s="148"/>
      <c r="S592" s="148"/>
      <c r="T592" s="148"/>
      <c r="U592" s="148"/>
      <c r="V592" s="148"/>
      <c r="W592" s="148"/>
      <c r="X592" s="148"/>
      <c r="Y592" s="148"/>
      <c r="Z592" s="148"/>
    </row>
    <row r="593" spans="1:26" ht="15.75" customHeight="1">
      <c r="A593" s="62"/>
      <c r="B593" s="754"/>
      <c r="C593" s="62"/>
      <c r="D593" s="62"/>
      <c r="E593" s="227"/>
      <c r="F593" s="898"/>
      <c r="G593" s="148"/>
      <c r="H593" s="148"/>
      <c r="I593" s="148"/>
      <c r="J593" s="148"/>
      <c r="K593" s="148"/>
      <c r="L593" s="148"/>
      <c r="M593" s="148"/>
      <c r="N593" s="148"/>
      <c r="O593" s="148"/>
      <c r="P593" s="148"/>
      <c r="Q593" s="148"/>
      <c r="R593" s="148"/>
      <c r="S593" s="148"/>
      <c r="T593" s="148"/>
      <c r="U593" s="148"/>
      <c r="V593" s="148"/>
      <c r="W593" s="148"/>
      <c r="X593" s="148"/>
      <c r="Y593" s="148"/>
      <c r="Z593" s="148"/>
    </row>
    <row r="594" spans="1:26" ht="15.75" customHeight="1">
      <c r="A594" s="62"/>
      <c r="B594" s="754"/>
      <c r="C594" s="62"/>
      <c r="D594" s="62"/>
      <c r="E594" s="227"/>
      <c r="F594" s="898"/>
      <c r="G594" s="148"/>
      <c r="H594" s="148"/>
      <c r="I594" s="148"/>
      <c r="J594" s="148"/>
      <c r="K594" s="148"/>
      <c r="L594" s="148"/>
      <c r="M594" s="148"/>
      <c r="N594" s="148"/>
      <c r="O594" s="148"/>
      <c r="P594" s="148"/>
      <c r="Q594" s="148"/>
      <c r="R594" s="148"/>
      <c r="S594" s="148"/>
      <c r="T594" s="148"/>
      <c r="U594" s="148"/>
      <c r="V594" s="148"/>
      <c r="W594" s="148"/>
      <c r="X594" s="148"/>
      <c r="Y594" s="148"/>
      <c r="Z594" s="148"/>
    </row>
    <row r="595" spans="1:26" ht="15.75" customHeight="1">
      <c r="A595" s="62"/>
      <c r="B595" s="754"/>
      <c r="C595" s="62"/>
      <c r="D595" s="62"/>
      <c r="E595" s="227"/>
      <c r="F595" s="898"/>
      <c r="G595" s="148"/>
      <c r="H595" s="148"/>
      <c r="I595" s="148"/>
      <c r="J595" s="148"/>
      <c r="K595" s="148"/>
      <c r="L595" s="148"/>
      <c r="M595" s="148"/>
      <c r="N595" s="148"/>
      <c r="O595" s="148"/>
      <c r="P595" s="148"/>
      <c r="Q595" s="148"/>
      <c r="R595" s="148"/>
      <c r="S595" s="148"/>
      <c r="T595" s="148"/>
      <c r="U595" s="148"/>
      <c r="V595" s="148"/>
      <c r="W595" s="148"/>
      <c r="X595" s="148"/>
      <c r="Y595" s="148"/>
      <c r="Z595" s="148"/>
    </row>
    <row r="596" spans="1:26" ht="15.75" customHeight="1">
      <c r="A596" s="62"/>
      <c r="B596" s="754"/>
      <c r="C596" s="62"/>
      <c r="D596" s="62"/>
      <c r="E596" s="227"/>
      <c r="F596" s="898"/>
      <c r="G596" s="148"/>
      <c r="H596" s="148"/>
      <c r="I596" s="148"/>
      <c r="J596" s="148"/>
      <c r="K596" s="148"/>
      <c r="L596" s="148"/>
      <c r="M596" s="148"/>
      <c r="N596" s="148"/>
      <c r="O596" s="148"/>
      <c r="P596" s="148"/>
      <c r="Q596" s="148"/>
      <c r="R596" s="148"/>
      <c r="S596" s="148"/>
      <c r="T596" s="148"/>
      <c r="U596" s="148"/>
      <c r="V596" s="148"/>
      <c r="W596" s="148"/>
      <c r="X596" s="148"/>
      <c r="Y596" s="148"/>
      <c r="Z596" s="148"/>
    </row>
    <row r="597" spans="1:26" ht="15.75" customHeight="1">
      <c r="A597" s="62"/>
      <c r="B597" s="754"/>
      <c r="C597" s="62"/>
      <c r="D597" s="62"/>
      <c r="E597" s="227"/>
      <c r="F597" s="898"/>
      <c r="G597" s="148"/>
      <c r="H597" s="148"/>
      <c r="I597" s="148"/>
      <c r="J597" s="148"/>
      <c r="K597" s="148"/>
      <c r="L597" s="148"/>
      <c r="M597" s="148"/>
      <c r="N597" s="148"/>
      <c r="O597" s="148"/>
      <c r="P597" s="148"/>
      <c r="Q597" s="148"/>
      <c r="R597" s="148"/>
      <c r="S597" s="148"/>
      <c r="T597" s="148"/>
      <c r="U597" s="148"/>
      <c r="V597" s="148"/>
      <c r="W597" s="148"/>
      <c r="X597" s="148"/>
      <c r="Y597" s="148"/>
      <c r="Z597" s="148"/>
    </row>
    <row r="598" spans="1:26" ht="15.75" customHeight="1">
      <c r="A598" s="62"/>
      <c r="B598" s="754"/>
      <c r="C598" s="62"/>
      <c r="D598" s="62"/>
      <c r="E598" s="227"/>
      <c r="F598" s="898"/>
      <c r="G598" s="148"/>
      <c r="H598" s="148"/>
      <c r="I598" s="148"/>
      <c r="J598" s="148"/>
      <c r="K598" s="148"/>
      <c r="L598" s="148"/>
      <c r="M598" s="148"/>
      <c r="N598" s="148"/>
      <c r="O598" s="148"/>
      <c r="P598" s="148"/>
      <c r="Q598" s="148"/>
      <c r="R598" s="148"/>
      <c r="S598" s="148"/>
      <c r="T598" s="148"/>
      <c r="U598" s="148"/>
      <c r="V598" s="148"/>
      <c r="W598" s="148"/>
      <c r="X598" s="148"/>
      <c r="Y598" s="148"/>
      <c r="Z598" s="148"/>
    </row>
    <row r="599" spans="1:26" ht="15.75" customHeight="1">
      <c r="A599" s="62"/>
      <c r="B599" s="754"/>
      <c r="C599" s="62"/>
      <c r="D599" s="62"/>
      <c r="E599" s="227"/>
      <c r="F599" s="898"/>
      <c r="G599" s="148"/>
      <c r="H599" s="148"/>
      <c r="I599" s="148"/>
      <c r="J599" s="148"/>
      <c r="K599" s="148"/>
      <c r="L599" s="148"/>
      <c r="M599" s="148"/>
      <c r="N599" s="148"/>
      <c r="O599" s="148"/>
      <c r="P599" s="148"/>
      <c r="Q599" s="148"/>
      <c r="R599" s="148"/>
      <c r="S599" s="148"/>
      <c r="T599" s="148"/>
      <c r="U599" s="148"/>
      <c r="V599" s="148"/>
      <c r="W599" s="148"/>
      <c r="X599" s="148"/>
      <c r="Y599" s="148"/>
      <c r="Z599" s="148"/>
    </row>
    <row r="600" spans="1:26" ht="15.75" customHeight="1">
      <c r="A600" s="62"/>
      <c r="B600" s="754"/>
      <c r="C600" s="62"/>
      <c r="D600" s="62"/>
      <c r="E600" s="227"/>
      <c r="F600" s="898"/>
      <c r="G600" s="148"/>
      <c r="H600" s="148"/>
      <c r="I600" s="148"/>
      <c r="J600" s="148"/>
      <c r="K600" s="148"/>
      <c r="L600" s="148"/>
      <c r="M600" s="148"/>
      <c r="N600" s="148"/>
      <c r="O600" s="148"/>
      <c r="P600" s="148"/>
      <c r="Q600" s="148"/>
      <c r="R600" s="148"/>
      <c r="S600" s="148"/>
      <c r="T600" s="148"/>
      <c r="U600" s="148"/>
      <c r="V600" s="148"/>
      <c r="W600" s="148"/>
      <c r="X600" s="148"/>
      <c r="Y600" s="148"/>
      <c r="Z600" s="148"/>
    </row>
    <row r="601" spans="1:26" ht="15.75" customHeight="1">
      <c r="A601" s="62"/>
      <c r="B601" s="754"/>
      <c r="C601" s="62"/>
      <c r="D601" s="62"/>
      <c r="E601" s="227"/>
      <c r="F601" s="898"/>
      <c r="G601" s="148"/>
      <c r="H601" s="148"/>
      <c r="I601" s="148"/>
      <c r="J601" s="148"/>
      <c r="K601" s="148"/>
      <c r="L601" s="148"/>
      <c r="M601" s="148"/>
      <c r="N601" s="148"/>
      <c r="O601" s="148"/>
      <c r="P601" s="148"/>
      <c r="Q601" s="148"/>
      <c r="R601" s="148"/>
      <c r="S601" s="148"/>
      <c r="T601" s="148"/>
      <c r="U601" s="148"/>
      <c r="V601" s="148"/>
      <c r="W601" s="148"/>
      <c r="X601" s="148"/>
      <c r="Y601" s="148"/>
      <c r="Z601" s="148"/>
    </row>
    <row r="602" spans="1:26" ht="15.75" customHeight="1">
      <c r="A602" s="62"/>
      <c r="B602" s="754"/>
      <c r="C602" s="62"/>
      <c r="D602" s="62"/>
      <c r="E602" s="227"/>
      <c r="F602" s="898"/>
      <c r="G602" s="148"/>
      <c r="H602" s="148"/>
      <c r="I602" s="148"/>
      <c r="J602" s="148"/>
      <c r="K602" s="148"/>
      <c r="L602" s="148"/>
      <c r="M602" s="148"/>
      <c r="N602" s="148"/>
      <c r="O602" s="148"/>
      <c r="P602" s="148"/>
      <c r="Q602" s="148"/>
      <c r="R602" s="148"/>
      <c r="S602" s="148"/>
      <c r="T602" s="148"/>
      <c r="U602" s="148"/>
      <c r="V602" s="148"/>
      <c r="W602" s="148"/>
      <c r="X602" s="148"/>
      <c r="Y602" s="148"/>
      <c r="Z602" s="148"/>
    </row>
    <row r="603" spans="1:26" ht="15.75" customHeight="1">
      <c r="A603" s="62"/>
      <c r="B603" s="754"/>
      <c r="C603" s="62"/>
      <c r="D603" s="62"/>
      <c r="E603" s="227"/>
      <c r="F603" s="898"/>
      <c r="G603" s="148"/>
      <c r="H603" s="148"/>
      <c r="I603" s="148"/>
      <c r="J603" s="148"/>
      <c r="K603" s="148"/>
      <c r="L603" s="148"/>
      <c r="M603" s="148"/>
      <c r="N603" s="148"/>
      <c r="O603" s="148"/>
      <c r="P603" s="148"/>
      <c r="Q603" s="148"/>
      <c r="R603" s="148"/>
      <c r="S603" s="148"/>
      <c r="T603" s="148"/>
      <c r="U603" s="148"/>
      <c r="V603" s="148"/>
      <c r="W603" s="148"/>
      <c r="X603" s="148"/>
      <c r="Y603" s="148"/>
      <c r="Z603" s="148"/>
    </row>
    <row r="604" spans="1:26" ht="15.75" customHeight="1">
      <c r="A604" s="62"/>
      <c r="B604" s="754"/>
      <c r="C604" s="62"/>
      <c r="D604" s="62"/>
      <c r="E604" s="227"/>
      <c r="F604" s="898"/>
      <c r="G604" s="148"/>
      <c r="H604" s="148"/>
      <c r="I604" s="148"/>
      <c r="J604" s="148"/>
      <c r="K604" s="148"/>
      <c r="L604" s="148"/>
      <c r="M604" s="148"/>
      <c r="N604" s="148"/>
      <c r="O604" s="148"/>
      <c r="P604" s="148"/>
      <c r="Q604" s="148"/>
      <c r="R604" s="148"/>
      <c r="S604" s="148"/>
      <c r="T604" s="148"/>
      <c r="U604" s="148"/>
      <c r="V604" s="148"/>
      <c r="W604" s="148"/>
      <c r="X604" s="148"/>
      <c r="Y604" s="148"/>
      <c r="Z604" s="148"/>
    </row>
    <row r="605" spans="1:26" ht="15.75" customHeight="1">
      <c r="A605" s="62"/>
      <c r="B605" s="754"/>
      <c r="C605" s="62"/>
      <c r="D605" s="62"/>
      <c r="E605" s="227"/>
      <c r="F605" s="898"/>
      <c r="G605" s="148"/>
      <c r="H605" s="148"/>
      <c r="I605" s="148"/>
      <c r="J605" s="148"/>
      <c r="K605" s="148"/>
      <c r="L605" s="148"/>
      <c r="M605" s="148"/>
      <c r="N605" s="148"/>
      <c r="O605" s="148"/>
      <c r="P605" s="148"/>
      <c r="Q605" s="148"/>
      <c r="R605" s="148"/>
      <c r="S605" s="148"/>
      <c r="T605" s="148"/>
      <c r="U605" s="148"/>
      <c r="V605" s="148"/>
      <c r="W605" s="148"/>
      <c r="X605" s="148"/>
      <c r="Y605" s="148"/>
      <c r="Z605" s="148"/>
    </row>
    <row r="606" spans="1:26" ht="15.75" customHeight="1">
      <c r="A606" s="62"/>
      <c r="B606" s="754"/>
      <c r="C606" s="62"/>
      <c r="D606" s="62"/>
      <c r="E606" s="227"/>
      <c r="F606" s="898"/>
      <c r="G606" s="148"/>
      <c r="H606" s="148"/>
      <c r="I606" s="148"/>
      <c r="J606" s="148"/>
      <c r="K606" s="148"/>
      <c r="L606" s="148"/>
      <c r="M606" s="148"/>
      <c r="N606" s="148"/>
      <c r="O606" s="148"/>
      <c r="P606" s="148"/>
      <c r="Q606" s="148"/>
      <c r="R606" s="148"/>
      <c r="S606" s="148"/>
      <c r="T606" s="148"/>
      <c r="U606" s="148"/>
      <c r="V606" s="148"/>
      <c r="W606" s="148"/>
      <c r="X606" s="148"/>
      <c r="Y606" s="148"/>
      <c r="Z606" s="148"/>
    </row>
    <row r="607" spans="1:26" ht="15.75" customHeight="1">
      <c r="A607" s="62"/>
      <c r="B607" s="754"/>
      <c r="C607" s="62"/>
      <c r="D607" s="62"/>
      <c r="E607" s="227"/>
      <c r="F607" s="898"/>
      <c r="G607" s="148"/>
      <c r="H607" s="148"/>
      <c r="I607" s="148"/>
      <c r="J607" s="148"/>
      <c r="K607" s="148"/>
      <c r="L607" s="148"/>
      <c r="M607" s="148"/>
      <c r="N607" s="148"/>
      <c r="O607" s="148"/>
      <c r="P607" s="148"/>
      <c r="Q607" s="148"/>
      <c r="R607" s="148"/>
      <c r="S607" s="148"/>
      <c r="T607" s="148"/>
      <c r="U607" s="148"/>
      <c r="V607" s="148"/>
      <c r="W607" s="148"/>
      <c r="X607" s="148"/>
      <c r="Y607" s="148"/>
      <c r="Z607" s="148"/>
    </row>
    <row r="608" spans="1:26" ht="15.75" customHeight="1">
      <c r="A608" s="62"/>
      <c r="B608" s="754"/>
      <c r="C608" s="62"/>
      <c r="D608" s="62"/>
      <c r="E608" s="227"/>
      <c r="F608" s="898"/>
      <c r="G608" s="148"/>
      <c r="H608" s="148"/>
      <c r="I608" s="148"/>
      <c r="J608" s="148"/>
      <c r="K608" s="148"/>
      <c r="L608" s="148"/>
      <c r="M608" s="148"/>
      <c r="N608" s="148"/>
      <c r="O608" s="148"/>
      <c r="P608" s="148"/>
      <c r="Q608" s="148"/>
      <c r="R608" s="148"/>
      <c r="S608" s="148"/>
      <c r="T608" s="148"/>
      <c r="U608" s="148"/>
      <c r="V608" s="148"/>
      <c r="W608" s="148"/>
      <c r="X608" s="148"/>
      <c r="Y608" s="148"/>
      <c r="Z608" s="148"/>
    </row>
    <row r="609" spans="1:26" ht="15.75" customHeight="1">
      <c r="A609" s="62"/>
      <c r="B609" s="754"/>
      <c r="C609" s="62"/>
      <c r="D609" s="62"/>
      <c r="E609" s="227"/>
      <c r="F609" s="898"/>
      <c r="G609" s="148"/>
      <c r="H609" s="148"/>
      <c r="I609" s="148"/>
      <c r="J609" s="148"/>
      <c r="K609" s="148"/>
      <c r="L609" s="148"/>
      <c r="M609" s="148"/>
      <c r="N609" s="148"/>
      <c r="O609" s="148"/>
      <c r="P609" s="148"/>
      <c r="Q609" s="148"/>
      <c r="R609" s="148"/>
      <c r="S609" s="148"/>
      <c r="T609" s="148"/>
      <c r="U609" s="148"/>
      <c r="V609" s="148"/>
      <c r="W609" s="148"/>
      <c r="X609" s="148"/>
      <c r="Y609" s="148"/>
      <c r="Z609" s="148"/>
    </row>
    <row r="610" spans="1:26" ht="15.75" customHeight="1">
      <c r="A610" s="62"/>
      <c r="B610" s="754"/>
      <c r="C610" s="62"/>
      <c r="D610" s="62"/>
      <c r="E610" s="227"/>
      <c r="F610" s="898"/>
      <c r="G610" s="148"/>
      <c r="H610" s="148"/>
      <c r="I610" s="148"/>
      <c r="J610" s="148"/>
      <c r="K610" s="148"/>
      <c r="L610" s="148"/>
      <c r="M610" s="148"/>
      <c r="N610" s="148"/>
      <c r="O610" s="148"/>
      <c r="P610" s="148"/>
      <c r="Q610" s="148"/>
      <c r="R610" s="148"/>
      <c r="S610" s="148"/>
      <c r="T610" s="148"/>
      <c r="U610" s="148"/>
      <c r="V610" s="148"/>
      <c r="W610" s="148"/>
      <c r="X610" s="148"/>
      <c r="Y610" s="148"/>
      <c r="Z610" s="148"/>
    </row>
    <row r="611" spans="1:26" ht="15.75" customHeight="1">
      <c r="A611" s="62"/>
      <c r="B611" s="754"/>
      <c r="C611" s="62"/>
      <c r="D611" s="62"/>
      <c r="E611" s="227"/>
      <c r="F611" s="898"/>
      <c r="G611" s="148"/>
      <c r="H611" s="148"/>
      <c r="I611" s="148"/>
      <c r="J611" s="148"/>
      <c r="K611" s="148"/>
      <c r="L611" s="148"/>
      <c r="M611" s="148"/>
      <c r="N611" s="148"/>
      <c r="O611" s="148"/>
      <c r="P611" s="148"/>
      <c r="Q611" s="148"/>
      <c r="R611" s="148"/>
      <c r="S611" s="148"/>
      <c r="T611" s="148"/>
      <c r="U611" s="148"/>
      <c r="V611" s="148"/>
      <c r="W611" s="148"/>
      <c r="X611" s="148"/>
      <c r="Y611" s="148"/>
      <c r="Z611" s="148"/>
    </row>
    <row r="612" spans="1:26" ht="15.75" customHeight="1">
      <c r="A612" s="62"/>
      <c r="B612" s="754"/>
      <c r="C612" s="62"/>
      <c r="D612" s="62"/>
      <c r="E612" s="227"/>
      <c r="F612" s="898"/>
      <c r="G612" s="148"/>
      <c r="H612" s="148"/>
      <c r="I612" s="148"/>
      <c r="J612" s="148"/>
      <c r="K612" s="148"/>
      <c r="L612" s="148"/>
      <c r="M612" s="148"/>
      <c r="N612" s="148"/>
      <c r="O612" s="148"/>
      <c r="P612" s="148"/>
      <c r="Q612" s="148"/>
      <c r="R612" s="148"/>
      <c r="S612" s="148"/>
      <c r="T612" s="148"/>
      <c r="U612" s="148"/>
      <c r="V612" s="148"/>
      <c r="W612" s="148"/>
      <c r="X612" s="148"/>
      <c r="Y612" s="148"/>
      <c r="Z612" s="148"/>
    </row>
    <row r="613" spans="1:26" ht="15.75" customHeight="1">
      <c r="A613" s="62"/>
      <c r="B613" s="754"/>
      <c r="C613" s="62"/>
      <c r="D613" s="62"/>
      <c r="E613" s="227"/>
      <c r="F613" s="898"/>
      <c r="G613" s="148"/>
      <c r="H613" s="148"/>
      <c r="I613" s="148"/>
      <c r="J613" s="148"/>
      <c r="K613" s="148"/>
      <c r="L613" s="148"/>
      <c r="M613" s="148"/>
      <c r="N613" s="148"/>
      <c r="O613" s="148"/>
      <c r="P613" s="148"/>
      <c r="Q613" s="148"/>
      <c r="R613" s="148"/>
      <c r="S613" s="148"/>
      <c r="T613" s="148"/>
      <c r="U613" s="148"/>
      <c r="V613" s="148"/>
      <c r="W613" s="148"/>
      <c r="X613" s="148"/>
      <c r="Y613" s="148"/>
      <c r="Z613" s="148"/>
    </row>
    <row r="614" spans="1:26" ht="15.75" customHeight="1">
      <c r="A614" s="62"/>
      <c r="B614" s="754"/>
      <c r="C614" s="62"/>
      <c r="D614" s="62"/>
      <c r="E614" s="227"/>
      <c r="F614" s="898"/>
      <c r="G614" s="148"/>
      <c r="H614" s="148"/>
      <c r="I614" s="148"/>
      <c r="J614" s="148"/>
      <c r="K614" s="148"/>
      <c r="L614" s="148"/>
      <c r="M614" s="148"/>
      <c r="N614" s="148"/>
      <c r="O614" s="148"/>
      <c r="P614" s="148"/>
      <c r="Q614" s="148"/>
      <c r="R614" s="148"/>
      <c r="S614" s="148"/>
      <c r="T614" s="148"/>
      <c r="U614" s="148"/>
      <c r="V614" s="148"/>
      <c r="W614" s="148"/>
      <c r="X614" s="148"/>
      <c r="Y614" s="148"/>
      <c r="Z614" s="148"/>
    </row>
    <row r="615" spans="1:26" ht="15.75" customHeight="1">
      <c r="A615" s="62"/>
      <c r="B615" s="754"/>
      <c r="C615" s="62"/>
      <c r="D615" s="62"/>
      <c r="E615" s="227"/>
      <c r="F615" s="898"/>
      <c r="G615" s="148"/>
      <c r="H615" s="148"/>
      <c r="I615" s="148"/>
      <c r="J615" s="148"/>
      <c r="K615" s="148"/>
      <c r="L615" s="148"/>
      <c r="M615" s="148"/>
      <c r="N615" s="148"/>
      <c r="O615" s="148"/>
      <c r="P615" s="148"/>
      <c r="Q615" s="148"/>
      <c r="R615" s="148"/>
      <c r="S615" s="148"/>
      <c r="T615" s="148"/>
      <c r="U615" s="148"/>
      <c r="V615" s="148"/>
      <c r="W615" s="148"/>
      <c r="X615" s="148"/>
      <c r="Y615" s="148"/>
      <c r="Z615" s="148"/>
    </row>
    <row r="616" spans="1:26" ht="15.75" customHeight="1">
      <c r="A616" s="62"/>
      <c r="B616" s="754"/>
      <c r="C616" s="62"/>
      <c r="D616" s="62"/>
      <c r="E616" s="227"/>
      <c r="F616" s="898"/>
      <c r="G616" s="148"/>
      <c r="H616" s="148"/>
      <c r="I616" s="148"/>
      <c r="J616" s="148"/>
      <c r="K616" s="148"/>
      <c r="L616" s="148"/>
      <c r="M616" s="148"/>
      <c r="N616" s="148"/>
      <c r="O616" s="148"/>
      <c r="P616" s="148"/>
      <c r="Q616" s="148"/>
      <c r="R616" s="148"/>
      <c r="S616" s="148"/>
      <c r="T616" s="148"/>
      <c r="U616" s="148"/>
      <c r="V616" s="148"/>
      <c r="W616" s="148"/>
      <c r="X616" s="148"/>
      <c r="Y616" s="148"/>
      <c r="Z616" s="148"/>
    </row>
    <row r="617" spans="1:26" ht="15.75" customHeight="1">
      <c r="A617" s="62"/>
      <c r="B617" s="754"/>
      <c r="C617" s="62"/>
      <c r="D617" s="62"/>
      <c r="E617" s="227"/>
      <c r="F617" s="898"/>
      <c r="G617" s="148"/>
      <c r="H617" s="148"/>
      <c r="I617" s="148"/>
      <c r="J617" s="148"/>
      <c r="K617" s="148"/>
      <c r="L617" s="148"/>
      <c r="M617" s="148"/>
      <c r="N617" s="148"/>
      <c r="O617" s="148"/>
      <c r="P617" s="148"/>
      <c r="Q617" s="148"/>
      <c r="R617" s="148"/>
      <c r="S617" s="148"/>
      <c r="T617" s="148"/>
      <c r="U617" s="148"/>
      <c r="V617" s="148"/>
      <c r="W617" s="148"/>
      <c r="X617" s="148"/>
      <c r="Y617" s="148"/>
      <c r="Z617" s="148"/>
    </row>
    <row r="618" spans="1:26" ht="15.75" customHeight="1">
      <c r="A618" s="62"/>
      <c r="B618" s="754"/>
      <c r="C618" s="62"/>
      <c r="D618" s="62"/>
      <c r="E618" s="227"/>
      <c r="F618" s="898"/>
      <c r="G618" s="148"/>
      <c r="H618" s="148"/>
      <c r="I618" s="148"/>
      <c r="J618" s="148"/>
      <c r="K618" s="148"/>
      <c r="L618" s="148"/>
      <c r="M618" s="148"/>
      <c r="N618" s="148"/>
      <c r="O618" s="148"/>
      <c r="P618" s="148"/>
      <c r="Q618" s="148"/>
      <c r="R618" s="148"/>
      <c r="S618" s="148"/>
      <c r="T618" s="148"/>
      <c r="U618" s="148"/>
      <c r="V618" s="148"/>
      <c r="W618" s="148"/>
      <c r="X618" s="148"/>
      <c r="Y618" s="148"/>
      <c r="Z618" s="148"/>
    </row>
    <row r="619" spans="1:26" ht="15.75" customHeight="1">
      <c r="A619" s="62"/>
      <c r="B619" s="754"/>
      <c r="C619" s="62"/>
      <c r="D619" s="62"/>
      <c r="E619" s="227"/>
      <c r="F619" s="898"/>
      <c r="G619" s="148"/>
      <c r="H619" s="148"/>
      <c r="I619" s="148"/>
      <c r="J619" s="148"/>
      <c r="K619" s="148"/>
      <c r="L619" s="148"/>
      <c r="M619" s="148"/>
      <c r="N619" s="148"/>
      <c r="O619" s="148"/>
      <c r="P619" s="148"/>
      <c r="Q619" s="148"/>
      <c r="R619" s="148"/>
      <c r="S619" s="148"/>
      <c r="T619" s="148"/>
      <c r="U619" s="148"/>
      <c r="V619" s="148"/>
      <c r="W619" s="148"/>
      <c r="X619" s="148"/>
      <c r="Y619" s="148"/>
      <c r="Z619" s="148"/>
    </row>
    <row r="620" spans="1:26" ht="15.75" customHeight="1">
      <c r="A620" s="62"/>
      <c r="B620" s="754"/>
      <c r="C620" s="62"/>
      <c r="D620" s="62"/>
      <c r="E620" s="227"/>
      <c r="F620" s="898"/>
      <c r="G620" s="148"/>
      <c r="H620" s="148"/>
      <c r="I620" s="148"/>
      <c r="J620" s="148"/>
      <c r="K620" s="148"/>
      <c r="L620" s="148"/>
      <c r="M620" s="148"/>
      <c r="N620" s="148"/>
      <c r="O620" s="148"/>
      <c r="P620" s="148"/>
      <c r="Q620" s="148"/>
      <c r="R620" s="148"/>
      <c r="S620" s="148"/>
      <c r="T620" s="148"/>
      <c r="U620" s="148"/>
      <c r="V620" s="148"/>
      <c r="W620" s="148"/>
      <c r="X620" s="148"/>
      <c r="Y620" s="148"/>
      <c r="Z620" s="148"/>
    </row>
    <row r="621" spans="1:26" ht="15.75" customHeight="1">
      <c r="A621" s="62"/>
      <c r="B621" s="754"/>
      <c r="C621" s="62"/>
      <c r="D621" s="62"/>
      <c r="E621" s="227"/>
      <c r="F621" s="898"/>
      <c r="G621" s="148"/>
      <c r="H621" s="148"/>
      <c r="I621" s="148"/>
      <c r="J621" s="148"/>
      <c r="K621" s="148"/>
      <c r="L621" s="148"/>
      <c r="M621" s="148"/>
      <c r="N621" s="148"/>
      <c r="O621" s="148"/>
      <c r="P621" s="148"/>
      <c r="Q621" s="148"/>
      <c r="R621" s="148"/>
      <c r="S621" s="148"/>
      <c r="T621" s="148"/>
      <c r="U621" s="148"/>
      <c r="V621" s="148"/>
      <c r="W621" s="148"/>
      <c r="X621" s="148"/>
      <c r="Y621" s="148"/>
      <c r="Z621" s="148"/>
    </row>
    <row r="622" spans="1:26" ht="15.75" customHeight="1">
      <c r="A622" s="62"/>
      <c r="B622" s="754"/>
      <c r="C622" s="62"/>
      <c r="D622" s="62"/>
      <c r="E622" s="227"/>
      <c r="F622" s="898"/>
      <c r="G622" s="148"/>
      <c r="H622" s="148"/>
      <c r="I622" s="148"/>
      <c r="J622" s="148"/>
      <c r="K622" s="148"/>
      <c r="L622" s="148"/>
      <c r="M622" s="148"/>
      <c r="N622" s="148"/>
      <c r="O622" s="148"/>
      <c r="P622" s="148"/>
      <c r="Q622" s="148"/>
      <c r="R622" s="148"/>
      <c r="S622" s="148"/>
      <c r="T622" s="148"/>
      <c r="U622" s="148"/>
      <c r="V622" s="148"/>
      <c r="W622" s="148"/>
      <c r="X622" s="148"/>
      <c r="Y622" s="148"/>
      <c r="Z622" s="148"/>
    </row>
    <row r="623" spans="1:26" ht="15.75" customHeight="1">
      <c r="A623" s="62"/>
      <c r="B623" s="754"/>
      <c r="C623" s="62"/>
      <c r="D623" s="62"/>
      <c r="E623" s="227"/>
      <c r="F623" s="898"/>
      <c r="G623" s="148"/>
      <c r="H623" s="148"/>
      <c r="I623" s="148"/>
      <c r="J623" s="148"/>
      <c r="K623" s="148"/>
      <c r="L623" s="148"/>
      <c r="M623" s="148"/>
      <c r="N623" s="148"/>
      <c r="O623" s="148"/>
      <c r="P623" s="148"/>
      <c r="Q623" s="148"/>
      <c r="R623" s="148"/>
      <c r="S623" s="148"/>
      <c r="T623" s="148"/>
      <c r="U623" s="148"/>
      <c r="V623" s="148"/>
      <c r="W623" s="148"/>
      <c r="X623" s="148"/>
      <c r="Y623" s="148"/>
      <c r="Z623" s="148"/>
    </row>
    <row r="624" spans="1:26" ht="15.75" customHeight="1">
      <c r="A624" s="62"/>
      <c r="B624" s="754"/>
      <c r="C624" s="62"/>
      <c r="D624" s="62"/>
      <c r="E624" s="227"/>
      <c r="F624" s="898"/>
      <c r="G624" s="148"/>
      <c r="H624" s="148"/>
      <c r="I624" s="148"/>
      <c r="J624" s="148"/>
      <c r="K624" s="148"/>
      <c r="L624" s="148"/>
      <c r="M624" s="148"/>
      <c r="N624" s="148"/>
      <c r="O624" s="148"/>
      <c r="P624" s="148"/>
      <c r="Q624" s="148"/>
      <c r="R624" s="148"/>
      <c r="S624" s="148"/>
      <c r="T624" s="148"/>
      <c r="U624" s="148"/>
      <c r="V624" s="148"/>
      <c r="W624" s="148"/>
      <c r="X624" s="148"/>
      <c r="Y624" s="148"/>
      <c r="Z624" s="148"/>
    </row>
    <row r="625" spans="1:26" ht="15.75" customHeight="1">
      <c r="A625" s="62"/>
      <c r="B625" s="754"/>
      <c r="C625" s="62"/>
      <c r="D625" s="62"/>
      <c r="E625" s="227"/>
      <c r="F625" s="898"/>
      <c r="G625" s="148"/>
      <c r="H625" s="148"/>
      <c r="I625" s="148"/>
      <c r="J625" s="148"/>
      <c r="K625" s="148"/>
      <c r="L625" s="148"/>
      <c r="M625" s="148"/>
      <c r="N625" s="148"/>
      <c r="O625" s="148"/>
      <c r="P625" s="148"/>
      <c r="Q625" s="148"/>
      <c r="R625" s="148"/>
      <c r="S625" s="148"/>
      <c r="T625" s="148"/>
      <c r="U625" s="148"/>
      <c r="V625" s="148"/>
      <c r="W625" s="148"/>
      <c r="X625" s="148"/>
      <c r="Y625" s="148"/>
      <c r="Z625" s="148"/>
    </row>
    <row r="626" spans="1:26" ht="15.75" customHeight="1">
      <c r="A626" s="62"/>
      <c r="B626" s="754"/>
      <c r="C626" s="62"/>
      <c r="D626" s="62"/>
      <c r="E626" s="227"/>
      <c r="F626" s="898"/>
      <c r="G626" s="148"/>
      <c r="H626" s="148"/>
      <c r="I626" s="148"/>
      <c r="J626" s="148"/>
      <c r="K626" s="148"/>
      <c r="L626" s="148"/>
      <c r="M626" s="148"/>
      <c r="N626" s="148"/>
      <c r="O626" s="148"/>
      <c r="P626" s="148"/>
      <c r="Q626" s="148"/>
      <c r="R626" s="148"/>
      <c r="S626" s="148"/>
      <c r="T626" s="148"/>
      <c r="U626" s="148"/>
      <c r="V626" s="148"/>
      <c r="W626" s="148"/>
      <c r="X626" s="148"/>
      <c r="Y626" s="148"/>
      <c r="Z626" s="148"/>
    </row>
    <row r="627" spans="1:26" ht="15.75" customHeight="1">
      <c r="A627" s="62"/>
      <c r="B627" s="754"/>
      <c r="C627" s="62"/>
      <c r="D627" s="62"/>
      <c r="E627" s="227"/>
      <c r="F627" s="898"/>
      <c r="G627" s="148"/>
      <c r="H627" s="148"/>
      <c r="I627" s="148"/>
      <c r="J627" s="148"/>
      <c r="K627" s="148"/>
      <c r="L627" s="148"/>
      <c r="M627" s="148"/>
      <c r="N627" s="148"/>
      <c r="O627" s="148"/>
      <c r="P627" s="148"/>
      <c r="Q627" s="148"/>
      <c r="R627" s="148"/>
      <c r="S627" s="148"/>
      <c r="T627" s="148"/>
      <c r="U627" s="148"/>
      <c r="V627" s="148"/>
      <c r="W627" s="148"/>
      <c r="X627" s="148"/>
      <c r="Y627" s="148"/>
      <c r="Z627" s="148"/>
    </row>
    <row r="628" spans="1:26" ht="15.75" customHeight="1">
      <c r="A628" s="62"/>
      <c r="B628" s="754"/>
      <c r="C628" s="62"/>
      <c r="D628" s="62"/>
      <c r="E628" s="227"/>
      <c r="F628" s="898"/>
      <c r="G628" s="148"/>
      <c r="H628" s="148"/>
      <c r="I628" s="148"/>
      <c r="J628" s="148"/>
      <c r="K628" s="148"/>
      <c r="L628" s="148"/>
      <c r="M628" s="148"/>
      <c r="N628" s="148"/>
      <c r="O628" s="148"/>
      <c r="P628" s="148"/>
      <c r="Q628" s="148"/>
      <c r="R628" s="148"/>
      <c r="S628" s="148"/>
      <c r="T628" s="148"/>
      <c r="U628" s="148"/>
      <c r="V628" s="148"/>
      <c r="W628" s="148"/>
      <c r="X628" s="148"/>
      <c r="Y628" s="148"/>
      <c r="Z628" s="148"/>
    </row>
    <row r="629" spans="1:26" ht="15.75" customHeight="1">
      <c r="A629" s="62"/>
      <c r="B629" s="754"/>
      <c r="C629" s="62"/>
      <c r="D629" s="62"/>
      <c r="E629" s="227"/>
      <c r="F629" s="898"/>
      <c r="G629" s="148"/>
      <c r="H629" s="148"/>
      <c r="I629" s="148"/>
      <c r="J629" s="148"/>
      <c r="K629" s="148"/>
      <c r="L629" s="148"/>
      <c r="M629" s="148"/>
      <c r="N629" s="148"/>
      <c r="O629" s="148"/>
      <c r="P629" s="148"/>
      <c r="Q629" s="148"/>
      <c r="R629" s="148"/>
      <c r="S629" s="148"/>
      <c r="T629" s="148"/>
      <c r="U629" s="148"/>
      <c r="V629" s="148"/>
      <c r="W629" s="148"/>
      <c r="X629" s="148"/>
      <c r="Y629" s="148"/>
      <c r="Z629" s="148"/>
    </row>
    <row r="630" spans="1:26" ht="15.75" customHeight="1">
      <c r="A630" s="62"/>
      <c r="B630" s="754"/>
      <c r="C630" s="62"/>
      <c r="D630" s="62"/>
      <c r="E630" s="227"/>
      <c r="F630" s="898"/>
      <c r="G630" s="148"/>
      <c r="H630" s="148"/>
      <c r="I630" s="148"/>
      <c r="J630" s="148"/>
      <c r="K630" s="148"/>
      <c r="L630" s="148"/>
      <c r="M630" s="148"/>
      <c r="N630" s="148"/>
      <c r="O630" s="148"/>
      <c r="P630" s="148"/>
      <c r="Q630" s="148"/>
      <c r="R630" s="148"/>
      <c r="S630" s="148"/>
      <c r="T630" s="148"/>
      <c r="U630" s="148"/>
      <c r="V630" s="148"/>
      <c r="W630" s="148"/>
      <c r="X630" s="148"/>
      <c r="Y630" s="148"/>
      <c r="Z630" s="148"/>
    </row>
    <row r="631" spans="1:26" ht="15.75" customHeight="1">
      <c r="A631" s="62"/>
      <c r="B631" s="754"/>
      <c r="C631" s="62"/>
      <c r="D631" s="62"/>
      <c r="E631" s="227"/>
      <c r="F631" s="898"/>
      <c r="G631" s="148"/>
      <c r="H631" s="148"/>
      <c r="I631" s="148"/>
      <c r="J631" s="148"/>
      <c r="K631" s="148"/>
      <c r="L631" s="148"/>
      <c r="M631" s="148"/>
      <c r="N631" s="148"/>
      <c r="O631" s="148"/>
      <c r="P631" s="148"/>
      <c r="Q631" s="148"/>
      <c r="R631" s="148"/>
      <c r="S631" s="148"/>
      <c r="T631" s="148"/>
      <c r="U631" s="148"/>
      <c r="V631" s="148"/>
      <c r="W631" s="148"/>
      <c r="X631" s="148"/>
      <c r="Y631" s="148"/>
      <c r="Z631" s="148"/>
    </row>
    <row r="632" spans="1:26" ht="15.75" customHeight="1">
      <c r="A632" s="62"/>
      <c r="B632" s="754"/>
      <c r="C632" s="62"/>
      <c r="D632" s="62"/>
      <c r="E632" s="227"/>
      <c r="F632" s="898"/>
      <c r="G632" s="148"/>
      <c r="H632" s="148"/>
      <c r="I632" s="148"/>
      <c r="J632" s="148"/>
      <c r="K632" s="148"/>
      <c r="L632" s="148"/>
      <c r="M632" s="148"/>
      <c r="N632" s="148"/>
      <c r="O632" s="148"/>
      <c r="P632" s="148"/>
      <c r="Q632" s="148"/>
      <c r="R632" s="148"/>
      <c r="S632" s="148"/>
      <c r="T632" s="148"/>
      <c r="U632" s="148"/>
      <c r="V632" s="148"/>
      <c r="W632" s="148"/>
      <c r="X632" s="148"/>
      <c r="Y632" s="148"/>
      <c r="Z632" s="148"/>
    </row>
    <row r="633" spans="1:26" ht="15.75" customHeight="1">
      <c r="A633" s="62"/>
      <c r="B633" s="754"/>
      <c r="C633" s="62"/>
      <c r="D633" s="62"/>
      <c r="E633" s="227"/>
      <c r="F633" s="898"/>
      <c r="G633" s="148"/>
      <c r="H633" s="148"/>
      <c r="I633" s="148"/>
      <c r="J633" s="148"/>
      <c r="K633" s="148"/>
      <c r="L633" s="148"/>
      <c r="M633" s="148"/>
      <c r="N633" s="148"/>
      <c r="O633" s="148"/>
      <c r="P633" s="148"/>
      <c r="Q633" s="148"/>
      <c r="R633" s="148"/>
      <c r="S633" s="148"/>
      <c r="T633" s="148"/>
      <c r="U633" s="148"/>
      <c r="V633" s="148"/>
      <c r="W633" s="148"/>
      <c r="X633" s="148"/>
      <c r="Y633" s="148"/>
      <c r="Z633" s="148"/>
    </row>
    <row r="634" spans="1:26" ht="15.75" customHeight="1">
      <c r="A634" s="62"/>
      <c r="B634" s="754"/>
      <c r="C634" s="62"/>
      <c r="D634" s="62"/>
      <c r="E634" s="227"/>
      <c r="F634" s="898"/>
      <c r="G634" s="148"/>
      <c r="H634" s="148"/>
      <c r="I634" s="148"/>
      <c r="J634" s="148"/>
      <c r="K634" s="148"/>
      <c r="L634" s="148"/>
      <c r="M634" s="148"/>
      <c r="N634" s="148"/>
      <c r="O634" s="148"/>
      <c r="P634" s="148"/>
      <c r="Q634" s="148"/>
      <c r="R634" s="148"/>
      <c r="S634" s="148"/>
      <c r="T634" s="148"/>
      <c r="U634" s="148"/>
      <c r="V634" s="148"/>
      <c r="W634" s="148"/>
      <c r="X634" s="148"/>
      <c r="Y634" s="148"/>
      <c r="Z634" s="148"/>
    </row>
    <row r="635" spans="1:26" ht="15.75" customHeight="1">
      <c r="A635" s="62"/>
      <c r="B635" s="754"/>
      <c r="C635" s="62"/>
      <c r="D635" s="62"/>
      <c r="E635" s="227"/>
      <c r="F635" s="898"/>
      <c r="G635" s="148"/>
      <c r="H635" s="148"/>
      <c r="I635" s="148"/>
      <c r="J635" s="148"/>
      <c r="K635" s="148"/>
      <c r="L635" s="148"/>
      <c r="M635" s="148"/>
      <c r="N635" s="148"/>
      <c r="O635" s="148"/>
      <c r="P635" s="148"/>
      <c r="Q635" s="148"/>
      <c r="R635" s="148"/>
      <c r="S635" s="148"/>
      <c r="T635" s="148"/>
      <c r="U635" s="148"/>
      <c r="V635" s="148"/>
      <c r="W635" s="148"/>
      <c r="X635" s="148"/>
      <c r="Y635" s="148"/>
      <c r="Z635" s="148"/>
    </row>
    <row r="636" spans="1:26" ht="15.75" customHeight="1">
      <c r="A636" s="62"/>
      <c r="B636" s="754"/>
      <c r="C636" s="62"/>
      <c r="D636" s="62"/>
      <c r="E636" s="227"/>
      <c r="F636" s="898"/>
      <c r="G636" s="148"/>
      <c r="H636" s="148"/>
      <c r="I636" s="148"/>
      <c r="J636" s="148"/>
      <c r="K636" s="148"/>
      <c r="L636" s="148"/>
      <c r="M636" s="148"/>
      <c r="N636" s="148"/>
      <c r="O636" s="148"/>
      <c r="P636" s="148"/>
      <c r="Q636" s="148"/>
      <c r="R636" s="148"/>
      <c r="S636" s="148"/>
      <c r="T636" s="148"/>
      <c r="U636" s="148"/>
      <c r="V636" s="148"/>
      <c r="W636" s="148"/>
      <c r="X636" s="148"/>
      <c r="Y636" s="148"/>
      <c r="Z636" s="148"/>
    </row>
    <row r="637" spans="1:26" ht="15.75" customHeight="1">
      <c r="A637" s="62"/>
      <c r="B637" s="754"/>
      <c r="C637" s="62"/>
      <c r="D637" s="62"/>
      <c r="E637" s="227"/>
      <c r="F637" s="898"/>
      <c r="G637" s="148"/>
      <c r="H637" s="148"/>
      <c r="I637" s="148"/>
      <c r="J637" s="148"/>
      <c r="K637" s="148"/>
      <c r="L637" s="148"/>
      <c r="M637" s="148"/>
      <c r="N637" s="148"/>
      <c r="O637" s="148"/>
      <c r="P637" s="148"/>
      <c r="Q637" s="148"/>
      <c r="R637" s="148"/>
      <c r="S637" s="148"/>
      <c r="T637" s="148"/>
      <c r="U637" s="148"/>
      <c r="V637" s="148"/>
      <c r="W637" s="148"/>
      <c r="X637" s="148"/>
      <c r="Y637" s="148"/>
      <c r="Z637" s="148"/>
    </row>
    <row r="638" spans="1:26" ht="15.75" customHeight="1">
      <c r="A638" s="62"/>
      <c r="B638" s="754"/>
      <c r="C638" s="62"/>
      <c r="D638" s="62"/>
      <c r="E638" s="227"/>
      <c r="F638" s="898"/>
      <c r="G638" s="148"/>
      <c r="H638" s="148"/>
      <c r="I638" s="148"/>
      <c r="J638" s="148"/>
      <c r="K638" s="148"/>
      <c r="L638" s="148"/>
      <c r="M638" s="148"/>
      <c r="N638" s="148"/>
      <c r="O638" s="148"/>
      <c r="P638" s="148"/>
      <c r="Q638" s="148"/>
      <c r="R638" s="148"/>
      <c r="S638" s="148"/>
      <c r="T638" s="148"/>
      <c r="U638" s="148"/>
      <c r="V638" s="148"/>
      <c r="W638" s="148"/>
      <c r="X638" s="148"/>
      <c r="Y638" s="148"/>
      <c r="Z638" s="148"/>
    </row>
    <row r="639" spans="1:26" ht="15.75" customHeight="1">
      <c r="A639" s="62"/>
      <c r="B639" s="754"/>
      <c r="C639" s="62"/>
      <c r="D639" s="62"/>
      <c r="E639" s="227"/>
      <c r="F639" s="898"/>
      <c r="G639" s="148"/>
      <c r="H639" s="148"/>
      <c r="I639" s="148"/>
      <c r="J639" s="148"/>
      <c r="K639" s="148"/>
      <c r="L639" s="148"/>
      <c r="M639" s="148"/>
      <c r="N639" s="148"/>
      <c r="O639" s="148"/>
      <c r="P639" s="148"/>
      <c r="Q639" s="148"/>
      <c r="R639" s="148"/>
      <c r="S639" s="148"/>
      <c r="T639" s="148"/>
      <c r="U639" s="148"/>
      <c r="V639" s="148"/>
      <c r="W639" s="148"/>
      <c r="X639" s="148"/>
      <c r="Y639" s="148"/>
      <c r="Z639" s="148"/>
    </row>
    <row r="640" spans="1:26" ht="15.75" customHeight="1">
      <c r="A640" s="62"/>
      <c r="B640" s="754"/>
      <c r="C640" s="62"/>
      <c r="D640" s="62"/>
      <c r="E640" s="227"/>
      <c r="F640" s="898"/>
      <c r="G640" s="148"/>
      <c r="H640" s="148"/>
      <c r="I640" s="148"/>
      <c r="J640" s="148"/>
      <c r="K640" s="148"/>
      <c r="L640" s="148"/>
      <c r="M640" s="148"/>
      <c r="N640" s="148"/>
      <c r="O640" s="148"/>
      <c r="P640" s="148"/>
      <c r="Q640" s="148"/>
      <c r="R640" s="148"/>
      <c r="S640" s="148"/>
      <c r="T640" s="148"/>
      <c r="U640" s="148"/>
      <c r="V640" s="148"/>
      <c r="W640" s="148"/>
      <c r="X640" s="148"/>
      <c r="Y640" s="148"/>
      <c r="Z640" s="148"/>
    </row>
    <row r="641" spans="1:26" ht="15.75" customHeight="1">
      <c r="A641" s="62"/>
      <c r="B641" s="754"/>
      <c r="C641" s="62"/>
      <c r="D641" s="62"/>
      <c r="E641" s="227"/>
      <c r="F641" s="898"/>
      <c r="G641" s="148"/>
      <c r="H641" s="148"/>
      <c r="I641" s="148"/>
      <c r="J641" s="148"/>
      <c r="K641" s="148"/>
      <c r="L641" s="148"/>
      <c r="M641" s="148"/>
      <c r="N641" s="148"/>
      <c r="O641" s="148"/>
      <c r="P641" s="148"/>
      <c r="Q641" s="148"/>
      <c r="R641" s="148"/>
      <c r="S641" s="148"/>
      <c r="T641" s="148"/>
      <c r="U641" s="148"/>
      <c r="V641" s="148"/>
      <c r="W641" s="148"/>
      <c r="X641" s="148"/>
      <c r="Y641" s="148"/>
      <c r="Z641" s="148"/>
    </row>
    <row r="642" spans="1:26" ht="15.75" customHeight="1">
      <c r="A642" s="62"/>
      <c r="B642" s="754"/>
      <c r="C642" s="62"/>
      <c r="D642" s="62"/>
      <c r="E642" s="227"/>
      <c r="F642" s="898"/>
      <c r="G642" s="148"/>
      <c r="H642" s="148"/>
      <c r="I642" s="148"/>
      <c r="J642" s="148"/>
      <c r="K642" s="148"/>
      <c r="L642" s="148"/>
      <c r="M642" s="148"/>
      <c r="N642" s="148"/>
      <c r="O642" s="148"/>
      <c r="P642" s="148"/>
      <c r="Q642" s="148"/>
      <c r="R642" s="148"/>
      <c r="S642" s="148"/>
      <c r="T642" s="148"/>
      <c r="U642" s="148"/>
      <c r="V642" s="148"/>
      <c r="W642" s="148"/>
      <c r="X642" s="148"/>
      <c r="Y642" s="148"/>
      <c r="Z642" s="148"/>
    </row>
    <row r="643" spans="1:26" ht="15.75" customHeight="1">
      <c r="A643" s="62"/>
      <c r="B643" s="754"/>
      <c r="C643" s="62"/>
      <c r="D643" s="62"/>
      <c r="E643" s="227"/>
      <c r="F643" s="898"/>
      <c r="G643" s="148"/>
      <c r="H643" s="148"/>
      <c r="I643" s="148"/>
      <c r="J643" s="148"/>
      <c r="K643" s="148"/>
      <c r="L643" s="148"/>
      <c r="M643" s="148"/>
      <c r="N643" s="148"/>
      <c r="O643" s="148"/>
      <c r="P643" s="148"/>
      <c r="Q643" s="148"/>
      <c r="R643" s="148"/>
      <c r="S643" s="148"/>
      <c r="T643" s="148"/>
      <c r="U643" s="148"/>
      <c r="V643" s="148"/>
      <c r="W643" s="148"/>
      <c r="X643" s="148"/>
      <c r="Y643" s="148"/>
      <c r="Z643" s="148"/>
    </row>
    <row r="644" spans="1:26" ht="15.75" customHeight="1">
      <c r="A644" s="62"/>
      <c r="B644" s="754"/>
      <c r="C644" s="62"/>
      <c r="D644" s="62"/>
      <c r="E644" s="227"/>
      <c r="F644" s="898"/>
      <c r="G644" s="148"/>
      <c r="H644" s="148"/>
      <c r="I644" s="148"/>
      <c r="J644" s="148"/>
      <c r="K644" s="148"/>
      <c r="L644" s="148"/>
      <c r="M644" s="148"/>
      <c r="N644" s="148"/>
      <c r="O644" s="148"/>
      <c r="P644" s="148"/>
      <c r="Q644" s="148"/>
      <c r="R644" s="148"/>
      <c r="S644" s="148"/>
      <c r="T644" s="148"/>
      <c r="U644" s="148"/>
      <c r="V644" s="148"/>
      <c r="W644" s="148"/>
      <c r="X644" s="148"/>
      <c r="Y644" s="148"/>
      <c r="Z644" s="148"/>
    </row>
    <row r="645" spans="1:26" ht="15.75" customHeight="1">
      <c r="A645" s="62"/>
      <c r="B645" s="754"/>
      <c r="C645" s="62"/>
      <c r="D645" s="62"/>
      <c r="E645" s="227"/>
      <c r="F645" s="898"/>
      <c r="G645" s="148"/>
      <c r="H645" s="148"/>
      <c r="I645" s="148"/>
      <c r="J645" s="148"/>
      <c r="K645" s="148"/>
      <c r="L645" s="148"/>
      <c r="M645" s="148"/>
      <c r="N645" s="148"/>
      <c r="O645" s="148"/>
      <c r="P645" s="148"/>
      <c r="Q645" s="148"/>
      <c r="R645" s="148"/>
      <c r="S645" s="148"/>
      <c r="T645" s="148"/>
      <c r="U645" s="148"/>
      <c r="V645" s="148"/>
      <c r="W645" s="148"/>
      <c r="X645" s="148"/>
      <c r="Y645" s="148"/>
      <c r="Z645" s="148"/>
    </row>
    <row r="646" spans="1:26" ht="15.75" customHeight="1">
      <c r="A646" s="62"/>
      <c r="B646" s="754"/>
      <c r="C646" s="62"/>
      <c r="D646" s="62"/>
      <c r="E646" s="227"/>
      <c r="F646" s="898"/>
      <c r="G646" s="148"/>
      <c r="H646" s="148"/>
      <c r="I646" s="148"/>
      <c r="J646" s="148"/>
      <c r="K646" s="148"/>
      <c r="L646" s="148"/>
      <c r="M646" s="148"/>
      <c r="N646" s="148"/>
      <c r="O646" s="148"/>
      <c r="P646" s="148"/>
      <c r="Q646" s="148"/>
      <c r="R646" s="148"/>
      <c r="S646" s="148"/>
      <c r="T646" s="148"/>
      <c r="U646" s="148"/>
      <c r="V646" s="148"/>
      <c r="W646" s="148"/>
      <c r="X646" s="148"/>
      <c r="Y646" s="148"/>
      <c r="Z646" s="148"/>
    </row>
    <row r="647" spans="1:26" ht="15.75" customHeight="1">
      <c r="A647" s="62"/>
      <c r="B647" s="754"/>
      <c r="C647" s="62"/>
      <c r="D647" s="62"/>
      <c r="E647" s="227"/>
      <c r="F647" s="898"/>
      <c r="G647" s="148"/>
      <c r="H647" s="148"/>
      <c r="I647" s="148"/>
      <c r="J647" s="148"/>
      <c r="K647" s="148"/>
      <c r="L647" s="148"/>
      <c r="M647" s="148"/>
      <c r="N647" s="148"/>
      <c r="O647" s="148"/>
      <c r="P647" s="148"/>
      <c r="Q647" s="148"/>
      <c r="R647" s="148"/>
      <c r="S647" s="148"/>
      <c r="T647" s="148"/>
      <c r="U647" s="148"/>
      <c r="V647" s="148"/>
      <c r="W647" s="148"/>
      <c r="X647" s="148"/>
      <c r="Y647" s="148"/>
      <c r="Z647" s="148"/>
    </row>
    <row r="648" spans="1:26" ht="15.75" customHeight="1">
      <c r="A648" s="62"/>
      <c r="B648" s="754"/>
      <c r="C648" s="62"/>
      <c r="D648" s="62"/>
      <c r="E648" s="227"/>
      <c r="F648" s="898"/>
      <c r="G648" s="148"/>
      <c r="H648" s="148"/>
      <c r="I648" s="148"/>
      <c r="J648" s="148"/>
      <c r="K648" s="148"/>
      <c r="L648" s="148"/>
      <c r="M648" s="148"/>
      <c r="N648" s="148"/>
      <c r="O648" s="148"/>
      <c r="P648" s="148"/>
      <c r="Q648" s="148"/>
      <c r="R648" s="148"/>
      <c r="S648" s="148"/>
      <c r="T648" s="148"/>
      <c r="U648" s="148"/>
      <c r="V648" s="148"/>
      <c r="W648" s="148"/>
      <c r="X648" s="148"/>
      <c r="Y648" s="148"/>
      <c r="Z648" s="148"/>
    </row>
    <row r="649" spans="1:26" ht="15.75" customHeight="1">
      <c r="A649" s="62"/>
      <c r="B649" s="754"/>
      <c r="C649" s="62"/>
      <c r="D649" s="62"/>
      <c r="E649" s="227"/>
      <c r="F649" s="898"/>
      <c r="G649" s="148"/>
      <c r="H649" s="148"/>
      <c r="I649" s="148"/>
      <c r="J649" s="148"/>
      <c r="K649" s="148"/>
      <c r="L649" s="148"/>
      <c r="M649" s="148"/>
      <c r="N649" s="148"/>
      <c r="O649" s="148"/>
      <c r="P649" s="148"/>
      <c r="Q649" s="148"/>
      <c r="R649" s="148"/>
      <c r="S649" s="148"/>
      <c r="T649" s="148"/>
      <c r="U649" s="148"/>
      <c r="V649" s="148"/>
      <c r="W649" s="148"/>
      <c r="X649" s="148"/>
      <c r="Y649" s="148"/>
      <c r="Z649" s="148"/>
    </row>
    <row r="650" spans="1:26" ht="15.75" customHeight="1">
      <c r="A650" s="62"/>
      <c r="B650" s="754"/>
      <c r="C650" s="62"/>
      <c r="D650" s="62"/>
      <c r="E650" s="227"/>
      <c r="F650" s="898"/>
      <c r="G650" s="148"/>
      <c r="H650" s="148"/>
      <c r="I650" s="148"/>
      <c r="J650" s="148"/>
      <c r="K650" s="148"/>
      <c r="L650" s="148"/>
      <c r="M650" s="148"/>
      <c r="N650" s="148"/>
      <c r="O650" s="148"/>
      <c r="P650" s="148"/>
      <c r="Q650" s="148"/>
      <c r="R650" s="148"/>
      <c r="S650" s="148"/>
      <c r="T650" s="148"/>
      <c r="U650" s="148"/>
      <c r="V650" s="148"/>
      <c r="W650" s="148"/>
      <c r="X650" s="148"/>
      <c r="Y650" s="148"/>
      <c r="Z650" s="148"/>
    </row>
    <row r="651" spans="1:26" ht="15.75" customHeight="1">
      <c r="A651" s="62"/>
      <c r="B651" s="754"/>
      <c r="C651" s="62"/>
      <c r="D651" s="62"/>
      <c r="E651" s="227"/>
      <c r="F651" s="898"/>
      <c r="G651" s="148"/>
      <c r="H651" s="148"/>
      <c r="I651" s="148"/>
      <c r="J651" s="148"/>
      <c r="K651" s="148"/>
      <c r="L651" s="148"/>
      <c r="M651" s="148"/>
      <c r="N651" s="148"/>
      <c r="O651" s="148"/>
      <c r="P651" s="148"/>
      <c r="Q651" s="148"/>
      <c r="R651" s="148"/>
      <c r="S651" s="148"/>
      <c r="T651" s="148"/>
      <c r="U651" s="148"/>
      <c r="V651" s="148"/>
      <c r="W651" s="148"/>
      <c r="X651" s="148"/>
      <c r="Y651" s="148"/>
      <c r="Z651" s="148"/>
    </row>
    <row r="652" spans="1:26" ht="15.75" customHeight="1">
      <c r="A652" s="62"/>
      <c r="B652" s="754"/>
      <c r="C652" s="62"/>
      <c r="D652" s="62"/>
      <c r="E652" s="227"/>
      <c r="F652" s="898"/>
      <c r="G652" s="148"/>
      <c r="H652" s="148"/>
      <c r="I652" s="148"/>
      <c r="J652" s="148"/>
      <c r="K652" s="148"/>
      <c r="L652" s="148"/>
      <c r="M652" s="148"/>
      <c r="N652" s="148"/>
      <c r="O652" s="148"/>
      <c r="P652" s="148"/>
      <c r="Q652" s="148"/>
      <c r="R652" s="148"/>
      <c r="S652" s="148"/>
      <c r="T652" s="148"/>
      <c r="U652" s="148"/>
      <c r="V652" s="148"/>
      <c r="W652" s="148"/>
      <c r="X652" s="148"/>
      <c r="Y652" s="148"/>
      <c r="Z652" s="148"/>
    </row>
    <row r="653" spans="1:26" ht="15.75" customHeight="1">
      <c r="A653" s="62"/>
      <c r="B653" s="754"/>
      <c r="C653" s="62"/>
      <c r="D653" s="62"/>
      <c r="E653" s="227"/>
      <c r="F653" s="898"/>
      <c r="G653" s="148"/>
      <c r="H653" s="148"/>
      <c r="I653" s="148"/>
      <c r="J653" s="148"/>
      <c r="K653" s="148"/>
      <c r="L653" s="148"/>
      <c r="M653" s="148"/>
      <c r="N653" s="148"/>
      <c r="O653" s="148"/>
      <c r="P653" s="148"/>
      <c r="Q653" s="148"/>
      <c r="R653" s="148"/>
      <c r="S653" s="148"/>
      <c r="T653" s="148"/>
      <c r="U653" s="148"/>
      <c r="V653" s="148"/>
      <c r="W653" s="148"/>
      <c r="X653" s="148"/>
      <c r="Y653" s="148"/>
      <c r="Z653" s="148"/>
    </row>
    <row r="654" spans="1:26" ht="15.75" customHeight="1">
      <c r="A654" s="62"/>
      <c r="B654" s="754"/>
      <c r="C654" s="62"/>
      <c r="D654" s="62"/>
      <c r="E654" s="227"/>
      <c r="F654" s="898"/>
      <c r="G654" s="148"/>
      <c r="H654" s="148"/>
      <c r="I654" s="148"/>
      <c r="J654" s="148"/>
      <c r="K654" s="148"/>
      <c r="L654" s="148"/>
      <c r="M654" s="148"/>
      <c r="N654" s="148"/>
      <c r="O654" s="148"/>
      <c r="P654" s="148"/>
      <c r="Q654" s="148"/>
      <c r="R654" s="148"/>
      <c r="S654" s="148"/>
      <c r="T654" s="148"/>
      <c r="U654" s="148"/>
      <c r="V654" s="148"/>
      <c r="W654" s="148"/>
      <c r="X654" s="148"/>
      <c r="Y654" s="148"/>
      <c r="Z654" s="148"/>
    </row>
    <row r="655" spans="1:26" ht="15.75" customHeight="1">
      <c r="A655" s="62"/>
      <c r="B655" s="754"/>
      <c r="C655" s="62"/>
      <c r="D655" s="62"/>
      <c r="E655" s="227"/>
      <c r="F655" s="898"/>
      <c r="G655" s="148"/>
      <c r="H655" s="148"/>
      <c r="I655" s="148"/>
      <c r="J655" s="148"/>
      <c r="K655" s="148"/>
      <c r="L655" s="148"/>
      <c r="M655" s="148"/>
      <c r="N655" s="148"/>
      <c r="O655" s="148"/>
      <c r="P655" s="148"/>
      <c r="Q655" s="148"/>
      <c r="R655" s="148"/>
      <c r="S655" s="148"/>
      <c r="T655" s="148"/>
      <c r="U655" s="148"/>
      <c r="V655" s="148"/>
      <c r="W655" s="148"/>
      <c r="X655" s="148"/>
      <c r="Y655" s="148"/>
      <c r="Z655" s="148"/>
    </row>
    <row r="656" spans="1:26" ht="15.75" customHeight="1">
      <c r="A656" s="62"/>
      <c r="B656" s="754"/>
      <c r="C656" s="62"/>
      <c r="D656" s="62"/>
      <c r="E656" s="227"/>
      <c r="F656" s="898"/>
      <c r="G656" s="148"/>
      <c r="H656" s="148"/>
      <c r="I656" s="148"/>
      <c r="J656" s="148"/>
      <c r="K656" s="148"/>
      <c r="L656" s="148"/>
      <c r="M656" s="148"/>
      <c r="N656" s="148"/>
      <c r="O656" s="148"/>
      <c r="P656" s="148"/>
      <c r="Q656" s="148"/>
      <c r="R656" s="148"/>
      <c r="S656" s="148"/>
      <c r="T656" s="148"/>
      <c r="U656" s="148"/>
      <c r="V656" s="148"/>
      <c r="W656" s="148"/>
      <c r="X656" s="148"/>
      <c r="Y656" s="148"/>
      <c r="Z656" s="148"/>
    </row>
    <row r="657" spans="1:26" ht="15.75" customHeight="1">
      <c r="A657" s="62"/>
      <c r="B657" s="754"/>
      <c r="C657" s="62"/>
      <c r="D657" s="62"/>
      <c r="E657" s="227"/>
      <c r="F657" s="898"/>
      <c r="G657" s="148"/>
      <c r="H657" s="148"/>
      <c r="I657" s="148"/>
      <c r="J657" s="148"/>
      <c r="K657" s="148"/>
      <c r="L657" s="148"/>
      <c r="M657" s="148"/>
      <c r="N657" s="148"/>
      <c r="O657" s="148"/>
      <c r="P657" s="148"/>
      <c r="Q657" s="148"/>
      <c r="R657" s="148"/>
      <c r="S657" s="148"/>
      <c r="T657" s="148"/>
      <c r="U657" s="148"/>
      <c r="V657" s="148"/>
      <c r="W657" s="148"/>
      <c r="X657" s="148"/>
      <c r="Y657" s="148"/>
      <c r="Z657" s="148"/>
    </row>
    <row r="658" spans="1:26" ht="15.75" customHeight="1">
      <c r="A658" s="62"/>
      <c r="B658" s="754"/>
      <c r="C658" s="62"/>
      <c r="D658" s="62"/>
      <c r="E658" s="227"/>
      <c r="F658" s="898"/>
      <c r="G658" s="148"/>
      <c r="H658" s="148"/>
      <c r="I658" s="148"/>
      <c r="J658" s="148"/>
      <c r="K658" s="148"/>
      <c r="L658" s="148"/>
      <c r="M658" s="148"/>
      <c r="N658" s="148"/>
      <c r="O658" s="148"/>
      <c r="P658" s="148"/>
      <c r="Q658" s="148"/>
      <c r="R658" s="148"/>
      <c r="S658" s="148"/>
      <c r="T658" s="148"/>
      <c r="U658" s="148"/>
      <c r="V658" s="148"/>
      <c r="W658" s="148"/>
      <c r="X658" s="148"/>
      <c r="Y658" s="148"/>
      <c r="Z658" s="148"/>
    </row>
    <row r="659" spans="1:26" ht="15.75" customHeight="1">
      <c r="A659" s="62"/>
      <c r="B659" s="754"/>
      <c r="C659" s="62"/>
      <c r="D659" s="62"/>
      <c r="E659" s="227"/>
      <c r="F659" s="898"/>
      <c r="G659" s="148"/>
      <c r="H659" s="148"/>
      <c r="I659" s="148"/>
      <c r="J659" s="148"/>
      <c r="K659" s="148"/>
      <c r="L659" s="148"/>
      <c r="M659" s="148"/>
      <c r="N659" s="148"/>
      <c r="O659" s="148"/>
      <c r="P659" s="148"/>
      <c r="Q659" s="148"/>
      <c r="R659" s="148"/>
      <c r="S659" s="148"/>
      <c r="T659" s="148"/>
      <c r="U659" s="148"/>
      <c r="V659" s="148"/>
      <c r="W659" s="148"/>
      <c r="X659" s="148"/>
      <c r="Y659" s="148"/>
      <c r="Z659" s="148"/>
    </row>
    <row r="660" spans="1:26" ht="15.75" customHeight="1">
      <c r="A660" s="62"/>
      <c r="B660" s="754"/>
      <c r="C660" s="62"/>
      <c r="D660" s="62"/>
      <c r="E660" s="227"/>
      <c r="F660" s="898"/>
      <c r="G660" s="148"/>
      <c r="H660" s="148"/>
      <c r="I660" s="148"/>
      <c r="J660" s="148"/>
      <c r="K660" s="148"/>
      <c r="L660" s="148"/>
      <c r="M660" s="148"/>
      <c r="N660" s="148"/>
      <c r="O660" s="148"/>
      <c r="P660" s="148"/>
      <c r="Q660" s="148"/>
      <c r="R660" s="148"/>
      <c r="S660" s="148"/>
      <c r="T660" s="148"/>
      <c r="U660" s="148"/>
      <c r="V660" s="148"/>
      <c r="W660" s="148"/>
      <c r="X660" s="148"/>
      <c r="Y660" s="148"/>
      <c r="Z660" s="148"/>
    </row>
    <row r="661" spans="1:26" ht="15.75" customHeight="1">
      <c r="A661" s="62"/>
      <c r="B661" s="754"/>
      <c r="C661" s="62"/>
      <c r="D661" s="62"/>
      <c r="E661" s="227"/>
      <c r="F661" s="898"/>
      <c r="G661" s="148"/>
      <c r="H661" s="148"/>
      <c r="I661" s="148"/>
      <c r="J661" s="148"/>
      <c r="K661" s="148"/>
      <c r="L661" s="148"/>
      <c r="M661" s="148"/>
      <c r="N661" s="148"/>
      <c r="O661" s="148"/>
      <c r="P661" s="148"/>
      <c r="Q661" s="148"/>
      <c r="R661" s="148"/>
      <c r="S661" s="148"/>
      <c r="T661" s="148"/>
      <c r="U661" s="148"/>
      <c r="V661" s="148"/>
      <c r="W661" s="148"/>
      <c r="X661" s="148"/>
      <c r="Y661" s="148"/>
      <c r="Z661" s="148"/>
    </row>
    <row r="662" spans="1:26" ht="15.75" customHeight="1">
      <c r="A662" s="62"/>
      <c r="B662" s="754"/>
      <c r="C662" s="62"/>
      <c r="D662" s="62"/>
      <c r="E662" s="227"/>
      <c r="F662" s="898"/>
      <c r="G662" s="148"/>
      <c r="H662" s="148"/>
      <c r="I662" s="148"/>
      <c r="J662" s="148"/>
      <c r="K662" s="148"/>
      <c r="L662" s="148"/>
      <c r="M662" s="148"/>
      <c r="N662" s="148"/>
      <c r="O662" s="148"/>
      <c r="P662" s="148"/>
      <c r="Q662" s="148"/>
      <c r="R662" s="148"/>
      <c r="S662" s="148"/>
      <c r="T662" s="148"/>
      <c r="U662" s="148"/>
      <c r="V662" s="148"/>
      <c r="W662" s="148"/>
      <c r="X662" s="148"/>
      <c r="Y662" s="148"/>
      <c r="Z662" s="148"/>
    </row>
    <row r="663" spans="1:26" ht="15.75" customHeight="1">
      <c r="A663" s="62"/>
      <c r="B663" s="754"/>
      <c r="C663" s="62"/>
      <c r="D663" s="62"/>
      <c r="E663" s="227"/>
      <c r="F663" s="898"/>
      <c r="G663" s="148"/>
      <c r="H663" s="148"/>
      <c r="I663" s="148"/>
      <c r="J663" s="148"/>
      <c r="K663" s="148"/>
      <c r="L663" s="148"/>
      <c r="M663" s="148"/>
      <c r="N663" s="148"/>
      <c r="O663" s="148"/>
      <c r="P663" s="148"/>
      <c r="Q663" s="148"/>
      <c r="R663" s="148"/>
      <c r="S663" s="148"/>
      <c r="T663" s="148"/>
      <c r="U663" s="148"/>
      <c r="V663" s="148"/>
      <c r="W663" s="148"/>
      <c r="X663" s="148"/>
      <c r="Y663" s="148"/>
      <c r="Z663" s="148"/>
    </row>
    <row r="664" spans="1:26" ht="15.75" customHeight="1">
      <c r="A664" s="62"/>
      <c r="B664" s="754"/>
      <c r="C664" s="62"/>
      <c r="D664" s="62"/>
      <c r="E664" s="227"/>
      <c r="F664" s="898"/>
      <c r="G664" s="148"/>
      <c r="H664" s="148"/>
      <c r="I664" s="148"/>
      <c r="J664" s="148"/>
      <c r="K664" s="148"/>
      <c r="L664" s="148"/>
      <c r="M664" s="148"/>
      <c r="N664" s="148"/>
      <c r="O664" s="148"/>
      <c r="P664" s="148"/>
      <c r="Q664" s="148"/>
      <c r="R664" s="148"/>
      <c r="S664" s="148"/>
      <c r="T664" s="148"/>
      <c r="U664" s="148"/>
      <c r="V664" s="148"/>
      <c r="W664" s="148"/>
      <c r="X664" s="148"/>
      <c r="Y664" s="148"/>
      <c r="Z664" s="148"/>
    </row>
    <row r="665" spans="1:26" ht="15.75" customHeight="1">
      <c r="A665" s="62"/>
      <c r="B665" s="754"/>
      <c r="C665" s="62"/>
      <c r="D665" s="62"/>
      <c r="E665" s="227"/>
      <c r="F665" s="898"/>
      <c r="G665" s="148"/>
      <c r="H665" s="148"/>
      <c r="I665" s="148"/>
      <c r="J665" s="148"/>
      <c r="K665" s="148"/>
      <c r="L665" s="148"/>
      <c r="M665" s="148"/>
      <c r="N665" s="148"/>
      <c r="O665" s="148"/>
      <c r="P665" s="148"/>
      <c r="Q665" s="148"/>
      <c r="R665" s="148"/>
      <c r="S665" s="148"/>
      <c r="T665" s="148"/>
      <c r="U665" s="148"/>
      <c r="V665" s="148"/>
      <c r="W665" s="148"/>
      <c r="X665" s="148"/>
      <c r="Y665" s="148"/>
      <c r="Z665" s="148"/>
    </row>
    <row r="666" spans="1:26" ht="15.75" customHeight="1">
      <c r="A666" s="62"/>
      <c r="B666" s="754"/>
      <c r="C666" s="62"/>
      <c r="D666" s="62"/>
      <c r="E666" s="227"/>
      <c r="F666" s="898"/>
      <c r="G666" s="148"/>
      <c r="H666" s="148"/>
      <c r="I666" s="148"/>
      <c r="J666" s="148"/>
      <c r="K666" s="148"/>
      <c r="L666" s="148"/>
      <c r="M666" s="148"/>
      <c r="N666" s="148"/>
      <c r="O666" s="148"/>
      <c r="P666" s="148"/>
      <c r="Q666" s="148"/>
      <c r="R666" s="148"/>
      <c r="S666" s="148"/>
      <c r="T666" s="148"/>
      <c r="U666" s="148"/>
      <c r="V666" s="148"/>
      <c r="W666" s="148"/>
      <c r="X666" s="148"/>
      <c r="Y666" s="148"/>
      <c r="Z666" s="148"/>
    </row>
    <row r="667" spans="1:26" ht="15.75" customHeight="1">
      <c r="A667" s="62"/>
      <c r="B667" s="754"/>
      <c r="C667" s="62"/>
      <c r="D667" s="62"/>
      <c r="E667" s="227"/>
      <c r="F667" s="898"/>
      <c r="G667" s="148"/>
      <c r="H667" s="148"/>
      <c r="I667" s="148"/>
      <c r="J667" s="148"/>
      <c r="K667" s="148"/>
      <c r="L667" s="148"/>
      <c r="M667" s="148"/>
      <c r="N667" s="148"/>
      <c r="O667" s="148"/>
      <c r="P667" s="148"/>
      <c r="Q667" s="148"/>
      <c r="R667" s="148"/>
      <c r="S667" s="148"/>
      <c r="T667" s="148"/>
      <c r="U667" s="148"/>
      <c r="V667" s="148"/>
      <c r="W667" s="148"/>
      <c r="X667" s="148"/>
      <c r="Y667" s="148"/>
      <c r="Z667" s="148"/>
    </row>
    <row r="668" spans="1:26" ht="15.75" customHeight="1">
      <c r="A668" s="62"/>
      <c r="B668" s="754"/>
      <c r="C668" s="62"/>
      <c r="D668" s="62"/>
      <c r="E668" s="227"/>
      <c r="F668" s="898"/>
      <c r="G668" s="148"/>
      <c r="H668" s="148"/>
      <c r="I668" s="148"/>
      <c r="J668" s="148"/>
      <c r="K668" s="148"/>
      <c r="L668" s="148"/>
      <c r="M668" s="148"/>
      <c r="N668" s="148"/>
      <c r="O668" s="148"/>
      <c r="P668" s="148"/>
      <c r="Q668" s="148"/>
      <c r="R668" s="148"/>
      <c r="S668" s="148"/>
      <c r="T668" s="148"/>
      <c r="U668" s="148"/>
      <c r="V668" s="148"/>
      <c r="W668" s="148"/>
      <c r="X668" s="148"/>
      <c r="Y668" s="148"/>
      <c r="Z668" s="148"/>
    </row>
    <row r="669" spans="1:26" ht="15.75" customHeight="1">
      <c r="A669" s="62"/>
      <c r="B669" s="754"/>
      <c r="C669" s="62"/>
      <c r="D669" s="62"/>
      <c r="E669" s="227"/>
      <c r="F669" s="898"/>
      <c r="G669" s="148"/>
      <c r="H669" s="148"/>
      <c r="I669" s="148"/>
      <c r="J669" s="148"/>
      <c r="K669" s="148"/>
      <c r="L669" s="148"/>
      <c r="M669" s="148"/>
      <c r="N669" s="148"/>
      <c r="O669" s="148"/>
      <c r="P669" s="148"/>
      <c r="Q669" s="148"/>
      <c r="R669" s="148"/>
      <c r="S669" s="148"/>
      <c r="T669" s="148"/>
      <c r="U669" s="148"/>
      <c r="V669" s="148"/>
      <c r="W669" s="148"/>
      <c r="X669" s="148"/>
      <c r="Y669" s="148"/>
      <c r="Z669" s="148"/>
    </row>
    <row r="670" spans="1:26" ht="15.75" customHeight="1">
      <c r="A670" s="62"/>
      <c r="B670" s="754"/>
      <c r="C670" s="62"/>
      <c r="D670" s="62"/>
      <c r="E670" s="227"/>
      <c r="F670" s="898"/>
      <c r="G670" s="148"/>
      <c r="H670" s="148"/>
      <c r="I670" s="148"/>
      <c r="J670" s="148"/>
      <c r="K670" s="148"/>
      <c r="L670" s="148"/>
      <c r="M670" s="148"/>
      <c r="N670" s="148"/>
      <c r="O670" s="148"/>
      <c r="P670" s="148"/>
      <c r="Q670" s="148"/>
      <c r="R670" s="148"/>
      <c r="S670" s="148"/>
      <c r="T670" s="148"/>
      <c r="U670" s="148"/>
      <c r="V670" s="148"/>
      <c r="W670" s="148"/>
      <c r="X670" s="148"/>
      <c r="Y670" s="148"/>
      <c r="Z670" s="148"/>
    </row>
    <row r="671" spans="1:26" ht="15.75" customHeight="1">
      <c r="A671" s="62"/>
      <c r="B671" s="754"/>
      <c r="C671" s="62"/>
      <c r="D671" s="62"/>
      <c r="E671" s="227"/>
      <c r="F671" s="898"/>
      <c r="G671" s="148"/>
      <c r="H671" s="148"/>
      <c r="I671" s="148"/>
      <c r="J671" s="148"/>
      <c r="K671" s="148"/>
      <c r="L671" s="148"/>
      <c r="M671" s="148"/>
      <c r="N671" s="148"/>
      <c r="O671" s="148"/>
      <c r="P671" s="148"/>
      <c r="Q671" s="148"/>
      <c r="R671" s="148"/>
      <c r="S671" s="148"/>
      <c r="T671" s="148"/>
      <c r="U671" s="148"/>
      <c r="V671" s="148"/>
      <c r="W671" s="148"/>
      <c r="X671" s="148"/>
      <c r="Y671" s="148"/>
      <c r="Z671" s="148"/>
    </row>
    <row r="672" spans="1:26" ht="15.75" customHeight="1">
      <c r="A672" s="62"/>
      <c r="B672" s="754"/>
      <c r="C672" s="62"/>
      <c r="D672" s="62"/>
      <c r="E672" s="227"/>
      <c r="F672" s="898"/>
      <c r="G672" s="148"/>
      <c r="H672" s="148"/>
      <c r="I672" s="148"/>
      <c r="J672" s="148"/>
      <c r="K672" s="148"/>
      <c r="L672" s="148"/>
      <c r="M672" s="148"/>
      <c r="N672" s="148"/>
      <c r="O672" s="148"/>
      <c r="P672" s="148"/>
      <c r="Q672" s="148"/>
      <c r="R672" s="148"/>
      <c r="S672" s="148"/>
      <c r="T672" s="148"/>
      <c r="U672" s="148"/>
      <c r="V672" s="148"/>
      <c r="W672" s="148"/>
      <c r="X672" s="148"/>
      <c r="Y672" s="148"/>
      <c r="Z672" s="148"/>
    </row>
    <row r="673" spans="1:26" ht="15.75" customHeight="1">
      <c r="A673" s="62"/>
      <c r="B673" s="754"/>
      <c r="C673" s="62"/>
      <c r="D673" s="62"/>
      <c r="E673" s="227"/>
      <c r="F673" s="898"/>
      <c r="G673" s="148"/>
      <c r="H673" s="148"/>
      <c r="I673" s="148"/>
      <c r="J673" s="148"/>
      <c r="K673" s="148"/>
      <c r="L673" s="148"/>
      <c r="M673" s="148"/>
      <c r="N673" s="148"/>
      <c r="O673" s="148"/>
      <c r="P673" s="148"/>
      <c r="Q673" s="148"/>
      <c r="R673" s="148"/>
      <c r="S673" s="148"/>
      <c r="T673" s="148"/>
      <c r="U673" s="148"/>
      <c r="V673" s="148"/>
      <c r="W673" s="148"/>
      <c r="X673" s="148"/>
      <c r="Y673" s="148"/>
      <c r="Z673" s="148"/>
    </row>
    <row r="674" spans="1:26" ht="15.75" customHeight="1">
      <c r="A674" s="62"/>
      <c r="B674" s="754"/>
      <c r="C674" s="62"/>
      <c r="D674" s="62"/>
      <c r="E674" s="227"/>
      <c r="F674" s="898"/>
      <c r="G674" s="148"/>
      <c r="H674" s="148"/>
      <c r="I674" s="148"/>
      <c r="J674" s="148"/>
      <c r="K674" s="148"/>
      <c r="L674" s="148"/>
      <c r="M674" s="148"/>
      <c r="N674" s="148"/>
      <c r="O674" s="148"/>
      <c r="P674" s="148"/>
      <c r="Q674" s="148"/>
      <c r="R674" s="148"/>
      <c r="S674" s="148"/>
      <c r="T674" s="148"/>
      <c r="U674" s="148"/>
      <c r="V674" s="148"/>
      <c r="W674" s="148"/>
      <c r="X674" s="148"/>
      <c r="Y674" s="148"/>
      <c r="Z674" s="148"/>
    </row>
    <row r="675" spans="1:26" ht="15.75" customHeight="1">
      <c r="A675" s="62"/>
      <c r="B675" s="754"/>
      <c r="C675" s="62"/>
      <c r="D675" s="62"/>
      <c r="E675" s="227"/>
      <c r="F675" s="898"/>
      <c r="G675" s="148"/>
      <c r="H675" s="148"/>
      <c r="I675" s="148"/>
      <c r="J675" s="148"/>
      <c r="K675" s="148"/>
      <c r="L675" s="148"/>
      <c r="M675" s="148"/>
      <c r="N675" s="148"/>
      <c r="O675" s="148"/>
      <c r="P675" s="148"/>
      <c r="Q675" s="148"/>
      <c r="R675" s="148"/>
      <c r="S675" s="148"/>
      <c r="T675" s="148"/>
      <c r="U675" s="148"/>
      <c r="V675" s="148"/>
      <c r="W675" s="148"/>
      <c r="X675" s="148"/>
      <c r="Y675" s="148"/>
      <c r="Z675" s="148"/>
    </row>
    <row r="676" spans="1:26" ht="15.75" customHeight="1">
      <c r="A676" s="62"/>
      <c r="B676" s="754"/>
      <c r="C676" s="62"/>
      <c r="D676" s="62"/>
      <c r="E676" s="227"/>
      <c r="F676" s="898"/>
      <c r="G676" s="148"/>
      <c r="H676" s="148"/>
      <c r="I676" s="148"/>
      <c r="J676" s="148"/>
      <c r="K676" s="148"/>
      <c r="L676" s="148"/>
      <c r="M676" s="148"/>
      <c r="N676" s="148"/>
      <c r="O676" s="148"/>
      <c r="P676" s="148"/>
      <c r="Q676" s="148"/>
      <c r="R676" s="148"/>
      <c r="S676" s="148"/>
      <c r="T676" s="148"/>
      <c r="U676" s="148"/>
      <c r="V676" s="148"/>
      <c r="W676" s="148"/>
      <c r="X676" s="148"/>
      <c r="Y676" s="148"/>
      <c r="Z676" s="148"/>
    </row>
    <row r="677" spans="1:26" ht="15.75" customHeight="1">
      <c r="A677" s="62"/>
      <c r="B677" s="754"/>
      <c r="C677" s="62"/>
      <c r="D677" s="62"/>
      <c r="E677" s="227"/>
      <c r="F677" s="898"/>
      <c r="G677" s="148"/>
      <c r="H677" s="148"/>
      <c r="I677" s="148"/>
      <c r="J677" s="148"/>
      <c r="K677" s="148"/>
      <c r="L677" s="148"/>
      <c r="M677" s="148"/>
      <c r="N677" s="148"/>
      <c r="O677" s="148"/>
      <c r="P677" s="148"/>
      <c r="Q677" s="148"/>
      <c r="R677" s="148"/>
      <c r="S677" s="148"/>
      <c r="T677" s="148"/>
      <c r="U677" s="148"/>
      <c r="V677" s="148"/>
      <c r="W677" s="148"/>
      <c r="X677" s="148"/>
      <c r="Y677" s="148"/>
      <c r="Z677" s="148"/>
    </row>
    <row r="678" spans="1:26" ht="15.75" customHeight="1">
      <c r="A678" s="62"/>
      <c r="B678" s="754"/>
      <c r="C678" s="62"/>
      <c r="D678" s="62"/>
      <c r="E678" s="227"/>
      <c r="F678" s="898"/>
      <c r="G678" s="148"/>
      <c r="H678" s="148"/>
      <c r="I678" s="148"/>
      <c r="J678" s="148"/>
      <c r="K678" s="148"/>
      <c r="L678" s="148"/>
      <c r="M678" s="148"/>
      <c r="N678" s="148"/>
      <c r="O678" s="148"/>
      <c r="P678" s="148"/>
      <c r="Q678" s="148"/>
      <c r="R678" s="148"/>
      <c r="S678" s="148"/>
      <c r="T678" s="148"/>
      <c r="U678" s="148"/>
      <c r="V678" s="148"/>
      <c r="W678" s="148"/>
      <c r="X678" s="148"/>
      <c r="Y678" s="148"/>
      <c r="Z678" s="148"/>
    </row>
    <row r="679" spans="1:26" ht="15.75" customHeight="1">
      <c r="A679" s="62"/>
      <c r="B679" s="754"/>
      <c r="C679" s="62"/>
      <c r="D679" s="62"/>
      <c r="E679" s="227"/>
      <c r="F679" s="898"/>
      <c r="G679" s="148"/>
      <c r="H679" s="148"/>
      <c r="I679" s="148"/>
      <c r="J679" s="148"/>
      <c r="K679" s="148"/>
      <c r="L679" s="148"/>
      <c r="M679" s="148"/>
      <c r="N679" s="148"/>
      <c r="O679" s="148"/>
      <c r="P679" s="148"/>
      <c r="Q679" s="148"/>
      <c r="R679" s="148"/>
      <c r="S679" s="148"/>
      <c r="T679" s="148"/>
      <c r="U679" s="148"/>
      <c r="V679" s="148"/>
      <c r="W679" s="148"/>
      <c r="X679" s="148"/>
      <c r="Y679" s="148"/>
      <c r="Z679" s="148"/>
    </row>
    <row r="680" spans="1:26" ht="15.75" customHeight="1">
      <c r="A680" s="62"/>
      <c r="B680" s="754"/>
      <c r="C680" s="62"/>
      <c r="D680" s="62"/>
      <c r="E680" s="227"/>
      <c r="F680" s="898"/>
      <c r="G680" s="148"/>
      <c r="H680" s="148"/>
      <c r="I680" s="148"/>
      <c r="J680" s="148"/>
      <c r="K680" s="148"/>
      <c r="L680" s="148"/>
      <c r="M680" s="148"/>
      <c r="N680" s="148"/>
      <c r="O680" s="148"/>
      <c r="P680" s="148"/>
      <c r="Q680" s="148"/>
      <c r="R680" s="148"/>
      <c r="S680" s="148"/>
      <c r="T680" s="148"/>
      <c r="U680" s="148"/>
      <c r="V680" s="148"/>
      <c r="W680" s="148"/>
      <c r="X680" s="148"/>
      <c r="Y680" s="148"/>
      <c r="Z680" s="148"/>
    </row>
    <row r="681" spans="1:26" ht="15.75" customHeight="1">
      <c r="A681" s="62"/>
      <c r="B681" s="754"/>
      <c r="C681" s="62"/>
      <c r="D681" s="62"/>
      <c r="E681" s="227"/>
      <c r="F681" s="898"/>
      <c r="G681" s="148"/>
      <c r="H681" s="148"/>
      <c r="I681" s="148"/>
      <c r="J681" s="148"/>
      <c r="K681" s="148"/>
      <c r="L681" s="148"/>
      <c r="M681" s="148"/>
      <c r="N681" s="148"/>
      <c r="O681" s="148"/>
      <c r="P681" s="148"/>
      <c r="Q681" s="148"/>
      <c r="R681" s="148"/>
      <c r="S681" s="148"/>
      <c r="T681" s="148"/>
      <c r="U681" s="148"/>
      <c r="V681" s="148"/>
      <c r="W681" s="148"/>
      <c r="X681" s="148"/>
      <c r="Y681" s="148"/>
      <c r="Z681" s="148"/>
    </row>
    <row r="682" spans="1:26" ht="15.75" customHeight="1">
      <c r="A682" s="62"/>
      <c r="B682" s="754"/>
      <c r="C682" s="62"/>
      <c r="D682" s="62"/>
      <c r="E682" s="227"/>
      <c r="F682" s="898"/>
      <c r="G682" s="148"/>
      <c r="H682" s="148"/>
      <c r="I682" s="148"/>
      <c r="J682" s="148"/>
      <c r="K682" s="148"/>
      <c r="L682" s="148"/>
      <c r="M682" s="148"/>
      <c r="N682" s="148"/>
      <c r="O682" s="148"/>
      <c r="P682" s="148"/>
      <c r="Q682" s="148"/>
      <c r="R682" s="148"/>
      <c r="S682" s="148"/>
      <c r="T682" s="148"/>
      <c r="U682" s="148"/>
      <c r="V682" s="148"/>
      <c r="W682" s="148"/>
      <c r="X682" s="148"/>
      <c r="Y682" s="148"/>
      <c r="Z682" s="148"/>
    </row>
    <row r="683" spans="1:26" ht="15.75" customHeight="1">
      <c r="A683" s="62"/>
      <c r="B683" s="754"/>
      <c r="C683" s="62"/>
      <c r="D683" s="62"/>
      <c r="E683" s="227"/>
      <c r="F683" s="898"/>
      <c r="G683" s="148"/>
      <c r="H683" s="148"/>
      <c r="I683" s="148"/>
      <c r="J683" s="148"/>
      <c r="K683" s="148"/>
      <c r="L683" s="148"/>
      <c r="M683" s="148"/>
      <c r="N683" s="148"/>
      <c r="O683" s="148"/>
      <c r="P683" s="148"/>
      <c r="Q683" s="148"/>
      <c r="R683" s="148"/>
      <c r="S683" s="148"/>
      <c r="T683" s="148"/>
      <c r="U683" s="148"/>
      <c r="V683" s="148"/>
      <c r="W683" s="148"/>
      <c r="X683" s="148"/>
      <c r="Y683" s="148"/>
      <c r="Z683" s="148"/>
    </row>
    <row r="684" spans="1:26" ht="15.75" customHeight="1">
      <c r="A684" s="62"/>
      <c r="B684" s="754"/>
      <c r="C684" s="62"/>
      <c r="D684" s="62"/>
      <c r="E684" s="227"/>
      <c r="F684" s="898"/>
      <c r="G684" s="148"/>
      <c r="H684" s="148"/>
      <c r="I684" s="148"/>
      <c r="J684" s="148"/>
      <c r="K684" s="148"/>
      <c r="L684" s="148"/>
      <c r="M684" s="148"/>
      <c r="N684" s="148"/>
      <c r="O684" s="148"/>
      <c r="P684" s="148"/>
      <c r="Q684" s="148"/>
      <c r="R684" s="148"/>
      <c r="S684" s="148"/>
      <c r="T684" s="148"/>
      <c r="U684" s="148"/>
      <c r="V684" s="148"/>
      <c r="W684" s="148"/>
      <c r="X684" s="148"/>
      <c r="Y684" s="148"/>
      <c r="Z684" s="148"/>
    </row>
    <row r="685" spans="1:26" ht="15.75" customHeight="1">
      <c r="A685" s="62"/>
      <c r="B685" s="754"/>
      <c r="C685" s="62"/>
      <c r="D685" s="62"/>
      <c r="E685" s="227"/>
      <c r="F685" s="898"/>
      <c r="G685" s="148"/>
      <c r="H685" s="148"/>
      <c r="I685" s="148"/>
      <c r="J685" s="148"/>
      <c r="K685" s="148"/>
      <c r="L685" s="148"/>
      <c r="M685" s="148"/>
      <c r="N685" s="148"/>
      <c r="O685" s="148"/>
      <c r="P685" s="148"/>
      <c r="Q685" s="148"/>
      <c r="R685" s="148"/>
      <c r="S685" s="148"/>
      <c r="T685" s="148"/>
      <c r="U685" s="148"/>
      <c r="V685" s="148"/>
      <c r="W685" s="148"/>
      <c r="X685" s="148"/>
      <c r="Y685" s="148"/>
      <c r="Z685" s="148"/>
    </row>
    <row r="686" spans="1:26" ht="15.75" customHeight="1">
      <c r="A686" s="62"/>
      <c r="B686" s="754"/>
      <c r="C686" s="62"/>
      <c r="D686" s="62"/>
      <c r="E686" s="227"/>
      <c r="F686" s="898"/>
      <c r="G686" s="148"/>
      <c r="H686" s="148"/>
      <c r="I686" s="148"/>
      <c r="J686" s="148"/>
      <c r="K686" s="148"/>
      <c r="L686" s="148"/>
      <c r="M686" s="148"/>
      <c r="N686" s="148"/>
      <c r="O686" s="148"/>
      <c r="P686" s="148"/>
      <c r="Q686" s="148"/>
      <c r="R686" s="148"/>
      <c r="S686" s="148"/>
      <c r="T686" s="148"/>
      <c r="U686" s="148"/>
      <c r="V686" s="148"/>
      <c r="W686" s="148"/>
      <c r="X686" s="148"/>
      <c r="Y686" s="148"/>
      <c r="Z686" s="148"/>
    </row>
    <row r="687" spans="1:26" ht="15.75" customHeight="1">
      <c r="A687" s="62"/>
      <c r="B687" s="754"/>
      <c r="C687" s="62"/>
      <c r="D687" s="62"/>
      <c r="E687" s="227"/>
      <c r="F687" s="898"/>
      <c r="G687" s="148"/>
      <c r="H687" s="148"/>
      <c r="I687" s="148"/>
      <c r="J687" s="148"/>
      <c r="K687" s="148"/>
      <c r="L687" s="148"/>
      <c r="M687" s="148"/>
      <c r="N687" s="148"/>
      <c r="O687" s="148"/>
      <c r="P687" s="148"/>
      <c r="Q687" s="148"/>
      <c r="R687" s="148"/>
      <c r="S687" s="148"/>
      <c r="T687" s="148"/>
      <c r="U687" s="148"/>
      <c r="V687" s="148"/>
      <c r="W687" s="148"/>
      <c r="X687" s="148"/>
      <c r="Y687" s="148"/>
      <c r="Z687" s="148"/>
    </row>
    <row r="688" spans="1:26" ht="15.75" customHeight="1">
      <c r="A688" s="62"/>
      <c r="B688" s="754"/>
      <c r="C688" s="62"/>
      <c r="D688" s="62"/>
      <c r="E688" s="227"/>
      <c r="F688" s="898"/>
      <c r="G688" s="148"/>
      <c r="H688" s="148"/>
      <c r="I688" s="148"/>
      <c r="J688" s="148"/>
      <c r="K688" s="148"/>
      <c r="L688" s="148"/>
      <c r="M688" s="148"/>
      <c r="N688" s="148"/>
      <c r="O688" s="148"/>
      <c r="P688" s="148"/>
      <c r="Q688" s="148"/>
      <c r="R688" s="148"/>
      <c r="S688" s="148"/>
      <c r="T688" s="148"/>
      <c r="U688" s="148"/>
      <c r="V688" s="148"/>
      <c r="W688" s="148"/>
      <c r="X688" s="148"/>
      <c r="Y688" s="148"/>
      <c r="Z688" s="148"/>
    </row>
    <row r="689" spans="1:26" ht="15.75" customHeight="1">
      <c r="A689" s="62"/>
      <c r="B689" s="754"/>
      <c r="C689" s="62"/>
      <c r="D689" s="62"/>
      <c r="E689" s="227"/>
      <c r="F689" s="898"/>
      <c r="G689" s="148"/>
      <c r="H689" s="148"/>
      <c r="I689" s="148"/>
      <c r="J689" s="148"/>
      <c r="K689" s="148"/>
      <c r="L689" s="148"/>
      <c r="M689" s="148"/>
      <c r="N689" s="148"/>
      <c r="O689" s="148"/>
      <c r="P689" s="148"/>
      <c r="Q689" s="148"/>
      <c r="R689" s="148"/>
      <c r="S689" s="148"/>
      <c r="T689" s="148"/>
      <c r="U689" s="148"/>
      <c r="V689" s="148"/>
      <c r="W689" s="148"/>
      <c r="X689" s="148"/>
      <c r="Y689" s="148"/>
      <c r="Z689" s="148"/>
    </row>
    <row r="690" spans="1:26" ht="15.75" customHeight="1">
      <c r="A690" s="62"/>
      <c r="B690" s="754"/>
      <c r="C690" s="62"/>
      <c r="D690" s="62"/>
      <c r="E690" s="227"/>
      <c r="F690" s="898"/>
      <c r="G690" s="148"/>
      <c r="H690" s="148"/>
      <c r="I690" s="148"/>
      <c r="J690" s="148"/>
      <c r="K690" s="148"/>
      <c r="L690" s="148"/>
      <c r="M690" s="148"/>
      <c r="N690" s="148"/>
      <c r="O690" s="148"/>
      <c r="P690" s="148"/>
      <c r="Q690" s="148"/>
      <c r="R690" s="148"/>
      <c r="S690" s="148"/>
      <c r="T690" s="148"/>
      <c r="U690" s="148"/>
      <c r="V690" s="148"/>
      <c r="W690" s="148"/>
      <c r="X690" s="148"/>
      <c r="Y690" s="148"/>
      <c r="Z690" s="148"/>
    </row>
    <row r="691" spans="1:26" ht="15.75" customHeight="1">
      <c r="A691" s="62"/>
      <c r="B691" s="754"/>
      <c r="C691" s="62"/>
      <c r="D691" s="62"/>
      <c r="E691" s="227"/>
      <c r="F691" s="898"/>
      <c r="G691" s="148"/>
      <c r="H691" s="148"/>
      <c r="I691" s="148"/>
      <c r="J691" s="148"/>
      <c r="K691" s="148"/>
      <c r="L691" s="148"/>
      <c r="M691" s="148"/>
      <c r="N691" s="148"/>
      <c r="O691" s="148"/>
      <c r="P691" s="148"/>
      <c r="Q691" s="148"/>
      <c r="R691" s="148"/>
      <c r="S691" s="148"/>
      <c r="T691" s="148"/>
      <c r="U691" s="148"/>
      <c r="V691" s="148"/>
      <c r="W691" s="148"/>
      <c r="X691" s="148"/>
      <c r="Y691" s="148"/>
      <c r="Z691" s="148"/>
    </row>
    <row r="692" spans="1:26" ht="15.75" customHeight="1">
      <c r="A692" s="62"/>
      <c r="B692" s="754"/>
      <c r="C692" s="62"/>
      <c r="D692" s="62"/>
      <c r="E692" s="227"/>
      <c r="F692" s="898"/>
      <c r="G692" s="148"/>
      <c r="H692" s="148"/>
      <c r="I692" s="148"/>
      <c r="J692" s="148"/>
      <c r="K692" s="148"/>
      <c r="L692" s="148"/>
      <c r="M692" s="148"/>
      <c r="N692" s="148"/>
      <c r="O692" s="148"/>
      <c r="P692" s="148"/>
      <c r="Q692" s="148"/>
      <c r="R692" s="148"/>
      <c r="S692" s="148"/>
      <c r="T692" s="148"/>
      <c r="U692" s="148"/>
      <c r="V692" s="148"/>
      <c r="W692" s="148"/>
      <c r="X692" s="148"/>
      <c r="Y692" s="148"/>
      <c r="Z692" s="148"/>
    </row>
    <row r="693" spans="1:26" ht="15.75" customHeight="1">
      <c r="A693" s="62"/>
      <c r="B693" s="754"/>
      <c r="C693" s="62"/>
      <c r="D693" s="62"/>
      <c r="E693" s="227"/>
      <c r="F693" s="898"/>
      <c r="G693" s="148"/>
      <c r="H693" s="148"/>
      <c r="I693" s="148"/>
      <c r="J693" s="148"/>
      <c r="K693" s="148"/>
      <c r="L693" s="148"/>
      <c r="M693" s="148"/>
      <c r="N693" s="148"/>
      <c r="O693" s="148"/>
      <c r="P693" s="148"/>
      <c r="Q693" s="148"/>
      <c r="R693" s="148"/>
      <c r="S693" s="148"/>
      <c r="T693" s="148"/>
      <c r="U693" s="148"/>
      <c r="V693" s="148"/>
      <c r="W693" s="148"/>
      <c r="X693" s="148"/>
      <c r="Y693" s="148"/>
      <c r="Z693" s="148"/>
    </row>
    <row r="694" spans="1:26" ht="15.75" customHeight="1">
      <c r="A694" s="62"/>
      <c r="B694" s="754"/>
      <c r="C694" s="62"/>
      <c r="D694" s="62"/>
      <c r="E694" s="227"/>
      <c r="F694" s="898"/>
      <c r="G694" s="148"/>
      <c r="H694" s="148"/>
      <c r="I694" s="148"/>
      <c r="J694" s="148"/>
      <c r="K694" s="148"/>
      <c r="L694" s="148"/>
      <c r="M694" s="148"/>
      <c r="N694" s="148"/>
      <c r="O694" s="148"/>
      <c r="P694" s="148"/>
      <c r="Q694" s="148"/>
      <c r="R694" s="148"/>
      <c r="S694" s="148"/>
      <c r="T694" s="148"/>
      <c r="U694" s="148"/>
      <c r="V694" s="148"/>
      <c r="W694" s="148"/>
      <c r="X694" s="148"/>
      <c r="Y694" s="148"/>
      <c r="Z694" s="148"/>
    </row>
    <row r="695" spans="1:26" ht="15.75" customHeight="1">
      <c r="A695" s="62"/>
      <c r="B695" s="754"/>
      <c r="C695" s="62"/>
      <c r="D695" s="62"/>
      <c r="E695" s="227"/>
      <c r="F695" s="898"/>
      <c r="G695" s="148"/>
      <c r="H695" s="148"/>
      <c r="I695" s="148"/>
      <c r="J695" s="148"/>
      <c r="K695" s="148"/>
      <c r="L695" s="148"/>
      <c r="M695" s="148"/>
      <c r="N695" s="148"/>
      <c r="O695" s="148"/>
      <c r="P695" s="148"/>
      <c r="Q695" s="148"/>
      <c r="R695" s="148"/>
      <c r="S695" s="148"/>
      <c r="T695" s="148"/>
      <c r="U695" s="148"/>
      <c r="V695" s="148"/>
      <c r="W695" s="148"/>
      <c r="X695" s="148"/>
      <c r="Y695" s="148"/>
      <c r="Z695" s="148"/>
    </row>
    <row r="696" spans="1:26" ht="15.75" customHeight="1">
      <c r="A696" s="62"/>
      <c r="B696" s="754"/>
      <c r="C696" s="62"/>
      <c r="D696" s="62"/>
      <c r="E696" s="227"/>
      <c r="F696" s="898"/>
      <c r="G696" s="148"/>
      <c r="H696" s="148"/>
      <c r="I696" s="148"/>
      <c r="J696" s="148"/>
      <c r="K696" s="148"/>
      <c r="L696" s="148"/>
      <c r="M696" s="148"/>
      <c r="N696" s="148"/>
      <c r="O696" s="148"/>
      <c r="P696" s="148"/>
      <c r="Q696" s="148"/>
      <c r="R696" s="148"/>
      <c r="S696" s="148"/>
      <c r="T696" s="148"/>
      <c r="U696" s="148"/>
      <c r="V696" s="148"/>
      <c r="W696" s="148"/>
      <c r="X696" s="148"/>
      <c r="Y696" s="148"/>
      <c r="Z696" s="148"/>
    </row>
    <row r="697" spans="1:26" ht="15.75" customHeight="1">
      <c r="A697" s="62"/>
      <c r="B697" s="754"/>
      <c r="C697" s="62"/>
      <c r="D697" s="62"/>
      <c r="E697" s="227"/>
      <c r="F697" s="898"/>
      <c r="G697" s="148"/>
      <c r="H697" s="148"/>
      <c r="I697" s="148"/>
      <c r="J697" s="148"/>
      <c r="K697" s="148"/>
      <c r="L697" s="148"/>
      <c r="M697" s="148"/>
      <c r="N697" s="148"/>
      <c r="O697" s="148"/>
      <c r="P697" s="148"/>
      <c r="Q697" s="148"/>
      <c r="R697" s="148"/>
      <c r="S697" s="148"/>
      <c r="T697" s="148"/>
      <c r="U697" s="148"/>
      <c r="V697" s="148"/>
      <c r="W697" s="148"/>
      <c r="X697" s="148"/>
      <c r="Y697" s="148"/>
      <c r="Z697" s="148"/>
    </row>
    <row r="698" spans="1:26" ht="15.75" customHeight="1">
      <c r="A698" s="62"/>
      <c r="B698" s="754"/>
      <c r="C698" s="62"/>
      <c r="D698" s="62"/>
      <c r="E698" s="227"/>
      <c r="F698" s="898"/>
      <c r="G698" s="148"/>
      <c r="H698" s="148"/>
      <c r="I698" s="148"/>
      <c r="J698" s="148"/>
      <c r="K698" s="148"/>
      <c r="L698" s="148"/>
      <c r="M698" s="148"/>
      <c r="N698" s="148"/>
      <c r="O698" s="148"/>
      <c r="P698" s="148"/>
      <c r="Q698" s="148"/>
      <c r="R698" s="148"/>
      <c r="S698" s="148"/>
      <c r="T698" s="148"/>
      <c r="U698" s="148"/>
      <c r="V698" s="148"/>
      <c r="W698" s="148"/>
      <c r="X698" s="148"/>
      <c r="Y698" s="148"/>
      <c r="Z698" s="148"/>
    </row>
    <row r="699" spans="1:26" ht="15.75" customHeight="1">
      <c r="A699" s="62"/>
      <c r="B699" s="754"/>
      <c r="C699" s="62"/>
      <c r="D699" s="62"/>
      <c r="E699" s="227"/>
      <c r="F699" s="898"/>
      <c r="G699" s="148"/>
      <c r="H699" s="148"/>
      <c r="I699" s="148"/>
      <c r="J699" s="148"/>
      <c r="K699" s="148"/>
      <c r="L699" s="148"/>
      <c r="M699" s="148"/>
      <c r="N699" s="148"/>
      <c r="O699" s="148"/>
      <c r="P699" s="148"/>
      <c r="Q699" s="148"/>
      <c r="R699" s="148"/>
      <c r="S699" s="148"/>
      <c r="T699" s="148"/>
      <c r="U699" s="148"/>
      <c r="V699" s="148"/>
      <c r="W699" s="148"/>
      <c r="X699" s="148"/>
      <c r="Y699" s="148"/>
      <c r="Z699" s="148"/>
    </row>
    <row r="700" spans="1:26" ht="15.75" customHeight="1">
      <c r="A700" s="62"/>
      <c r="B700" s="754"/>
      <c r="C700" s="62"/>
      <c r="D700" s="62"/>
      <c r="E700" s="227"/>
      <c r="F700" s="898"/>
      <c r="G700" s="148"/>
      <c r="H700" s="148"/>
      <c r="I700" s="148"/>
      <c r="J700" s="148"/>
      <c r="K700" s="148"/>
      <c r="L700" s="148"/>
      <c r="M700" s="148"/>
      <c r="N700" s="148"/>
      <c r="O700" s="148"/>
      <c r="P700" s="148"/>
      <c r="Q700" s="148"/>
      <c r="R700" s="148"/>
      <c r="S700" s="148"/>
      <c r="T700" s="148"/>
      <c r="U700" s="148"/>
      <c r="V700" s="148"/>
      <c r="W700" s="148"/>
      <c r="X700" s="148"/>
      <c r="Y700" s="148"/>
      <c r="Z700" s="148"/>
    </row>
    <row r="701" spans="1:26" ht="15.75" customHeight="1">
      <c r="A701" s="62"/>
      <c r="B701" s="754"/>
      <c r="C701" s="62"/>
      <c r="D701" s="62"/>
      <c r="E701" s="227"/>
      <c r="F701" s="898"/>
      <c r="G701" s="148"/>
      <c r="H701" s="148"/>
      <c r="I701" s="148"/>
      <c r="J701" s="148"/>
      <c r="K701" s="148"/>
      <c r="L701" s="148"/>
      <c r="M701" s="148"/>
      <c r="N701" s="148"/>
      <c r="O701" s="148"/>
      <c r="P701" s="148"/>
      <c r="Q701" s="148"/>
      <c r="R701" s="148"/>
      <c r="S701" s="148"/>
      <c r="T701" s="148"/>
      <c r="U701" s="148"/>
      <c r="V701" s="148"/>
      <c r="W701" s="148"/>
      <c r="X701" s="148"/>
      <c r="Y701" s="148"/>
      <c r="Z701" s="148"/>
    </row>
    <row r="702" spans="1:26" ht="15.75" customHeight="1">
      <c r="A702" s="62"/>
      <c r="B702" s="754"/>
      <c r="C702" s="62"/>
      <c r="D702" s="62"/>
      <c r="E702" s="227"/>
      <c r="F702" s="898"/>
      <c r="G702" s="148"/>
      <c r="H702" s="148"/>
      <c r="I702" s="148"/>
      <c r="J702" s="148"/>
      <c r="K702" s="148"/>
      <c r="L702" s="148"/>
      <c r="M702" s="148"/>
      <c r="N702" s="148"/>
      <c r="O702" s="148"/>
      <c r="P702" s="148"/>
      <c r="Q702" s="148"/>
      <c r="R702" s="148"/>
      <c r="S702" s="148"/>
      <c r="T702" s="148"/>
      <c r="U702" s="148"/>
      <c r="V702" s="148"/>
      <c r="W702" s="148"/>
      <c r="X702" s="148"/>
      <c r="Y702" s="148"/>
      <c r="Z702" s="148"/>
    </row>
    <row r="703" spans="1:26" ht="15.75" customHeight="1">
      <c r="A703" s="62"/>
      <c r="B703" s="754"/>
      <c r="C703" s="62"/>
      <c r="D703" s="62"/>
      <c r="E703" s="227"/>
      <c r="F703" s="898"/>
      <c r="G703" s="148"/>
      <c r="H703" s="148"/>
      <c r="I703" s="148"/>
      <c r="J703" s="148"/>
      <c r="K703" s="148"/>
      <c r="L703" s="148"/>
      <c r="M703" s="148"/>
      <c r="N703" s="148"/>
      <c r="O703" s="148"/>
      <c r="P703" s="148"/>
      <c r="Q703" s="148"/>
      <c r="R703" s="148"/>
      <c r="S703" s="148"/>
      <c r="T703" s="148"/>
      <c r="U703" s="148"/>
      <c r="V703" s="148"/>
      <c r="W703" s="148"/>
      <c r="X703" s="148"/>
      <c r="Y703" s="148"/>
      <c r="Z703" s="148"/>
    </row>
    <row r="704" spans="1:26" ht="15.75" customHeight="1">
      <c r="A704" s="62"/>
      <c r="B704" s="754"/>
      <c r="C704" s="62"/>
      <c r="D704" s="62"/>
      <c r="E704" s="227"/>
      <c r="F704" s="898"/>
      <c r="G704" s="148"/>
      <c r="H704" s="148"/>
      <c r="I704" s="148"/>
      <c r="J704" s="148"/>
      <c r="K704" s="148"/>
      <c r="L704" s="148"/>
      <c r="M704" s="148"/>
      <c r="N704" s="148"/>
      <c r="O704" s="148"/>
      <c r="P704" s="148"/>
      <c r="Q704" s="148"/>
      <c r="R704" s="148"/>
      <c r="S704" s="148"/>
      <c r="T704" s="148"/>
      <c r="U704" s="148"/>
      <c r="V704" s="148"/>
      <c r="W704" s="148"/>
      <c r="X704" s="148"/>
      <c r="Y704" s="148"/>
      <c r="Z704" s="148"/>
    </row>
    <row r="705" spans="1:26" ht="15.75" customHeight="1">
      <c r="A705" s="62"/>
      <c r="B705" s="754"/>
      <c r="C705" s="62"/>
      <c r="D705" s="62"/>
      <c r="E705" s="227"/>
      <c r="F705" s="898"/>
      <c r="G705" s="148"/>
      <c r="H705" s="148"/>
      <c r="I705" s="148"/>
      <c r="J705" s="148"/>
      <c r="K705" s="148"/>
      <c r="L705" s="148"/>
      <c r="M705" s="148"/>
      <c r="N705" s="148"/>
      <c r="O705" s="148"/>
      <c r="P705" s="148"/>
      <c r="Q705" s="148"/>
      <c r="R705" s="148"/>
      <c r="S705" s="148"/>
      <c r="T705" s="148"/>
      <c r="U705" s="148"/>
      <c r="V705" s="148"/>
      <c r="W705" s="148"/>
      <c r="X705" s="148"/>
      <c r="Y705" s="148"/>
      <c r="Z705" s="148"/>
    </row>
    <row r="706" spans="1:26" ht="15.75" customHeight="1">
      <c r="A706" s="62"/>
      <c r="B706" s="754"/>
      <c r="C706" s="62"/>
      <c r="D706" s="62"/>
      <c r="E706" s="227"/>
      <c r="F706" s="898"/>
      <c r="G706" s="148"/>
      <c r="H706" s="148"/>
      <c r="I706" s="148"/>
      <c r="J706" s="148"/>
      <c r="K706" s="148"/>
      <c r="L706" s="148"/>
      <c r="M706" s="148"/>
      <c r="N706" s="148"/>
      <c r="O706" s="148"/>
      <c r="P706" s="148"/>
      <c r="Q706" s="148"/>
      <c r="R706" s="148"/>
      <c r="S706" s="148"/>
      <c r="T706" s="148"/>
      <c r="U706" s="148"/>
      <c r="V706" s="148"/>
      <c r="W706" s="148"/>
      <c r="X706" s="148"/>
      <c r="Y706" s="148"/>
      <c r="Z706" s="148"/>
    </row>
    <row r="707" spans="1:26" ht="15.75" customHeight="1">
      <c r="A707" s="62"/>
      <c r="B707" s="754"/>
      <c r="C707" s="62"/>
      <c r="D707" s="62"/>
      <c r="E707" s="227"/>
      <c r="F707" s="898"/>
      <c r="G707" s="148"/>
      <c r="H707" s="148"/>
      <c r="I707" s="148"/>
      <c r="J707" s="148"/>
      <c r="K707" s="148"/>
      <c r="L707" s="148"/>
      <c r="M707" s="148"/>
      <c r="N707" s="148"/>
      <c r="O707" s="148"/>
      <c r="P707" s="148"/>
      <c r="Q707" s="148"/>
      <c r="R707" s="148"/>
      <c r="S707" s="148"/>
      <c r="T707" s="148"/>
      <c r="U707" s="148"/>
      <c r="V707" s="148"/>
      <c r="W707" s="148"/>
      <c r="X707" s="148"/>
      <c r="Y707" s="148"/>
      <c r="Z707" s="148"/>
    </row>
    <row r="708" spans="1:26" ht="15.75" customHeight="1">
      <c r="A708" s="62"/>
      <c r="B708" s="754"/>
      <c r="C708" s="62"/>
      <c r="D708" s="62"/>
      <c r="E708" s="227"/>
      <c r="F708" s="898"/>
      <c r="G708" s="148"/>
      <c r="H708" s="148"/>
      <c r="I708" s="148"/>
      <c r="J708" s="148"/>
      <c r="K708" s="148"/>
      <c r="L708" s="148"/>
      <c r="M708" s="148"/>
      <c r="N708" s="148"/>
      <c r="O708" s="148"/>
      <c r="P708" s="148"/>
      <c r="Q708" s="148"/>
      <c r="R708" s="148"/>
      <c r="S708" s="148"/>
      <c r="T708" s="148"/>
      <c r="U708" s="148"/>
      <c r="V708" s="148"/>
      <c r="W708" s="148"/>
      <c r="X708" s="148"/>
      <c r="Y708" s="148"/>
      <c r="Z708" s="148"/>
    </row>
    <row r="709" spans="1:26" ht="15.75" customHeight="1">
      <c r="A709" s="62"/>
      <c r="B709" s="754"/>
      <c r="C709" s="62"/>
      <c r="D709" s="62"/>
      <c r="E709" s="227"/>
      <c r="F709" s="898"/>
      <c r="G709" s="148"/>
      <c r="H709" s="148"/>
      <c r="I709" s="148"/>
      <c r="J709" s="148"/>
      <c r="K709" s="148"/>
      <c r="L709" s="148"/>
      <c r="M709" s="148"/>
      <c r="N709" s="148"/>
      <c r="O709" s="148"/>
      <c r="P709" s="148"/>
      <c r="Q709" s="148"/>
      <c r="R709" s="148"/>
      <c r="S709" s="148"/>
      <c r="T709" s="148"/>
      <c r="U709" s="148"/>
      <c r="V709" s="148"/>
      <c r="W709" s="148"/>
      <c r="X709" s="148"/>
      <c r="Y709" s="148"/>
      <c r="Z709" s="148"/>
    </row>
    <row r="710" spans="1:26" ht="15.75" customHeight="1">
      <c r="A710" s="62"/>
      <c r="B710" s="754"/>
      <c r="C710" s="62"/>
      <c r="D710" s="62"/>
      <c r="E710" s="227"/>
      <c r="F710" s="898"/>
      <c r="G710" s="148"/>
      <c r="H710" s="148"/>
      <c r="I710" s="148"/>
      <c r="J710" s="148"/>
      <c r="K710" s="148"/>
      <c r="L710" s="148"/>
      <c r="M710" s="148"/>
      <c r="N710" s="148"/>
      <c r="O710" s="148"/>
      <c r="P710" s="148"/>
      <c r="Q710" s="148"/>
      <c r="R710" s="148"/>
      <c r="S710" s="148"/>
      <c r="T710" s="148"/>
      <c r="U710" s="148"/>
      <c r="V710" s="148"/>
      <c r="W710" s="148"/>
      <c r="X710" s="148"/>
      <c r="Y710" s="148"/>
      <c r="Z710" s="148"/>
    </row>
    <row r="711" spans="1:26" ht="15.75" customHeight="1">
      <c r="A711" s="62"/>
      <c r="B711" s="754"/>
      <c r="C711" s="62"/>
      <c r="D711" s="62"/>
      <c r="E711" s="227"/>
      <c r="F711" s="898"/>
      <c r="G711" s="148"/>
      <c r="H711" s="148"/>
      <c r="I711" s="148"/>
      <c r="J711" s="148"/>
      <c r="K711" s="148"/>
      <c r="L711" s="148"/>
      <c r="M711" s="148"/>
      <c r="N711" s="148"/>
      <c r="O711" s="148"/>
      <c r="P711" s="148"/>
      <c r="Q711" s="148"/>
      <c r="R711" s="148"/>
      <c r="S711" s="148"/>
      <c r="T711" s="148"/>
      <c r="U711" s="148"/>
      <c r="V711" s="148"/>
      <c r="W711" s="148"/>
      <c r="X711" s="148"/>
      <c r="Y711" s="148"/>
      <c r="Z711" s="148"/>
    </row>
    <row r="712" spans="1:26" ht="15.75" customHeight="1">
      <c r="A712" s="62"/>
      <c r="B712" s="754"/>
      <c r="C712" s="62"/>
      <c r="D712" s="62"/>
      <c r="E712" s="227"/>
      <c r="F712" s="898"/>
      <c r="G712" s="148"/>
      <c r="H712" s="148"/>
      <c r="I712" s="148"/>
      <c r="J712" s="148"/>
      <c r="K712" s="148"/>
      <c r="L712" s="148"/>
      <c r="M712" s="148"/>
      <c r="N712" s="148"/>
      <c r="O712" s="148"/>
      <c r="P712" s="148"/>
      <c r="Q712" s="148"/>
      <c r="R712" s="148"/>
      <c r="S712" s="148"/>
      <c r="T712" s="148"/>
      <c r="U712" s="148"/>
      <c r="V712" s="148"/>
      <c r="W712" s="148"/>
      <c r="X712" s="148"/>
      <c r="Y712" s="148"/>
      <c r="Z712" s="148"/>
    </row>
    <row r="713" spans="1:26" ht="15.75" customHeight="1">
      <c r="A713" s="62"/>
      <c r="B713" s="754"/>
      <c r="C713" s="62"/>
      <c r="D713" s="62"/>
      <c r="E713" s="227"/>
      <c r="F713" s="898"/>
      <c r="G713" s="148"/>
      <c r="H713" s="148"/>
      <c r="I713" s="148"/>
      <c r="J713" s="148"/>
      <c r="K713" s="148"/>
      <c r="L713" s="148"/>
      <c r="M713" s="148"/>
      <c r="N713" s="148"/>
      <c r="O713" s="148"/>
      <c r="P713" s="148"/>
      <c r="Q713" s="148"/>
      <c r="R713" s="148"/>
      <c r="S713" s="148"/>
      <c r="T713" s="148"/>
      <c r="U713" s="148"/>
      <c r="V713" s="148"/>
      <c r="W713" s="148"/>
      <c r="X713" s="148"/>
      <c r="Y713" s="148"/>
      <c r="Z713" s="148"/>
    </row>
    <row r="714" spans="1:26" ht="15.75" customHeight="1">
      <c r="A714" s="62"/>
      <c r="B714" s="754"/>
      <c r="C714" s="62"/>
      <c r="D714" s="62"/>
      <c r="E714" s="227"/>
      <c r="F714" s="898"/>
      <c r="G714" s="148"/>
      <c r="H714" s="148"/>
      <c r="I714" s="148"/>
      <c r="J714" s="148"/>
      <c r="K714" s="148"/>
      <c r="L714" s="148"/>
      <c r="M714" s="148"/>
      <c r="N714" s="148"/>
      <c r="O714" s="148"/>
      <c r="P714" s="148"/>
      <c r="Q714" s="148"/>
      <c r="R714" s="148"/>
      <c r="S714" s="148"/>
      <c r="T714" s="148"/>
      <c r="U714" s="148"/>
      <c r="V714" s="148"/>
      <c r="W714" s="148"/>
      <c r="X714" s="148"/>
      <c r="Y714" s="148"/>
      <c r="Z714" s="148"/>
    </row>
    <row r="715" spans="1:26" ht="15.75" customHeight="1">
      <c r="A715" s="62"/>
      <c r="B715" s="754"/>
      <c r="C715" s="62"/>
      <c r="D715" s="62"/>
      <c r="E715" s="227"/>
      <c r="F715" s="898"/>
      <c r="G715" s="148"/>
      <c r="H715" s="148"/>
      <c r="I715" s="148"/>
      <c r="J715" s="148"/>
      <c r="K715" s="148"/>
      <c r="L715" s="148"/>
      <c r="M715" s="148"/>
      <c r="N715" s="148"/>
      <c r="O715" s="148"/>
      <c r="P715" s="148"/>
      <c r="Q715" s="148"/>
      <c r="R715" s="148"/>
      <c r="S715" s="148"/>
      <c r="T715" s="148"/>
      <c r="U715" s="148"/>
      <c r="V715" s="148"/>
      <c r="W715" s="148"/>
      <c r="X715" s="148"/>
      <c r="Y715" s="148"/>
      <c r="Z715" s="148"/>
    </row>
    <row r="716" spans="1:26" ht="15.75" customHeight="1">
      <c r="A716" s="62"/>
      <c r="B716" s="754"/>
      <c r="C716" s="62"/>
      <c r="D716" s="62"/>
      <c r="E716" s="227"/>
      <c r="F716" s="898"/>
      <c r="G716" s="148"/>
      <c r="H716" s="148"/>
      <c r="I716" s="148"/>
      <c r="J716" s="148"/>
      <c r="K716" s="148"/>
      <c r="L716" s="148"/>
      <c r="M716" s="148"/>
      <c r="N716" s="148"/>
      <c r="O716" s="148"/>
      <c r="P716" s="148"/>
      <c r="Q716" s="148"/>
      <c r="R716" s="148"/>
      <c r="S716" s="148"/>
      <c r="T716" s="148"/>
      <c r="U716" s="148"/>
      <c r="V716" s="148"/>
      <c r="W716" s="148"/>
      <c r="X716" s="148"/>
      <c r="Y716" s="148"/>
      <c r="Z716" s="148"/>
    </row>
    <row r="717" spans="1:26" ht="15.75" customHeight="1">
      <c r="A717" s="62"/>
      <c r="B717" s="754"/>
      <c r="C717" s="62"/>
      <c r="D717" s="62"/>
      <c r="E717" s="227"/>
      <c r="F717" s="898"/>
      <c r="G717" s="148"/>
      <c r="H717" s="148"/>
      <c r="I717" s="148"/>
      <c r="J717" s="148"/>
      <c r="K717" s="148"/>
      <c r="L717" s="148"/>
      <c r="M717" s="148"/>
      <c r="N717" s="148"/>
      <c r="O717" s="148"/>
      <c r="P717" s="148"/>
      <c r="Q717" s="148"/>
      <c r="R717" s="148"/>
      <c r="S717" s="148"/>
      <c r="T717" s="148"/>
      <c r="U717" s="148"/>
      <c r="V717" s="148"/>
      <c r="W717" s="148"/>
      <c r="X717" s="148"/>
      <c r="Y717" s="148"/>
      <c r="Z717" s="148"/>
    </row>
    <row r="718" spans="1:26" ht="15.75" customHeight="1">
      <c r="A718" s="62"/>
      <c r="B718" s="754"/>
      <c r="C718" s="62"/>
      <c r="D718" s="62"/>
      <c r="E718" s="227"/>
      <c r="F718" s="898"/>
      <c r="G718" s="148"/>
      <c r="H718" s="148"/>
      <c r="I718" s="148"/>
      <c r="J718" s="148"/>
      <c r="K718" s="148"/>
      <c r="L718" s="148"/>
      <c r="M718" s="148"/>
      <c r="N718" s="148"/>
      <c r="O718" s="148"/>
      <c r="P718" s="148"/>
      <c r="Q718" s="148"/>
      <c r="R718" s="148"/>
      <c r="S718" s="148"/>
      <c r="T718" s="148"/>
      <c r="U718" s="148"/>
      <c r="V718" s="148"/>
      <c r="W718" s="148"/>
      <c r="X718" s="148"/>
      <c r="Y718" s="148"/>
      <c r="Z718" s="148"/>
    </row>
    <row r="719" spans="1:26" ht="15.75" customHeight="1">
      <c r="A719" s="62"/>
      <c r="B719" s="754"/>
      <c r="C719" s="62"/>
      <c r="D719" s="62"/>
      <c r="E719" s="227"/>
      <c r="F719" s="898"/>
      <c r="G719" s="148"/>
      <c r="H719" s="148"/>
      <c r="I719" s="148"/>
      <c r="J719" s="148"/>
      <c r="K719" s="148"/>
      <c r="L719" s="148"/>
      <c r="M719" s="148"/>
      <c r="N719" s="148"/>
      <c r="O719" s="148"/>
      <c r="P719" s="148"/>
      <c r="Q719" s="148"/>
      <c r="R719" s="148"/>
      <c r="S719" s="148"/>
      <c r="T719" s="148"/>
      <c r="U719" s="148"/>
      <c r="V719" s="148"/>
      <c r="W719" s="148"/>
      <c r="X719" s="148"/>
      <c r="Y719" s="148"/>
      <c r="Z719" s="148"/>
    </row>
    <row r="720" spans="1:26" ht="15.75" customHeight="1">
      <c r="A720" s="62"/>
      <c r="B720" s="754"/>
      <c r="C720" s="62"/>
      <c r="D720" s="62"/>
      <c r="E720" s="227"/>
      <c r="F720" s="898"/>
      <c r="G720" s="148"/>
      <c r="H720" s="148"/>
      <c r="I720" s="148"/>
      <c r="J720" s="148"/>
      <c r="K720" s="148"/>
      <c r="L720" s="148"/>
      <c r="M720" s="148"/>
      <c r="N720" s="148"/>
      <c r="O720" s="148"/>
      <c r="P720" s="148"/>
      <c r="Q720" s="148"/>
      <c r="R720" s="148"/>
      <c r="S720" s="148"/>
      <c r="T720" s="148"/>
      <c r="U720" s="148"/>
      <c r="V720" s="148"/>
      <c r="W720" s="148"/>
      <c r="X720" s="148"/>
      <c r="Y720" s="148"/>
      <c r="Z720" s="148"/>
    </row>
    <row r="721" spans="1:26" ht="15.75" customHeight="1">
      <c r="A721" s="62"/>
      <c r="B721" s="754"/>
      <c r="C721" s="62"/>
      <c r="D721" s="62"/>
      <c r="E721" s="227"/>
      <c r="F721" s="898"/>
      <c r="G721" s="148"/>
      <c r="H721" s="148"/>
      <c r="I721" s="148"/>
      <c r="J721" s="148"/>
      <c r="K721" s="148"/>
      <c r="L721" s="148"/>
      <c r="M721" s="148"/>
      <c r="N721" s="148"/>
      <c r="O721" s="148"/>
      <c r="P721" s="148"/>
      <c r="Q721" s="148"/>
      <c r="R721" s="148"/>
      <c r="S721" s="148"/>
      <c r="T721" s="148"/>
      <c r="U721" s="148"/>
      <c r="V721" s="148"/>
      <c r="W721" s="148"/>
      <c r="X721" s="148"/>
      <c r="Y721" s="148"/>
      <c r="Z721" s="148"/>
    </row>
    <row r="722" spans="1:26" ht="15.75" customHeight="1">
      <c r="A722" s="62"/>
      <c r="B722" s="754"/>
      <c r="C722" s="62"/>
      <c r="D722" s="62"/>
      <c r="E722" s="227"/>
      <c r="F722" s="898"/>
      <c r="G722" s="148"/>
      <c r="H722" s="148"/>
      <c r="I722" s="148"/>
      <c r="J722" s="148"/>
      <c r="K722" s="148"/>
      <c r="L722" s="148"/>
      <c r="M722" s="148"/>
      <c r="N722" s="148"/>
      <c r="O722" s="148"/>
      <c r="P722" s="148"/>
      <c r="Q722" s="148"/>
      <c r="R722" s="148"/>
      <c r="S722" s="148"/>
      <c r="T722" s="148"/>
      <c r="U722" s="148"/>
      <c r="V722" s="148"/>
      <c r="W722" s="148"/>
      <c r="X722" s="148"/>
      <c r="Y722" s="148"/>
      <c r="Z722" s="148"/>
    </row>
    <row r="723" spans="1:26" ht="15.75" customHeight="1">
      <c r="A723" s="62"/>
      <c r="B723" s="754"/>
      <c r="C723" s="62"/>
      <c r="D723" s="62"/>
      <c r="E723" s="227"/>
      <c r="F723" s="898"/>
      <c r="G723" s="148"/>
      <c r="H723" s="148"/>
      <c r="I723" s="148"/>
      <c r="J723" s="148"/>
      <c r="K723" s="148"/>
      <c r="L723" s="148"/>
      <c r="M723" s="148"/>
      <c r="N723" s="148"/>
      <c r="O723" s="148"/>
      <c r="P723" s="148"/>
      <c r="Q723" s="148"/>
      <c r="R723" s="148"/>
      <c r="S723" s="148"/>
      <c r="T723" s="148"/>
      <c r="U723" s="148"/>
      <c r="V723" s="148"/>
      <c r="W723" s="148"/>
      <c r="X723" s="148"/>
      <c r="Y723" s="148"/>
      <c r="Z723" s="148"/>
    </row>
    <row r="724" spans="1:26" ht="15.75" customHeight="1">
      <c r="A724" s="62"/>
      <c r="B724" s="754"/>
      <c r="C724" s="62"/>
      <c r="D724" s="62"/>
      <c r="E724" s="227"/>
      <c r="F724" s="898"/>
      <c r="G724" s="148"/>
      <c r="H724" s="148"/>
      <c r="I724" s="148"/>
      <c r="J724" s="148"/>
      <c r="K724" s="148"/>
      <c r="L724" s="148"/>
      <c r="M724" s="148"/>
      <c r="N724" s="148"/>
      <c r="O724" s="148"/>
      <c r="P724" s="148"/>
      <c r="Q724" s="148"/>
      <c r="R724" s="148"/>
      <c r="S724" s="148"/>
      <c r="T724" s="148"/>
      <c r="U724" s="148"/>
      <c r="V724" s="148"/>
      <c r="W724" s="148"/>
      <c r="X724" s="148"/>
      <c r="Y724" s="148"/>
      <c r="Z724" s="148"/>
    </row>
    <row r="725" spans="1:26" ht="15.75" customHeight="1">
      <c r="A725" s="62"/>
      <c r="B725" s="754"/>
      <c r="C725" s="62"/>
      <c r="D725" s="62"/>
      <c r="E725" s="227"/>
      <c r="F725" s="898"/>
      <c r="G725" s="148"/>
      <c r="H725" s="148"/>
      <c r="I725" s="148"/>
      <c r="J725" s="148"/>
      <c r="K725" s="148"/>
      <c r="L725" s="148"/>
      <c r="M725" s="148"/>
      <c r="N725" s="148"/>
      <c r="O725" s="148"/>
      <c r="P725" s="148"/>
      <c r="Q725" s="148"/>
      <c r="R725" s="148"/>
      <c r="S725" s="148"/>
      <c r="T725" s="148"/>
      <c r="U725" s="148"/>
      <c r="V725" s="148"/>
      <c r="W725" s="148"/>
      <c r="X725" s="148"/>
      <c r="Y725" s="148"/>
      <c r="Z725" s="148"/>
    </row>
    <row r="726" spans="1:26" ht="15.75" customHeight="1">
      <c r="A726" s="62"/>
      <c r="B726" s="754"/>
      <c r="C726" s="62"/>
      <c r="D726" s="62"/>
      <c r="E726" s="227"/>
      <c r="F726" s="898"/>
      <c r="G726" s="148"/>
      <c r="H726" s="148"/>
      <c r="I726" s="148"/>
      <c r="J726" s="148"/>
      <c r="K726" s="148"/>
      <c r="L726" s="148"/>
      <c r="M726" s="148"/>
      <c r="N726" s="148"/>
      <c r="O726" s="148"/>
      <c r="P726" s="148"/>
      <c r="Q726" s="148"/>
      <c r="R726" s="148"/>
      <c r="S726" s="148"/>
      <c r="T726" s="148"/>
      <c r="U726" s="148"/>
      <c r="V726" s="148"/>
      <c r="W726" s="148"/>
      <c r="X726" s="148"/>
      <c r="Y726" s="148"/>
      <c r="Z726" s="148"/>
    </row>
    <row r="727" spans="1:26" ht="15.75" customHeight="1">
      <c r="A727" s="62"/>
      <c r="B727" s="754"/>
      <c r="C727" s="62"/>
      <c r="D727" s="62"/>
      <c r="E727" s="227"/>
      <c r="F727" s="898"/>
      <c r="G727" s="148"/>
      <c r="H727" s="148"/>
      <c r="I727" s="148"/>
      <c r="J727" s="148"/>
      <c r="K727" s="148"/>
      <c r="L727" s="148"/>
      <c r="M727" s="148"/>
      <c r="N727" s="148"/>
      <c r="O727" s="148"/>
      <c r="P727" s="148"/>
      <c r="Q727" s="148"/>
      <c r="R727" s="148"/>
      <c r="S727" s="148"/>
      <c r="T727" s="148"/>
      <c r="U727" s="148"/>
      <c r="V727" s="148"/>
      <c r="W727" s="148"/>
      <c r="X727" s="148"/>
      <c r="Y727" s="148"/>
      <c r="Z727" s="148"/>
    </row>
    <row r="728" spans="1:26" ht="15.75" customHeight="1">
      <c r="A728" s="62"/>
      <c r="B728" s="754"/>
      <c r="C728" s="62"/>
      <c r="D728" s="62"/>
      <c r="E728" s="227"/>
      <c r="F728" s="898"/>
      <c r="G728" s="148"/>
      <c r="H728" s="148"/>
      <c r="I728" s="148"/>
      <c r="J728" s="148"/>
      <c r="K728" s="148"/>
      <c r="L728" s="148"/>
      <c r="M728" s="148"/>
      <c r="N728" s="148"/>
      <c r="O728" s="148"/>
      <c r="P728" s="148"/>
      <c r="Q728" s="148"/>
      <c r="R728" s="148"/>
      <c r="S728" s="148"/>
      <c r="T728" s="148"/>
      <c r="U728" s="148"/>
      <c r="V728" s="148"/>
      <c r="W728" s="148"/>
      <c r="X728" s="148"/>
      <c r="Y728" s="148"/>
      <c r="Z728" s="148"/>
    </row>
    <row r="729" spans="1:26" ht="15.75" customHeight="1">
      <c r="A729" s="62"/>
      <c r="B729" s="754"/>
      <c r="C729" s="62"/>
      <c r="D729" s="62"/>
      <c r="E729" s="227"/>
      <c r="F729" s="898"/>
      <c r="G729" s="148"/>
      <c r="H729" s="148"/>
      <c r="I729" s="148"/>
      <c r="J729" s="148"/>
      <c r="K729" s="148"/>
      <c r="L729" s="148"/>
      <c r="M729" s="148"/>
      <c r="N729" s="148"/>
      <c r="O729" s="148"/>
      <c r="P729" s="148"/>
      <c r="Q729" s="148"/>
      <c r="R729" s="148"/>
      <c r="S729" s="148"/>
      <c r="T729" s="148"/>
      <c r="U729" s="148"/>
      <c r="V729" s="148"/>
      <c r="W729" s="148"/>
      <c r="X729" s="148"/>
      <c r="Y729" s="148"/>
      <c r="Z729" s="148"/>
    </row>
    <row r="730" spans="1:26" ht="15.75" customHeight="1">
      <c r="A730" s="62"/>
      <c r="B730" s="754"/>
      <c r="C730" s="62"/>
      <c r="D730" s="62"/>
      <c r="E730" s="227"/>
      <c r="F730" s="898"/>
      <c r="G730" s="148"/>
      <c r="H730" s="148"/>
      <c r="I730" s="148"/>
      <c r="J730" s="148"/>
      <c r="K730" s="148"/>
      <c r="L730" s="148"/>
      <c r="M730" s="148"/>
      <c r="N730" s="148"/>
      <c r="O730" s="148"/>
      <c r="P730" s="148"/>
      <c r="Q730" s="148"/>
      <c r="R730" s="148"/>
      <c r="S730" s="148"/>
      <c r="T730" s="148"/>
      <c r="U730" s="148"/>
      <c r="V730" s="148"/>
      <c r="W730" s="148"/>
      <c r="X730" s="148"/>
      <c r="Y730" s="148"/>
      <c r="Z730" s="148"/>
    </row>
    <row r="731" spans="1:26" ht="15.75" customHeight="1">
      <c r="A731" s="62"/>
      <c r="B731" s="754"/>
      <c r="C731" s="62"/>
      <c r="D731" s="62"/>
      <c r="E731" s="227"/>
      <c r="F731" s="898"/>
      <c r="G731" s="148"/>
      <c r="H731" s="148"/>
      <c r="I731" s="148"/>
      <c r="J731" s="148"/>
      <c r="K731" s="148"/>
      <c r="L731" s="148"/>
      <c r="M731" s="148"/>
      <c r="N731" s="148"/>
      <c r="O731" s="148"/>
      <c r="P731" s="148"/>
      <c r="Q731" s="148"/>
      <c r="R731" s="148"/>
      <c r="S731" s="148"/>
      <c r="T731" s="148"/>
      <c r="U731" s="148"/>
      <c r="V731" s="148"/>
      <c r="W731" s="148"/>
      <c r="X731" s="148"/>
      <c r="Y731" s="148"/>
      <c r="Z731" s="148"/>
    </row>
    <row r="732" spans="1:26" ht="15.75" customHeight="1">
      <c r="A732" s="62"/>
      <c r="B732" s="754"/>
      <c r="C732" s="62"/>
      <c r="D732" s="62"/>
      <c r="E732" s="227"/>
      <c r="F732" s="898"/>
      <c r="G732" s="148"/>
      <c r="H732" s="148"/>
      <c r="I732" s="148"/>
      <c r="J732" s="148"/>
      <c r="K732" s="148"/>
      <c r="L732" s="148"/>
      <c r="M732" s="148"/>
      <c r="N732" s="148"/>
      <c r="O732" s="148"/>
      <c r="P732" s="148"/>
      <c r="Q732" s="148"/>
      <c r="R732" s="148"/>
      <c r="S732" s="148"/>
      <c r="T732" s="148"/>
      <c r="U732" s="148"/>
      <c r="V732" s="148"/>
      <c r="W732" s="148"/>
      <c r="X732" s="148"/>
      <c r="Y732" s="148"/>
      <c r="Z732" s="148"/>
    </row>
    <row r="733" spans="1:26" ht="15.75" customHeight="1">
      <c r="A733" s="62"/>
      <c r="B733" s="754"/>
      <c r="C733" s="62"/>
      <c r="D733" s="62"/>
      <c r="E733" s="227"/>
      <c r="F733" s="898"/>
      <c r="G733" s="148"/>
      <c r="H733" s="148"/>
      <c r="I733" s="148"/>
      <c r="J733" s="148"/>
      <c r="K733" s="148"/>
      <c r="L733" s="148"/>
      <c r="M733" s="148"/>
      <c r="N733" s="148"/>
      <c r="O733" s="148"/>
      <c r="P733" s="148"/>
      <c r="Q733" s="148"/>
      <c r="R733" s="148"/>
      <c r="S733" s="148"/>
      <c r="T733" s="148"/>
      <c r="U733" s="148"/>
      <c r="V733" s="148"/>
      <c r="W733" s="148"/>
      <c r="X733" s="148"/>
      <c r="Y733" s="148"/>
      <c r="Z733" s="148"/>
    </row>
    <row r="734" spans="1:26" ht="15.75" customHeight="1">
      <c r="A734" s="62"/>
      <c r="B734" s="754"/>
      <c r="C734" s="62"/>
      <c r="D734" s="62"/>
      <c r="E734" s="227"/>
      <c r="F734" s="898"/>
      <c r="G734" s="148"/>
      <c r="H734" s="148"/>
      <c r="I734" s="148"/>
      <c r="J734" s="148"/>
      <c r="K734" s="148"/>
      <c r="L734" s="148"/>
      <c r="M734" s="148"/>
      <c r="N734" s="148"/>
      <c r="O734" s="148"/>
      <c r="P734" s="148"/>
      <c r="Q734" s="148"/>
      <c r="R734" s="148"/>
      <c r="S734" s="148"/>
      <c r="T734" s="148"/>
      <c r="U734" s="148"/>
      <c r="V734" s="148"/>
      <c r="W734" s="148"/>
      <c r="X734" s="148"/>
      <c r="Y734" s="148"/>
      <c r="Z734" s="148"/>
    </row>
    <row r="735" spans="1:26" ht="15.75" customHeight="1">
      <c r="A735" s="62"/>
      <c r="B735" s="754"/>
      <c r="C735" s="62"/>
      <c r="D735" s="62"/>
      <c r="E735" s="227"/>
      <c r="F735" s="898"/>
      <c r="G735" s="148"/>
      <c r="H735" s="148"/>
      <c r="I735" s="148"/>
      <c r="J735" s="148"/>
      <c r="K735" s="148"/>
      <c r="L735" s="148"/>
      <c r="M735" s="148"/>
      <c r="N735" s="148"/>
      <c r="O735" s="148"/>
      <c r="P735" s="148"/>
      <c r="Q735" s="148"/>
      <c r="R735" s="148"/>
      <c r="S735" s="148"/>
      <c r="T735" s="148"/>
      <c r="U735" s="148"/>
      <c r="V735" s="148"/>
      <c r="W735" s="148"/>
      <c r="X735" s="148"/>
      <c r="Y735" s="148"/>
      <c r="Z735" s="148"/>
    </row>
    <row r="736" spans="1:26" ht="15.75" customHeight="1">
      <c r="A736" s="62"/>
      <c r="B736" s="754"/>
      <c r="C736" s="62"/>
      <c r="D736" s="62"/>
      <c r="E736" s="227"/>
      <c r="F736" s="898"/>
      <c r="G736" s="148"/>
      <c r="H736" s="148"/>
      <c r="I736" s="148"/>
      <c r="J736" s="148"/>
      <c r="K736" s="148"/>
      <c r="L736" s="148"/>
      <c r="M736" s="148"/>
      <c r="N736" s="148"/>
      <c r="O736" s="148"/>
      <c r="P736" s="148"/>
      <c r="Q736" s="148"/>
      <c r="R736" s="148"/>
      <c r="S736" s="148"/>
      <c r="T736" s="148"/>
      <c r="U736" s="148"/>
      <c r="V736" s="148"/>
      <c r="W736" s="148"/>
      <c r="X736" s="148"/>
      <c r="Y736" s="148"/>
      <c r="Z736" s="148"/>
    </row>
    <row r="737" spans="1:26" ht="15.75" customHeight="1">
      <c r="A737" s="62"/>
      <c r="B737" s="754"/>
      <c r="C737" s="62"/>
      <c r="D737" s="62"/>
      <c r="E737" s="227"/>
      <c r="F737" s="898"/>
      <c r="G737" s="148"/>
      <c r="H737" s="148"/>
      <c r="I737" s="148"/>
      <c r="J737" s="148"/>
      <c r="K737" s="148"/>
      <c r="L737" s="148"/>
      <c r="M737" s="148"/>
      <c r="N737" s="148"/>
      <c r="O737" s="148"/>
      <c r="P737" s="148"/>
      <c r="Q737" s="148"/>
      <c r="R737" s="148"/>
      <c r="S737" s="148"/>
      <c r="T737" s="148"/>
      <c r="U737" s="148"/>
      <c r="V737" s="148"/>
      <c r="W737" s="148"/>
      <c r="X737" s="148"/>
      <c r="Y737" s="148"/>
      <c r="Z737" s="148"/>
    </row>
    <row r="738" spans="1:26" ht="15.75" customHeight="1">
      <c r="A738" s="62"/>
      <c r="B738" s="754"/>
      <c r="C738" s="62"/>
      <c r="D738" s="62"/>
      <c r="E738" s="227"/>
      <c r="F738" s="898"/>
      <c r="G738" s="148"/>
      <c r="H738" s="148"/>
      <c r="I738" s="148"/>
      <c r="J738" s="148"/>
      <c r="K738" s="148"/>
      <c r="L738" s="148"/>
      <c r="M738" s="148"/>
      <c r="N738" s="148"/>
      <c r="O738" s="148"/>
      <c r="P738" s="148"/>
      <c r="Q738" s="148"/>
      <c r="R738" s="148"/>
      <c r="S738" s="148"/>
      <c r="T738" s="148"/>
      <c r="U738" s="148"/>
      <c r="V738" s="148"/>
      <c r="W738" s="148"/>
      <c r="X738" s="148"/>
      <c r="Y738" s="148"/>
      <c r="Z738" s="148"/>
    </row>
    <row r="739" spans="1:26" ht="15.75" customHeight="1">
      <c r="A739" s="62"/>
      <c r="B739" s="754"/>
      <c r="C739" s="62"/>
      <c r="D739" s="62"/>
      <c r="E739" s="227"/>
      <c r="F739" s="898"/>
      <c r="G739" s="148"/>
      <c r="H739" s="148"/>
      <c r="I739" s="148"/>
      <c r="J739" s="148"/>
      <c r="K739" s="148"/>
      <c r="L739" s="148"/>
      <c r="M739" s="148"/>
      <c r="N739" s="148"/>
      <c r="O739" s="148"/>
      <c r="P739" s="148"/>
      <c r="Q739" s="148"/>
      <c r="R739" s="148"/>
      <c r="S739" s="148"/>
      <c r="T739" s="148"/>
      <c r="U739" s="148"/>
      <c r="V739" s="148"/>
      <c r="W739" s="148"/>
      <c r="X739" s="148"/>
      <c r="Y739" s="148"/>
      <c r="Z739" s="148"/>
    </row>
    <row r="740" spans="1:26" ht="15.75" customHeight="1">
      <c r="A740" s="62"/>
      <c r="B740" s="754"/>
      <c r="C740" s="62"/>
      <c r="D740" s="62"/>
      <c r="E740" s="227"/>
      <c r="F740" s="898"/>
      <c r="G740" s="148"/>
      <c r="H740" s="148"/>
      <c r="I740" s="148"/>
      <c r="J740" s="148"/>
      <c r="K740" s="148"/>
      <c r="L740" s="148"/>
      <c r="M740" s="148"/>
      <c r="N740" s="148"/>
      <c r="O740" s="148"/>
      <c r="P740" s="148"/>
      <c r="Q740" s="148"/>
      <c r="R740" s="148"/>
      <c r="S740" s="148"/>
      <c r="T740" s="148"/>
      <c r="U740" s="148"/>
      <c r="V740" s="148"/>
      <c r="W740" s="148"/>
      <c r="X740" s="148"/>
      <c r="Y740" s="148"/>
      <c r="Z740" s="148"/>
    </row>
    <row r="741" spans="1:26" ht="15.75" customHeight="1">
      <c r="A741" s="62"/>
      <c r="B741" s="754"/>
      <c r="C741" s="62"/>
      <c r="D741" s="62"/>
      <c r="E741" s="227"/>
      <c r="F741" s="898"/>
      <c r="G741" s="148"/>
      <c r="H741" s="148"/>
      <c r="I741" s="148"/>
      <c r="J741" s="148"/>
      <c r="K741" s="148"/>
      <c r="L741" s="148"/>
      <c r="M741" s="148"/>
      <c r="N741" s="148"/>
      <c r="O741" s="148"/>
      <c r="P741" s="148"/>
      <c r="Q741" s="148"/>
      <c r="R741" s="148"/>
      <c r="S741" s="148"/>
      <c r="T741" s="148"/>
      <c r="U741" s="148"/>
      <c r="V741" s="148"/>
      <c r="W741" s="148"/>
      <c r="X741" s="148"/>
      <c r="Y741" s="148"/>
      <c r="Z741" s="148"/>
    </row>
    <row r="742" spans="1:26" ht="15.75" customHeight="1">
      <c r="A742" s="62"/>
      <c r="B742" s="754"/>
      <c r="C742" s="62"/>
      <c r="D742" s="62"/>
      <c r="E742" s="227"/>
      <c r="F742" s="898"/>
      <c r="G742" s="148"/>
      <c r="H742" s="148"/>
      <c r="I742" s="148"/>
      <c r="J742" s="148"/>
      <c r="K742" s="148"/>
      <c r="L742" s="148"/>
      <c r="M742" s="148"/>
      <c r="N742" s="148"/>
      <c r="O742" s="148"/>
      <c r="P742" s="148"/>
      <c r="Q742" s="148"/>
      <c r="R742" s="148"/>
      <c r="S742" s="148"/>
      <c r="T742" s="148"/>
      <c r="U742" s="148"/>
      <c r="V742" s="148"/>
      <c r="W742" s="148"/>
      <c r="X742" s="148"/>
      <c r="Y742" s="148"/>
      <c r="Z742" s="148"/>
    </row>
    <row r="743" spans="1:26" ht="15.75" customHeight="1">
      <c r="A743" s="62"/>
      <c r="B743" s="754"/>
      <c r="C743" s="62"/>
      <c r="D743" s="62"/>
      <c r="E743" s="227"/>
      <c r="F743" s="898"/>
      <c r="G743" s="148"/>
      <c r="H743" s="148"/>
      <c r="I743" s="148"/>
      <c r="J743" s="148"/>
      <c r="K743" s="148"/>
      <c r="L743" s="148"/>
      <c r="M743" s="148"/>
      <c r="N743" s="148"/>
      <c r="O743" s="148"/>
      <c r="P743" s="148"/>
      <c r="Q743" s="148"/>
      <c r="R743" s="148"/>
      <c r="S743" s="148"/>
      <c r="T743" s="148"/>
      <c r="U743" s="148"/>
      <c r="V743" s="148"/>
      <c r="W743" s="148"/>
      <c r="X743" s="148"/>
      <c r="Y743" s="148"/>
      <c r="Z743" s="148"/>
    </row>
    <row r="744" spans="1:26" ht="15.75" customHeight="1">
      <c r="A744" s="62"/>
      <c r="B744" s="754"/>
      <c r="C744" s="62"/>
      <c r="D744" s="62"/>
      <c r="E744" s="227"/>
      <c r="F744" s="898"/>
      <c r="G744" s="148"/>
      <c r="H744" s="148"/>
      <c r="I744" s="148"/>
      <c r="J744" s="148"/>
      <c r="K744" s="148"/>
      <c r="L744" s="148"/>
      <c r="M744" s="148"/>
      <c r="N744" s="148"/>
      <c r="O744" s="148"/>
      <c r="P744" s="148"/>
      <c r="Q744" s="148"/>
      <c r="R744" s="148"/>
      <c r="S744" s="148"/>
      <c r="T744" s="148"/>
      <c r="U744" s="148"/>
      <c r="V744" s="148"/>
      <c r="W744" s="148"/>
      <c r="X744" s="148"/>
      <c r="Y744" s="148"/>
      <c r="Z744" s="148"/>
    </row>
    <row r="745" spans="1:26" ht="15.75" customHeight="1">
      <c r="A745" s="62"/>
      <c r="B745" s="754"/>
      <c r="C745" s="62"/>
      <c r="D745" s="62"/>
      <c r="E745" s="227"/>
      <c r="F745" s="898"/>
      <c r="G745" s="148"/>
      <c r="H745" s="148"/>
      <c r="I745" s="148"/>
      <c r="J745" s="148"/>
      <c r="K745" s="148"/>
      <c r="L745" s="148"/>
      <c r="M745" s="148"/>
      <c r="N745" s="148"/>
      <c r="O745" s="148"/>
      <c r="P745" s="148"/>
      <c r="Q745" s="148"/>
      <c r="R745" s="148"/>
      <c r="S745" s="148"/>
      <c r="T745" s="148"/>
      <c r="U745" s="148"/>
      <c r="V745" s="148"/>
      <c r="W745" s="148"/>
      <c r="X745" s="148"/>
      <c r="Y745" s="148"/>
      <c r="Z745" s="148"/>
    </row>
    <row r="746" spans="1:26" ht="15.75" customHeight="1">
      <c r="A746" s="62"/>
      <c r="B746" s="754"/>
      <c r="C746" s="62"/>
      <c r="D746" s="62"/>
      <c r="E746" s="227"/>
      <c r="F746" s="898"/>
      <c r="G746" s="148"/>
      <c r="H746" s="148"/>
      <c r="I746" s="148"/>
      <c r="J746" s="148"/>
      <c r="K746" s="148"/>
      <c r="L746" s="148"/>
      <c r="M746" s="148"/>
      <c r="N746" s="148"/>
      <c r="O746" s="148"/>
      <c r="P746" s="148"/>
      <c r="Q746" s="148"/>
      <c r="R746" s="148"/>
      <c r="S746" s="148"/>
      <c r="T746" s="148"/>
      <c r="U746" s="148"/>
      <c r="V746" s="148"/>
      <c r="W746" s="148"/>
      <c r="X746" s="148"/>
      <c r="Y746" s="148"/>
      <c r="Z746" s="148"/>
    </row>
    <row r="747" spans="1:26" ht="15.75" customHeight="1">
      <c r="A747" s="62"/>
      <c r="B747" s="754"/>
      <c r="C747" s="62"/>
      <c r="D747" s="62"/>
      <c r="E747" s="227"/>
      <c r="F747" s="898"/>
      <c r="G747" s="148"/>
      <c r="H747" s="148"/>
      <c r="I747" s="148"/>
      <c r="J747" s="148"/>
      <c r="K747" s="148"/>
      <c r="L747" s="148"/>
      <c r="M747" s="148"/>
      <c r="N747" s="148"/>
      <c r="O747" s="148"/>
      <c r="P747" s="148"/>
      <c r="Q747" s="148"/>
      <c r="R747" s="148"/>
      <c r="S747" s="148"/>
      <c r="T747" s="148"/>
      <c r="U747" s="148"/>
      <c r="V747" s="148"/>
      <c r="W747" s="148"/>
      <c r="X747" s="148"/>
      <c r="Y747" s="148"/>
      <c r="Z747" s="148"/>
    </row>
    <row r="748" spans="1:26" ht="15.75" customHeight="1">
      <c r="A748" s="62"/>
      <c r="B748" s="754"/>
      <c r="C748" s="62"/>
      <c r="D748" s="62"/>
      <c r="E748" s="227"/>
      <c r="F748" s="898"/>
      <c r="G748" s="148"/>
      <c r="H748" s="148"/>
      <c r="I748" s="148"/>
      <c r="J748" s="148"/>
      <c r="K748" s="148"/>
      <c r="L748" s="148"/>
      <c r="M748" s="148"/>
      <c r="N748" s="148"/>
      <c r="O748" s="148"/>
      <c r="P748" s="148"/>
      <c r="Q748" s="148"/>
      <c r="R748" s="148"/>
      <c r="S748" s="148"/>
      <c r="T748" s="148"/>
      <c r="U748" s="148"/>
      <c r="V748" s="148"/>
      <c r="W748" s="148"/>
      <c r="X748" s="148"/>
      <c r="Y748" s="148"/>
      <c r="Z748" s="148"/>
    </row>
    <row r="749" spans="1:26" ht="15.75" customHeight="1">
      <c r="A749" s="62"/>
      <c r="B749" s="754"/>
      <c r="C749" s="62"/>
      <c r="D749" s="62"/>
      <c r="E749" s="227"/>
      <c r="F749" s="898"/>
      <c r="G749" s="148"/>
      <c r="H749" s="148"/>
      <c r="I749" s="148"/>
      <c r="J749" s="148"/>
      <c r="K749" s="148"/>
      <c r="L749" s="148"/>
      <c r="M749" s="148"/>
      <c r="N749" s="148"/>
      <c r="O749" s="148"/>
      <c r="P749" s="148"/>
      <c r="Q749" s="148"/>
      <c r="R749" s="148"/>
      <c r="S749" s="148"/>
      <c r="T749" s="148"/>
      <c r="U749" s="148"/>
      <c r="V749" s="148"/>
      <c r="W749" s="148"/>
      <c r="X749" s="148"/>
      <c r="Y749" s="148"/>
      <c r="Z749" s="148"/>
    </row>
    <row r="750" spans="1:26" ht="15.75" customHeight="1">
      <c r="A750" s="62"/>
      <c r="B750" s="754"/>
      <c r="C750" s="62"/>
      <c r="D750" s="62"/>
      <c r="E750" s="227"/>
      <c r="F750" s="898"/>
      <c r="G750" s="148"/>
      <c r="H750" s="148"/>
      <c r="I750" s="148"/>
      <c r="J750" s="148"/>
      <c r="K750" s="148"/>
      <c r="L750" s="148"/>
      <c r="M750" s="148"/>
      <c r="N750" s="148"/>
      <c r="O750" s="148"/>
      <c r="P750" s="148"/>
      <c r="Q750" s="148"/>
      <c r="R750" s="148"/>
      <c r="S750" s="148"/>
      <c r="T750" s="148"/>
      <c r="U750" s="148"/>
      <c r="V750" s="148"/>
      <c r="W750" s="148"/>
      <c r="X750" s="148"/>
      <c r="Y750" s="148"/>
      <c r="Z750" s="148"/>
    </row>
    <row r="751" spans="1:26" ht="15.75" customHeight="1">
      <c r="A751" s="62"/>
      <c r="B751" s="754"/>
      <c r="C751" s="62"/>
      <c r="D751" s="62"/>
      <c r="E751" s="227"/>
      <c r="F751" s="898"/>
      <c r="G751" s="148"/>
      <c r="H751" s="148"/>
      <c r="I751" s="148"/>
      <c r="J751" s="148"/>
      <c r="K751" s="148"/>
      <c r="L751" s="148"/>
      <c r="M751" s="148"/>
      <c r="N751" s="148"/>
      <c r="O751" s="148"/>
      <c r="P751" s="148"/>
      <c r="Q751" s="148"/>
      <c r="R751" s="148"/>
      <c r="S751" s="148"/>
      <c r="T751" s="148"/>
      <c r="U751" s="148"/>
      <c r="V751" s="148"/>
      <c r="W751" s="148"/>
      <c r="X751" s="148"/>
      <c r="Y751" s="148"/>
      <c r="Z751" s="148"/>
    </row>
    <row r="752" spans="1:26" ht="15.75" customHeight="1">
      <c r="A752" s="62"/>
      <c r="B752" s="754"/>
      <c r="C752" s="62"/>
      <c r="D752" s="62"/>
      <c r="E752" s="227"/>
      <c r="F752" s="898"/>
      <c r="G752" s="148"/>
      <c r="H752" s="148"/>
      <c r="I752" s="148"/>
      <c r="J752" s="148"/>
      <c r="K752" s="148"/>
      <c r="L752" s="148"/>
      <c r="M752" s="148"/>
      <c r="N752" s="148"/>
      <c r="O752" s="148"/>
      <c r="P752" s="148"/>
      <c r="Q752" s="148"/>
      <c r="R752" s="148"/>
      <c r="S752" s="148"/>
      <c r="T752" s="148"/>
      <c r="U752" s="148"/>
      <c r="V752" s="148"/>
      <c r="W752" s="148"/>
      <c r="X752" s="148"/>
      <c r="Y752" s="148"/>
      <c r="Z752" s="148"/>
    </row>
    <row r="753" spans="1:26" ht="15.75" customHeight="1">
      <c r="A753" s="62"/>
      <c r="B753" s="754"/>
      <c r="C753" s="62"/>
      <c r="D753" s="62"/>
      <c r="E753" s="227"/>
      <c r="F753" s="898"/>
      <c r="G753" s="148"/>
      <c r="H753" s="148"/>
      <c r="I753" s="148"/>
      <c r="J753" s="148"/>
      <c r="K753" s="148"/>
      <c r="L753" s="148"/>
      <c r="M753" s="148"/>
      <c r="N753" s="148"/>
      <c r="O753" s="148"/>
      <c r="P753" s="148"/>
      <c r="Q753" s="148"/>
      <c r="R753" s="148"/>
      <c r="S753" s="148"/>
      <c r="T753" s="148"/>
      <c r="U753" s="148"/>
      <c r="V753" s="148"/>
      <c r="W753" s="148"/>
      <c r="X753" s="148"/>
      <c r="Y753" s="148"/>
      <c r="Z753" s="148"/>
    </row>
    <row r="754" spans="1:26" ht="15.75" customHeight="1">
      <c r="A754" s="62"/>
      <c r="B754" s="754"/>
      <c r="C754" s="62"/>
      <c r="D754" s="62"/>
      <c r="E754" s="227"/>
      <c r="F754" s="898"/>
      <c r="G754" s="148"/>
      <c r="H754" s="148"/>
      <c r="I754" s="148"/>
      <c r="J754" s="148"/>
      <c r="K754" s="148"/>
      <c r="L754" s="148"/>
      <c r="M754" s="148"/>
      <c r="N754" s="148"/>
      <c r="O754" s="148"/>
      <c r="P754" s="148"/>
      <c r="Q754" s="148"/>
      <c r="R754" s="148"/>
      <c r="S754" s="148"/>
      <c r="T754" s="148"/>
      <c r="U754" s="148"/>
      <c r="V754" s="148"/>
      <c r="W754" s="148"/>
      <c r="X754" s="148"/>
      <c r="Y754" s="148"/>
      <c r="Z754" s="148"/>
    </row>
    <row r="755" spans="1:26" ht="15.75" customHeight="1">
      <c r="A755" s="62"/>
      <c r="B755" s="754"/>
      <c r="C755" s="62"/>
      <c r="D755" s="62"/>
      <c r="E755" s="227"/>
      <c r="F755" s="898"/>
      <c r="G755" s="148"/>
      <c r="H755" s="148"/>
      <c r="I755" s="148"/>
      <c r="J755" s="148"/>
      <c r="K755" s="148"/>
      <c r="L755" s="148"/>
      <c r="M755" s="148"/>
      <c r="N755" s="148"/>
      <c r="O755" s="148"/>
      <c r="P755" s="148"/>
      <c r="Q755" s="148"/>
      <c r="R755" s="148"/>
      <c r="S755" s="148"/>
      <c r="T755" s="148"/>
      <c r="U755" s="148"/>
      <c r="V755" s="148"/>
      <c r="W755" s="148"/>
      <c r="X755" s="148"/>
      <c r="Y755" s="148"/>
      <c r="Z755" s="148"/>
    </row>
    <row r="756" spans="1:26" ht="15.75" customHeight="1">
      <c r="A756" s="62"/>
      <c r="B756" s="754"/>
      <c r="C756" s="62"/>
      <c r="D756" s="62"/>
      <c r="E756" s="227"/>
      <c r="F756" s="898"/>
      <c r="G756" s="148"/>
      <c r="H756" s="148"/>
      <c r="I756" s="148"/>
      <c r="J756" s="148"/>
      <c r="K756" s="148"/>
      <c r="L756" s="148"/>
      <c r="M756" s="148"/>
      <c r="N756" s="148"/>
      <c r="O756" s="148"/>
      <c r="P756" s="148"/>
      <c r="Q756" s="148"/>
      <c r="R756" s="148"/>
      <c r="S756" s="148"/>
      <c r="T756" s="148"/>
      <c r="U756" s="148"/>
      <c r="V756" s="148"/>
      <c r="W756" s="148"/>
      <c r="X756" s="148"/>
      <c r="Y756" s="148"/>
      <c r="Z756" s="148"/>
    </row>
    <row r="757" spans="1:26" ht="15.75" customHeight="1">
      <c r="A757" s="62"/>
      <c r="B757" s="754"/>
      <c r="C757" s="62"/>
      <c r="D757" s="62"/>
      <c r="E757" s="227"/>
      <c r="F757" s="898"/>
      <c r="G757" s="148"/>
      <c r="H757" s="148"/>
      <c r="I757" s="148"/>
      <c r="J757" s="148"/>
      <c r="K757" s="148"/>
      <c r="L757" s="148"/>
      <c r="M757" s="148"/>
      <c r="N757" s="148"/>
      <c r="O757" s="148"/>
      <c r="P757" s="148"/>
      <c r="Q757" s="148"/>
      <c r="R757" s="148"/>
      <c r="S757" s="148"/>
      <c r="T757" s="148"/>
      <c r="U757" s="148"/>
      <c r="V757" s="148"/>
      <c r="W757" s="148"/>
      <c r="X757" s="148"/>
      <c r="Y757" s="148"/>
      <c r="Z757" s="148"/>
    </row>
    <row r="758" spans="1:26" ht="15.75" customHeight="1">
      <c r="A758" s="62"/>
      <c r="B758" s="754"/>
      <c r="C758" s="62"/>
      <c r="D758" s="62"/>
      <c r="E758" s="227"/>
      <c r="F758" s="898"/>
      <c r="G758" s="148"/>
      <c r="H758" s="148"/>
      <c r="I758" s="148"/>
      <c r="J758" s="148"/>
      <c r="K758" s="148"/>
      <c r="L758" s="148"/>
      <c r="M758" s="148"/>
      <c r="N758" s="148"/>
      <c r="O758" s="148"/>
      <c r="P758" s="148"/>
      <c r="Q758" s="148"/>
      <c r="R758" s="148"/>
      <c r="S758" s="148"/>
      <c r="T758" s="148"/>
      <c r="U758" s="148"/>
      <c r="V758" s="148"/>
      <c r="W758" s="148"/>
      <c r="X758" s="148"/>
      <c r="Y758" s="148"/>
      <c r="Z758" s="148"/>
    </row>
    <row r="759" spans="1:26" ht="15.75" customHeight="1">
      <c r="A759" s="62"/>
      <c r="B759" s="754"/>
      <c r="C759" s="62"/>
      <c r="D759" s="62"/>
      <c r="E759" s="227"/>
      <c r="F759" s="898"/>
      <c r="G759" s="148"/>
      <c r="H759" s="148"/>
      <c r="I759" s="148"/>
      <c r="J759" s="148"/>
      <c r="K759" s="148"/>
      <c r="L759" s="148"/>
      <c r="M759" s="148"/>
      <c r="N759" s="148"/>
      <c r="O759" s="148"/>
      <c r="P759" s="148"/>
      <c r="Q759" s="148"/>
      <c r="R759" s="148"/>
      <c r="S759" s="148"/>
      <c r="T759" s="148"/>
      <c r="U759" s="148"/>
      <c r="V759" s="148"/>
      <c r="W759" s="148"/>
      <c r="X759" s="148"/>
      <c r="Y759" s="148"/>
      <c r="Z759" s="148"/>
    </row>
    <row r="760" spans="1:26" ht="15.75" customHeight="1">
      <c r="A760" s="62"/>
      <c r="B760" s="754"/>
      <c r="C760" s="62"/>
      <c r="D760" s="62"/>
      <c r="E760" s="227"/>
      <c r="F760" s="898"/>
      <c r="G760" s="148"/>
      <c r="H760" s="148"/>
      <c r="I760" s="148"/>
      <c r="J760" s="148"/>
      <c r="K760" s="148"/>
      <c r="L760" s="148"/>
      <c r="M760" s="148"/>
      <c r="N760" s="148"/>
      <c r="O760" s="148"/>
      <c r="P760" s="148"/>
      <c r="Q760" s="148"/>
      <c r="R760" s="148"/>
      <c r="S760" s="148"/>
      <c r="T760" s="148"/>
      <c r="U760" s="148"/>
      <c r="V760" s="148"/>
      <c r="W760" s="148"/>
      <c r="X760" s="148"/>
      <c r="Y760" s="148"/>
      <c r="Z760" s="148"/>
    </row>
    <row r="761" spans="1:26" ht="15.75" customHeight="1">
      <c r="A761" s="62"/>
      <c r="B761" s="754"/>
      <c r="C761" s="62"/>
      <c r="D761" s="62"/>
      <c r="E761" s="227"/>
      <c r="F761" s="898"/>
      <c r="G761" s="148"/>
      <c r="H761" s="148"/>
      <c r="I761" s="148"/>
      <c r="J761" s="148"/>
      <c r="K761" s="148"/>
      <c r="L761" s="148"/>
      <c r="M761" s="148"/>
      <c r="N761" s="148"/>
      <c r="O761" s="148"/>
      <c r="P761" s="148"/>
      <c r="Q761" s="148"/>
      <c r="R761" s="148"/>
      <c r="S761" s="148"/>
      <c r="T761" s="148"/>
      <c r="U761" s="148"/>
      <c r="V761" s="148"/>
      <c r="W761" s="148"/>
      <c r="X761" s="148"/>
      <c r="Y761" s="148"/>
      <c r="Z761" s="148"/>
    </row>
    <row r="762" spans="1:26" ht="15.75" customHeight="1">
      <c r="A762" s="62"/>
      <c r="B762" s="754"/>
      <c r="C762" s="62"/>
      <c r="D762" s="62"/>
      <c r="E762" s="227"/>
      <c r="F762" s="898"/>
      <c r="G762" s="148"/>
      <c r="H762" s="148"/>
      <c r="I762" s="148"/>
      <c r="J762" s="148"/>
      <c r="K762" s="148"/>
      <c r="L762" s="148"/>
      <c r="M762" s="148"/>
      <c r="N762" s="148"/>
      <c r="O762" s="148"/>
      <c r="P762" s="148"/>
      <c r="Q762" s="148"/>
      <c r="R762" s="148"/>
      <c r="S762" s="148"/>
      <c r="T762" s="148"/>
      <c r="U762" s="148"/>
      <c r="V762" s="148"/>
      <c r="W762" s="148"/>
      <c r="X762" s="148"/>
      <c r="Y762" s="148"/>
      <c r="Z762" s="148"/>
    </row>
    <row r="763" spans="1:26" ht="15.75" customHeight="1">
      <c r="A763" s="62"/>
      <c r="B763" s="754"/>
      <c r="C763" s="62"/>
      <c r="D763" s="62"/>
      <c r="E763" s="227"/>
      <c r="F763" s="898"/>
      <c r="G763" s="148"/>
      <c r="H763" s="148"/>
      <c r="I763" s="148"/>
      <c r="J763" s="148"/>
      <c r="K763" s="148"/>
      <c r="L763" s="148"/>
      <c r="M763" s="148"/>
      <c r="N763" s="148"/>
      <c r="O763" s="148"/>
      <c r="P763" s="148"/>
      <c r="Q763" s="148"/>
      <c r="R763" s="148"/>
      <c r="S763" s="148"/>
      <c r="T763" s="148"/>
      <c r="U763" s="148"/>
      <c r="V763" s="148"/>
      <c r="W763" s="148"/>
      <c r="X763" s="148"/>
      <c r="Y763" s="148"/>
      <c r="Z763" s="148"/>
    </row>
    <row r="764" spans="1:26" ht="15.75" customHeight="1">
      <c r="A764" s="62"/>
      <c r="B764" s="754"/>
      <c r="C764" s="62"/>
      <c r="D764" s="62"/>
      <c r="E764" s="227"/>
      <c r="F764" s="898"/>
      <c r="G764" s="148"/>
      <c r="H764" s="148"/>
      <c r="I764" s="148"/>
      <c r="J764" s="148"/>
      <c r="K764" s="148"/>
      <c r="L764" s="148"/>
      <c r="M764" s="148"/>
      <c r="N764" s="148"/>
      <c r="O764" s="148"/>
      <c r="P764" s="148"/>
      <c r="Q764" s="148"/>
      <c r="R764" s="148"/>
      <c r="S764" s="148"/>
      <c r="T764" s="148"/>
      <c r="U764" s="148"/>
      <c r="V764" s="148"/>
      <c r="W764" s="148"/>
      <c r="X764" s="148"/>
      <c r="Y764" s="148"/>
      <c r="Z764" s="148"/>
    </row>
    <row r="765" spans="1:26" ht="15.75" customHeight="1">
      <c r="A765" s="62"/>
      <c r="B765" s="754"/>
      <c r="C765" s="62"/>
      <c r="D765" s="62"/>
      <c r="E765" s="227"/>
      <c r="F765" s="898"/>
      <c r="G765" s="148"/>
      <c r="H765" s="148"/>
      <c r="I765" s="148"/>
      <c r="J765" s="148"/>
      <c r="K765" s="148"/>
      <c r="L765" s="148"/>
      <c r="M765" s="148"/>
      <c r="N765" s="148"/>
      <c r="O765" s="148"/>
      <c r="P765" s="148"/>
      <c r="Q765" s="148"/>
      <c r="R765" s="148"/>
      <c r="S765" s="148"/>
      <c r="T765" s="148"/>
      <c r="U765" s="148"/>
      <c r="V765" s="148"/>
      <c r="W765" s="148"/>
      <c r="X765" s="148"/>
      <c r="Y765" s="148"/>
      <c r="Z765" s="148"/>
    </row>
    <row r="766" spans="1:26" ht="15.75" customHeight="1">
      <c r="A766" s="62"/>
      <c r="B766" s="754"/>
      <c r="C766" s="62"/>
      <c r="D766" s="62"/>
      <c r="E766" s="227"/>
      <c r="F766" s="898"/>
      <c r="G766" s="148"/>
      <c r="H766" s="148"/>
      <c r="I766" s="148"/>
      <c r="J766" s="148"/>
      <c r="K766" s="148"/>
      <c r="L766" s="148"/>
      <c r="M766" s="148"/>
      <c r="N766" s="148"/>
      <c r="O766" s="148"/>
      <c r="P766" s="148"/>
      <c r="Q766" s="148"/>
      <c r="R766" s="148"/>
      <c r="S766" s="148"/>
      <c r="T766" s="148"/>
      <c r="U766" s="148"/>
      <c r="V766" s="148"/>
      <c r="W766" s="148"/>
      <c r="X766" s="148"/>
      <c r="Y766" s="148"/>
      <c r="Z766" s="148"/>
    </row>
    <row r="767" spans="1:26" ht="15.75" customHeight="1">
      <c r="A767" s="62"/>
      <c r="B767" s="754"/>
      <c r="C767" s="62"/>
      <c r="D767" s="62"/>
      <c r="E767" s="227"/>
      <c r="F767" s="898"/>
      <c r="G767" s="148"/>
      <c r="H767" s="148"/>
      <c r="I767" s="148"/>
      <c r="J767" s="148"/>
      <c r="K767" s="148"/>
      <c r="L767" s="148"/>
      <c r="M767" s="148"/>
      <c r="N767" s="148"/>
      <c r="O767" s="148"/>
      <c r="P767" s="148"/>
      <c r="Q767" s="148"/>
      <c r="R767" s="148"/>
      <c r="S767" s="148"/>
      <c r="T767" s="148"/>
      <c r="U767" s="148"/>
      <c r="V767" s="148"/>
      <c r="W767" s="148"/>
      <c r="X767" s="148"/>
      <c r="Y767" s="148"/>
      <c r="Z767" s="148"/>
    </row>
    <row r="768" spans="1:26" ht="15.75" customHeight="1">
      <c r="A768" s="62"/>
      <c r="B768" s="754"/>
      <c r="C768" s="62"/>
      <c r="D768" s="62"/>
      <c r="E768" s="227"/>
      <c r="F768" s="898"/>
      <c r="G768" s="148"/>
      <c r="H768" s="148"/>
      <c r="I768" s="148"/>
      <c r="J768" s="148"/>
      <c r="K768" s="148"/>
      <c r="L768" s="148"/>
      <c r="M768" s="148"/>
      <c r="N768" s="148"/>
      <c r="O768" s="148"/>
      <c r="P768" s="148"/>
      <c r="Q768" s="148"/>
      <c r="R768" s="148"/>
      <c r="S768" s="148"/>
      <c r="T768" s="148"/>
      <c r="U768" s="148"/>
      <c r="V768" s="148"/>
      <c r="W768" s="148"/>
      <c r="X768" s="148"/>
      <c r="Y768" s="148"/>
      <c r="Z768" s="148"/>
    </row>
    <row r="769" spans="1:26" ht="15.75" customHeight="1">
      <c r="A769" s="62"/>
      <c r="B769" s="754"/>
      <c r="C769" s="62"/>
      <c r="D769" s="62"/>
      <c r="E769" s="227"/>
      <c r="F769" s="898"/>
      <c r="G769" s="148"/>
      <c r="H769" s="148"/>
      <c r="I769" s="148"/>
      <c r="J769" s="148"/>
      <c r="K769" s="148"/>
      <c r="L769" s="148"/>
      <c r="M769" s="148"/>
      <c r="N769" s="148"/>
      <c r="O769" s="148"/>
      <c r="P769" s="148"/>
      <c r="Q769" s="148"/>
      <c r="R769" s="148"/>
      <c r="S769" s="148"/>
      <c r="T769" s="148"/>
      <c r="U769" s="148"/>
      <c r="V769" s="148"/>
      <c r="W769" s="148"/>
      <c r="X769" s="148"/>
      <c r="Y769" s="148"/>
      <c r="Z769" s="148"/>
    </row>
    <row r="770" spans="1:26" ht="15.75" customHeight="1">
      <c r="A770" s="62"/>
      <c r="B770" s="754"/>
      <c r="C770" s="62"/>
      <c r="D770" s="62"/>
      <c r="E770" s="227"/>
      <c r="F770" s="898"/>
      <c r="G770" s="148"/>
      <c r="H770" s="148"/>
      <c r="I770" s="148"/>
      <c r="J770" s="148"/>
      <c r="K770" s="148"/>
      <c r="L770" s="148"/>
      <c r="M770" s="148"/>
      <c r="N770" s="148"/>
      <c r="O770" s="148"/>
      <c r="P770" s="148"/>
      <c r="Q770" s="148"/>
      <c r="R770" s="148"/>
      <c r="S770" s="148"/>
      <c r="T770" s="148"/>
      <c r="U770" s="148"/>
      <c r="V770" s="148"/>
      <c r="W770" s="148"/>
      <c r="X770" s="148"/>
      <c r="Y770" s="148"/>
      <c r="Z770" s="148"/>
    </row>
    <row r="771" spans="1:26" ht="15.75" customHeight="1">
      <c r="A771" s="62"/>
      <c r="B771" s="754"/>
      <c r="C771" s="62"/>
      <c r="D771" s="62"/>
      <c r="E771" s="227"/>
      <c r="F771" s="898"/>
      <c r="G771" s="148"/>
      <c r="H771" s="148"/>
      <c r="I771" s="148"/>
      <c r="J771" s="148"/>
      <c r="K771" s="148"/>
      <c r="L771" s="148"/>
      <c r="M771" s="148"/>
      <c r="N771" s="148"/>
      <c r="O771" s="148"/>
      <c r="P771" s="148"/>
      <c r="Q771" s="148"/>
      <c r="R771" s="148"/>
      <c r="S771" s="148"/>
      <c r="T771" s="148"/>
      <c r="U771" s="148"/>
      <c r="V771" s="148"/>
      <c r="W771" s="148"/>
      <c r="X771" s="148"/>
      <c r="Y771" s="148"/>
      <c r="Z771" s="148"/>
    </row>
    <row r="772" spans="1:26" ht="15.75" customHeight="1">
      <c r="A772" s="62"/>
      <c r="B772" s="754"/>
      <c r="C772" s="62"/>
      <c r="D772" s="62"/>
      <c r="E772" s="227"/>
      <c r="F772" s="898"/>
      <c r="G772" s="148"/>
      <c r="H772" s="148"/>
      <c r="I772" s="148"/>
      <c r="J772" s="148"/>
      <c r="K772" s="148"/>
      <c r="L772" s="148"/>
      <c r="M772" s="148"/>
      <c r="N772" s="148"/>
      <c r="O772" s="148"/>
      <c r="P772" s="148"/>
      <c r="Q772" s="148"/>
      <c r="R772" s="148"/>
      <c r="S772" s="148"/>
      <c r="T772" s="148"/>
      <c r="U772" s="148"/>
      <c r="V772" s="148"/>
      <c r="W772" s="148"/>
      <c r="X772" s="148"/>
      <c r="Y772" s="148"/>
      <c r="Z772" s="148"/>
    </row>
    <row r="773" spans="1:26" ht="15.75" customHeight="1">
      <c r="A773" s="62"/>
      <c r="B773" s="754"/>
      <c r="C773" s="62"/>
      <c r="D773" s="62"/>
      <c r="E773" s="227"/>
      <c r="F773" s="898"/>
      <c r="G773" s="148"/>
      <c r="H773" s="148"/>
      <c r="I773" s="148"/>
      <c r="J773" s="148"/>
      <c r="K773" s="148"/>
      <c r="L773" s="148"/>
      <c r="M773" s="148"/>
      <c r="N773" s="148"/>
      <c r="O773" s="148"/>
      <c r="P773" s="148"/>
      <c r="Q773" s="148"/>
      <c r="R773" s="148"/>
      <c r="S773" s="148"/>
      <c r="T773" s="148"/>
      <c r="U773" s="148"/>
      <c r="V773" s="148"/>
      <c r="W773" s="148"/>
      <c r="X773" s="148"/>
      <c r="Y773" s="148"/>
      <c r="Z773" s="148"/>
    </row>
    <row r="774" spans="1:26" ht="15.75" customHeight="1">
      <c r="A774" s="62"/>
      <c r="B774" s="754"/>
      <c r="C774" s="62"/>
      <c r="D774" s="62"/>
      <c r="E774" s="227"/>
      <c r="F774" s="898"/>
      <c r="G774" s="148"/>
      <c r="H774" s="148"/>
      <c r="I774" s="148"/>
      <c r="J774" s="148"/>
      <c r="K774" s="148"/>
      <c r="L774" s="148"/>
      <c r="M774" s="148"/>
      <c r="N774" s="148"/>
      <c r="O774" s="148"/>
      <c r="P774" s="148"/>
      <c r="Q774" s="148"/>
      <c r="R774" s="148"/>
      <c r="S774" s="148"/>
      <c r="T774" s="148"/>
      <c r="U774" s="148"/>
      <c r="V774" s="148"/>
      <c r="W774" s="148"/>
      <c r="X774" s="148"/>
      <c r="Y774" s="148"/>
      <c r="Z774" s="148"/>
    </row>
    <row r="775" spans="1:26" ht="15.75" customHeight="1">
      <c r="A775" s="62"/>
      <c r="B775" s="754"/>
      <c r="C775" s="62"/>
      <c r="D775" s="62"/>
      <c r="E775" s="227"/>
      <c r="F775" s="898"/>
      <c r="G775" s="148"/>
      <c r="H775" s="148"/>
      <c r="I775" s="148"/>
      <c r="J775" s="148"/>
      <c r="K775" s="148"/>
      <c r="L775" s="148"/>
      <c r="M775" s="148"/>
      <c r="N775" s="148"/>
      <c r="O775" s="148"/>
      <c r="P775" s="148"/>
      <c r="Q775" s="148"/>
      <c r="R775" s="148"/>
      <c r="S775" s="148"/>
      <c r="T775" s="148"/>
      <c r="U775" s="148"/>
      <c r="V775" s="148"/>
      <c r="W775" s="148"/>
      <c r="X775" s="148"/>
      <c r="Y775" s="148"/>
      <c r="Z775" s="148"/>
    </row>
    <row r="776" spans="1:26" ht="15.75" customHeight="1">
      <c r="A776" s="62"/>
      <c r="B776" s="754"/>
      <c r="C776" s="62"/>
      <c r="D776" s="62"/>
      <c r="E776" s="227"/>
      <c r="F776" s="898"/>
      <c r="G776" s="148"/>
      <c r="H776" s="148"/>
      <c r="I776" s="148"/>
      <c r="J776" s="148"/>
      <c r="K776" s="148"/>
      <c r="L776" s="148"/>
      <c r="M776" s="148"/>
      <c r="N776" s="148"/>
      <c r="O776" s="148"/>
      <c r="P776" s="148"/>
      <c r="Q776" s="148"/>
      <c r="R776" s="148"/>
      <c r="S776" s="148"/>
      <c r="T776" s="148"/>
      <c r="U776" s="148"/>
      <c r="V776" s="148"/>
      <c r="W776" s="148"/>
      <c r="X776" s="148"/>
      <c r="Y776" s="148"/>
      <c r="Z776" s="148"/>
    </row>
    <row r="777" spans="1:26" ht="15.75" customHeight="1">
      <c r="A777" s="62"/>
      <c r="B777" s="754"/>
      <c r="C777" s="62"/>
      <c r="D777" s="62"/>
      <c r="E777" s="227"/>
      <c r="F777" s="898"/>
      <c r="G777" s="148"/>
      <c r="H777" s="148"/>
      <c r="I777" s="148"/>
      <c r="J777" s="148"/>
      <c r="K777" s="148"/>
      <c r="L777" s="148"/>
      <c r="M777" s="148"/>
      <c r="N777" s="148"/>
      <c r="O777" s="148"/>
      <c r="P777" s="148"/>
      <c r="Q777" s="148"/>
      <c r="R777" s="148"/>
      <c r="S777" s="148"/>
      <c r="T777" s="148"/>
      <c r="U777" s="148"/>
      <c r="V777" s="148"/>
      <c r="W777" s="148"/>
      <c r="X777" s="148"/>
      <c r="Y777" s="148"/>
      <c r="Z777" s="148"/>
    </row>
    <row r="778" spans="1:26" ht="15.75" customHeight="1">
      <c r="A778" s="62"/>
      <c r="B778" s="754"/>
      <c r="C778" s="62"/>
      <c r="D778" s="62"/>
      <c r="E778" s="227"/>
      <c r="F778" s="898"/>
      <c r="G778" s="148"/>
      <c r="H778" s="148"/>
      <c r="I778" s="148"/>
      <c r="J778" s="148"/>
      <c r="K778" s="148"/>
      <c r="L778" s="148"/>
      <c r="M778" s="148"/>
      <c r="N778" s="148"/>
      <c r="O778" s="148"/>
      <c r="P778" s="148"/>
      <c r="Q778" s="148"/>
      <c r="R778" s="148"/>
      <c r="S778" s="148"/>
      <c r="T778" s="148"/>
      <c r="U778" s="148"/>
      <c r="V778" s="148"/>
      <c r="W778" s="148"/>
      <c r="X778" s="148"/>
      <c r="Y778" s="148"/>
      <c r="Z778" s="148"/>
    </row>
    <row r="779" spans="1:26" ht="15.75" customHeight="1">
      <c r="A779" s="62"/>
      <c r="B779" s="754"/>
      <c r="C779" s="62"/>
      <c r="D779" s="62"/>
      <c r="E779" s="227"/>
      <c r="F779" s="898"/>
      <c r="G779" s="148"/>
      <c r="H779" s="148"/>
      <c r="I779" s="148"/>
      <c r="J779" s="148"/>
      <c r="K779" s="148"/>
      <c r="L779" s="148"/>
      <c r="M779" s="148"/>
      <c r="N779" s="148"/>
      <c r="O779" s="148"/>
      <c r="P779" s="148"/>
      <c r="Q779" s="148"/>
      <c r="R779" s="148"/>
      <c r="S779" s="148"/>
      <c r="T779" s="148"/>
      <c r="U779" s="148"/>
      <c r="V779" s="148"/>
      <c r="W779" s="148"/>
      <c r="X779" s="148"/>
      <c r="Y779" s="148"/>
      <c r="Z779" s="148"/>
    </row>
    <row r="780" spans="1:26" ht="15.75" customHeight="1">
      <c r="A780" s="62"/>
      <c r="B780" s="754"/>
      <c r="C780" s="62"/>
      <c r="D780" s="62"/>
      <c r="E780" s="227"/>
      <c r="F780" s="898"/>
      <c r="G780" s="148"/>
      <c r="H780" s="148"/>
      <c r="I780" s="148"/>
      <c r="J780" s="148"/>
      <c r="K780" s="148"/>
      <c r="L780" s="148"/>
      <c r="M780" s="148"/>
      <c r="N780" s="148"/>
      <c r="O780" s="148"/>
      <c r="P780" s="148"/>
      <c r="Q780" s="148"/>
      <c r="R780" s="148"/>
      <c r="S780" s="148"/>
      <c r="T780" s="148"/>
      <c r="U780" s="148"/>
      <c r="V780" s="148"/>
      <c r="W780" s="148"/>
      <c r="X780" s="148"/>
      <c r="Y780" s="148"/>
      <c r="Z780" s="148"/>
    </row>
    <row r="781" spans="1:26" ht="15.75" customHeight="1">
      <c r="A781" s="62"/>
      <c r="B781" s="754"/>
      <c r="C781" s="62"/>
      <c r="D781" s="62"/>
      <c r="E781" s="227"/>
      <c r="F781" s="898"/>
      <c r="G781" s="148"/>
      <c r="H781" s="148"/>
      <c r="I781" s="148"/>
      <c r="J781" s="148"/>
      <c r="K781" s="148"/>
      <c r="L781" s="148"/>
      <c r="M781" s="148"/>
      <c r="N781" s="148"/>
      <c r="O781" s="148"/>
      <c r="P781" s="148"/>
      <c r="Q781" s="148"/>
      <c r="R781" s="148"/>
      <c r="S781" s="148"/>
      <c r="T781" s="148"/>
      <c r="U781" s="148"/>
      <c r="V781" s="148"/>
      <c r="W781" s="148"/>
      <c r="X781" s="148"/>
      <c r="Y781" s="148"/>
      <c r="Z781" s="148"/>
    </row>
    <row r="782" spans="1:26" ht="15.75" customHeight="1">
      <c r="A782" s="62"/>
      <c r="B782" s="754"/>
      <c r="C782" s="62"/>
      <c r="D782" s="62"/>
      <c r="E782" s="227"/>
      <c r="F782" s="898"/>
      <c r="G782" s="148"/>
      <c r="H782" s="148"/>
      <c r="I782" s="148"/>
      <c r="J782" s="148"/>
      <c r="K782" s="148"/>
      <c r="L782" s="148"/>
      <c r="M782" s="148"/>
      <c r="N782" s="148"/>
      <c r="O782" s="148"/>
      <c r="P782" s="148"/>
      <c r="Q782" s="148"/>
      <c r="R782" s="148"/>
      <c r="S782" s="148"/>
      <c r="T782" s="148"/>
      <c r="U782" s="148"/>
      <c r="V782" s="148"/>
      <c r="W782" s="148"/>
      <c r="X782" s="148"/>
      <c r="Y782" s="148"/>
      <c r="Z782" s="148"/>
    </row>
    <row r="783" spans="1:26" ht="15.75" customHeight="1">
      <c r="A783" s="62"/>
      <c r="B783" s="754"/>
      <c r="C783" s="62"/>
      <c r="D783" s="62"/>
      <c r="E783" s="227"/>
      <c r="F783" s="898"/>
      <c r="G783" s="148"/>
      <c r="H783" s="148"/>
      <c r="I783" s="148"/>
      <c r="J783" s="148"/>
      <c r="K783" s="148"/>
      <c r="L783" s="148"/>
      <c r="M783" s="148"/>
      <c r="N783" s="148"/>
      <c r="O783" s="148"/>
      <c r="P783" s="148"/>
      <c r="Q783" s="148"/>
      <c r="R783" s="148"/>
      <c r="S783" s="148"/>
      <c r="T783" s="148"/>
      <c r="U783" s="148"/>
      <c r="V783" s="148"/>
      <c r="W783" s="148"/>
      <c r="X783" s="148"/>
      <c r="Y783" s="148"/>
      <c r="Z783" s="148"/>
    </row>
    <row r="784" spans="1:26" ht="15.75" customHeight="1">
      <c r="A784" s="62"/>
      <c r="B784" s="754"/>
      <c r="C784" s="62"/>
      <c r="D784" s="62"/>
      <c r="E784" s="227"/>
      <c r="F784" s="898"/>
      <c r="G784" s="148"/>
      <c r="H784" s="148"/>
      <c r="I784" s="148"/>
      <c r="J784" s="148"/>
      <c r="K784" s="148"/>
      <c r="L784" s="148"/>
      <c r="M784" s="148"/>
      <c r="N784" s="148"/>
      <c r="O784" s="148"/>
      <c r="P784" s="148"/>
      <c r="Q784" s="148"/>
      <c r="R784" s="148"/>
      <c r="S784" s="148"/>
      <c r="T784" s="148"/>
      <c r="U784" s="148"/>
      <c r="V784" s="148"/>
      <c r="W784" s="148"/>
      <c r="X784" s="148"/>
      <c r="Y784" s="148"/>
      <c r="Z784" s="148"/>
    </row>
    <row r="785" spans="1:26" ht="15.75" customHeight="1">
      <c r="A785" s="62"/>
      <c r="B785" s="754"/>
      <c r="C785" s="62"/>
      <c r="D785" s="62"/>
      <c r="E785" s="227"/>
      <c r="F785" s="898"/>
      <c r="G785" s="148"/>
      <c r="H785" s="148"/>
      <c r="I785" s="148"/>
      <c r="J785" s="148"/>
      <c r="K785" s="148"/>
      <c r="L785" s="148"/>
      <c r="M785" s="148"/>
      <c r="N785" s="148"/>
      <c r="O785" s="148"/>
      <c r="P785" s="148"/>
      <c r="Q785" s="148"/>
      <c r="R785" s="148"/>
      <c r="S785" s="148"/>
      <c r="T785" s="148"/>
      <c r="U785" s="148"/>
      <c r="V785" s="148"/>
      <c r="W785" s="148"/>
      <c r="X785" s="148"/>
      <c r="Y785" s="148"/>
      <c r="Z785" s="148"/>
    </row>
    <row r="786" spans="1:26" ht="15.75" customHeight="1">
      <c r="A786" s="62"/>
      <c r="B786" s="754"/>
      <c r="C786" s="62"/>
      <c r="D786" s="62"/>
      <c r="E786" s="227"/>
      <c r="F786" s="898"/>
      <c r="G786" s="148"/>
      <c r="H786" s="148"/>
      <c r="I786" s="148"/>
      <c r="J786" s="148"/>
      <c r="K786" s="148"/>
      <c r="L786" s="148"/>
      <c r="M786" s="148"/>
      <c r="N786" s="148"/>
      <c r="O786" s="148"/>
      <c r="P786" s="148"/>
      <c r="Q786" s="148"/>
      <c r="R786" s="148"/>
      <c r="S786" s="148"/>
      <c r="T786" s="148"/>
      <c r="U786" s="148"/>
      <c r="V786" s="148"/>
      <c r="W786" s="148"/>
      <c r="X786" s="148"/>
      <c r="Y786" s="148"/>
      <c r="Z786" s="148"/>
    </row>
    <row r="787" spans="1:26" ht="15.75" customHeight="1">
      <c r="A787" s="62"/>
      <c r="B787" s="754"/>
      <c r="C787" s="62"/>
      <c r="D787" s="62"/>
      <c r="E787" s="227"/>
      <c r="F787" s="898"/>
      <c r="G787" s="148"/>
      <c r="H787" s="148"/>
      <c r="I787" s="148"/>
      <c r="J787" s="148"/>
      <c r="K787" s="148"/>
      <c r="L787" s="148"/>
      <c r="M787" s="148"/>
      <c r="N787" s="148"/>
      <c r="O787" s="148"/>
      <c r="P787" s="148"/>
      <c r="Q787" s="148"/>
      <c r="R787" s="148"/>
      <c r="S787" s="148"/>
      <c r="T787" s="148"/>
      <c r="U787" s="148"/>
      <c r="V787" s="148"/>
      <c r="W787" s="148"/>
      <c r="X787" s="148"/>
      <c r="Y787" s="148"/>
      <c r="Z787" s="148"/>
    </row>
    <row r="788" spans="1:26" ht="15.75" customHeight="1">
      <c r="A788" s="62"/>
      <c r="B788" s="754"/>
      <c r="C788" s="62"/>
      <c r="D788" s="62"/>
      <c r="E788" s="227"/>
      <c r="F788" s="898"/>
      <c r="G788" s="148"/>
      <c r="H788" s="148"/>
      <c r="I788" s="148"/>
      <c r="J788" s="148"/>
      <c r="K788" s="148"/>
      <c r="L788" s="148"/>
      <c r="M788" s="148"/>
      <c r="N788" s="148"/>
      <c r="O788" s="148"/>
      <c r="P788" s="148"/>
      <c r="Q788" s="148"/>
      <c r="R788" s="148"/>
      <c r="S788" s="148"/>
      <c r="T788" s="148"/>
      <c r="U788" s="148"/>
      <c r="V788" s="148"/>
      <c r="W788" s="148"/>
      <c r="X788" s="148"/>
      <c r="Y788" s="148"/>
      <c r="Z788" s="148"/>
    </row>
    <row r="789" spans="1:26" ht="15.75" customHeight="1">
      <c r="A789" s="62"/>
      <c r="B789" s="754"/>
      <c r="C789" s="62"/>
      <c r="D789" s="62"/>
      <c r="E789" s="227"/>
      <c r="F789" s="898"/>
      <c r="G789" s="148"/>
      <c r="H789" s="148"/>
      <c r="I789" s="148"/>
      <c r="J789" s="148"/>
      <c r="K789" s="148"/>
      <c r="L789" s="148"/>
      <c r="M789" s="148"/>
      <c r="N789" s="148"/>
      <c r="O789" s="148"/>
      <c r="P789" s="148"/>
      <c r="Q789" s="148"/>
      <c r="R789" s="148"/>
      <c r="S789" s="148"/>
      <c r="T789" s="148"/>
      <c r="U789" s="148"/>
      <c r="V789" s="148"/>
      <c r="W789" s="148"/>
      <c r="X789" s="148"/>
      <c r="Y789" s="148"/>
      <c r="Z789" s="148"/>
    </row>
    <row r="790" spans="1:26" ht="15.75" customHeight="1">
      <c r="A790" s="62"/>
      <c r="B790" s="754"/>
      <c r="C790" s="62"/>
      <c r="D790" s="62"/>
      <c r="E790" s="227"/>
      <c r="F790" s="898"/>
      <c r="G790" s="148"/>
      <c r="H790" s="148"/>
      <c r="I790" s="148"/>
      <c r="J790" s="148"/>
      <c r="K790" s="148"/>
      <c r="L790" s="148"/>
      <c r="M790" s="148"/>
      <c r="N790" s="148"/>
      <c r="O790" s="148"/>
      <c r="P790" s="148"/>
      <c r="Q790" s="148"/>
      <c r="R790" s="148"/>
      <c r="S790" s="148"/>
      <c r="T790" s="148"/>
      <c r="U790" s="148"/>
      <c r="V790" s="148"/>
      <c r="W790" s="148"/>
      <c r="X790" s="148"/>
      <c r="Y790" s="148"/>
      <c r="Z790" s="148"/>
    </row>
    <row r="791" spans="1:26" ht="15.75" customHeight="1">
      <c r="A791" s="62"/>
      <c r="B791" s="754"/>
      <c r="C791" s="62"/>
      <c r="D791" s="62"/>
      <c r="E791" s="227"/>
      <c r="F791" s="898"/>
      <c r="G791" s="148"/>
      <c r="H791" s="148"/>
      <c r="I791" s="148"/>
      <c r="J791" s="148"/>
      <c r="K791" s="148"/>
      <c r="L791" s="148"/>
      <c r="M791" s="148"/>
      <c r="N791" s="148"/>
      <c r="O791" s="148"/>
      <c r="P791" s="148"/>
      <c r="Q791" s="148"/>
      <c r="R791" s="148"/>
      <c r="S791" s="148"/>
      <c r="T791" s="148"/>
      <c r="U791" s="148"/>
      <c r="V791" s="148"/>
      <c r="W791" s="148"/>
      <c r="X791" s="148"/>
      <c r="Y791" s="148"/>
      <c r="Z791" s="148"/>
    </row>
    <row r="792" spans="1:26" ht="15.75" customHeight="1">
      <c r="A792" s="62"/>
      <c r="B792" s="754"/>
      <c r="C792" s="62"/>
      <c r="D792" s="62"/>
      <c r="E792" s="227"/>
      <c r="F792" s="898"/>
      <c r="G792" s="148"/>
      <c r="H792" s="148"/>
      <c r="I792" s="148"/>
      <c r="J792" s="148"/>
      <c r="K792" s="148"/>
      <c r="L792" s="148"/>
      <c r="M792" s="148"/>
      <c r="N792" s="148"/>
      <c r="O792" s="148"/>
      <c r="P792" s="148"/>
      <c r="Q792" s="148"/>
      <c r="R792" s="148"/>
      <c r="S792" s="148"/>
      <c r="T792" s="148"/>
      <c r="U792" s="148"/>
      <c r="V792" s="148"/>
      <c r="W792" s="148"/>
      <c r="X792" s="148"/>
      <c r="Y792" s="148"/>
      <c r="Z792" s="148"/>
    </row>
    <row r="793" spans="1:26" ht="15.75" customHeight="1">
      <c r="A793" s="62"/>
      <c r="B793" s="754"/>
      <c r="C793" s="62"/>
      <c r="D793" s="62"/>
      <c r="E793" s="227"/>
      <c r="F793" s="898"/>
      <c r="G793" s="148"/>
      <c r="H793" s="148"/>
      <c r="I793" s="148"/>
      <c r="J793" s="148"/>
      <c r="K793" s="148"/>
      <c r="L793" s="148"/>
      <c r="M793" s="148"/>
      <c r="N793" s="148"/>
      <c r="O793" s="148"/>
      <c r="P793" s="148"/>
      <c r="Q793" s="148"/>
      <c r="R793" s="148"/>
      <c r="S793" s="148"/>
      <c r="T793" s="148"/>
      <c r="U793" s="148"/>
      <c r="V793" s="148"/>
      <c r="W793" s="148"/>
      <c r="X793" s="148"/>
      <c r="Y793" s="148"/>
      <c r="Z793" s="148"/>
    </row>
    <row r="794" spans="1:26" ht="15.75" customHeight="1">
      <c r="A794" s="62"/>
      <c r="B794" s="754"/>
      <c r="C794" s="62"/>
      <c r="D794" s="62"/>
      <c r="E794" s="227"/>
      <c r="F794" s="898"/>
      <c r="G794" s="148"/>
      <c r="H794" s="148"/>
      <c r="I794" s="148"/>
      <c r="J794" s="148"/>
      <c r="K794" s="148"/>
      <c r="L794" s="148"/>
      <c r="M794" s="148"/>
      <c r="N794" s="148"/>
      <c r="O794" s="148"/>
      <c r="P794" s="148"/>
      <c r="Q794" s="148"/>
      <c r="R794" s="148"/>
      <c r="S794" s="148"/>
      <c r="T794" s="148"/>
      <c r="U794" s="148"/>
      <c r="V794" s="148"/>
      <c r="W794" s="148"/>
      <c r="X794" s="148"/>
      <c r="Y794" s="148"/>
      <c r="Z794" s="148"/>
    </row>
    <row r="795" spans="1:26" ht="15.75" customHeight="1">
      <c r="A795" s="62"/>
      <c r="B795" s="754"/>
      <c r="C795" s="62"/>
      <c r="D795" s="62"/>
      <c r="E795" s="227"/>
      <c r="F795" s="898"/>
      <c r="G795" s="148"/>
      <c r="H795" s="148"/>
      <c r="I795" s="148"/>
      <c r="J795" s="148"/>
      <c r="K795" s="148"/>
      <c r="L795" s="148"/>
      <c r="M795" s="148"/>
      <c r="N795" s="148"/>
      <c r="O795" s="148"/>
      <c r="P795" s="148"/>
      <c r="Q795" s="148"/>
      <c r="R795" s="148"/>
      <c r="S795" s="148"/>
      <c r="T795" s="148"/>
      <c r="U795" s="148"/>
      <c r="V795" s="148"/>
      <c r="W795" s="148"/>
      <c r="X795" s="148"/>
      <c r="Y795" s="148"/>
      <c r="Z795" s="148"/>
    </row>
    <row r="796" spans="1:26" ht="15.75" customHeight="1">
      <c r="A796" s="62"/>
      <c r="B796" s="754"/>
      <c r="C796" s="62"/>
      <c r="D796" s="62"/>
      <c r="E796" s="227"/>
      <c r="F796" s="898"/>
      <c r="G796" s="148"/>
      <c r="H796" s="148"/>
      <c r="I796" s="148"/>
      <c r="J796" s="148"/>
      <c r="K796" s="148"/>
      <c r="L796" s="148"/>
      <c r="M796" s="148"/>
      <c r="N796" s="148"/>
      <c r="O796" s="148"/>
      <c r="P796" s="148"/>
      <c r="Q796" s="148"/>
      <c r="R796" s="148"/>
      <c r="S796" s="148"/>
      <c r="T796" s="148"/>
      <c r="U796" s="148"/>
      <c r="V796" s="148"/>
      <c r="W796" s="148"/>
      <c r="X796" s="148"/>
      <c r="Y796" s="148"/>
      <c r="Z796" s="148"/>
    </row>
    <row r="797" spans="1:26" ht="15.75" customHeight="1">
      <c r="A797" s="62"/>
      <c r="B797" s="754"/>
      <c r="C797" s="62"/>
      <c r="D797" s="62"/>
      <c r="E797" s="227"/>
      <c r="F797" s="898"/>
      <c r="G797" s="148"/>
      <c r="H797" s="148"/>
      <c r="I797" s="148"/>
      <c r="J797" s="148"/>
      <c r="K797" s="148"/>
      <c r="L797" s="148"/>
      <c r="M797" s="148"/>
      <c r="N797" s="148"/>
      <c r="O797" s="148"/>
      <c r="P797" s="148"/>
      <c r="Q797" s="148"/>
      <c r="R797" s="148"/>
      <c r="S797" s="148"/>
      <c r="T797" s="148"/>
      <c r="U797" s="148"/>
      <c r="V797" s="148"/>
      <c r="W797" s="148"/>
      <c r="X797" s="148"/>
      <c r="Y797" s="148"/>
      <c r="Z797" s="148"/>
    </row>
    <row r="798" spans="1:26" ht="15.75" customHeight="1">
      <c r="A798" s="62"/>
      <c r="B798" s="754"/>
      <c r="C798" s="62"/>
      <c r="D798" s="62"/>
      <c r="E798" s="227"/>
      <c r="F798" s="898"/>
      <c r="G798" s="148"/>
      <c r="H798" s="148"/>
      <c r="I798" s="148"/>
      <c r="J798" s="148"/>
      <c r="K798" s="148"/>
      <c r="L798" s="148"/>
      <c r="M798" s="148"/>
      <c r="N798" s="148"/>
      <c r="O798" s="148"/>
      <c r="P798" s="148"/>
      <c r="Q798" s="148"/>
      <c r="R798" s="148"/>
      <c r="S798" s="148"/>
      <c r="T798" s="148"/>
      <c r="U798" s="148"/>
      <c r="V798" s="148"/>
      <c r="W798" s="148"/>
      <c r="X798" s="148"/>
      <c r="Y798" s="148"/>
      <c r="Z798" s="148"/>
    </row>
    <row r="799" spans="1:26" ht="15.75" customHeight="1">
      <c r="A799" s="62"/>
      <c r="B799" s="754"/>
      <c r="C799" s="62"/>
      <c r="D799" s="62"/>
      <c r="E799" s="227"/>
      <c r="F799" s="898"/>
      <c r="G799" s="148"/>
      <c r="H799" s="148"/>
      <c r="I799" s="148"/>
      <c r="J799" s="148"/>
      <c r="K799" s="148"/>
      <c r="L799" s="148"/>
      <c r="M799" s="148"/>
      <c r="N799" s="148"/>
      <c r="O799" s="148"/>
      <c r="P799" s="148"/>
      <c r="Q799" s="148"/>
      <c r="R799" s="148"/>
      <c r="S799" s="148"/>
      <c r="T799" s="148"/>
      <c r="U799" s="148"/>
      <c r="V799" s="148"/>
      <c r="W799" s="148"/>
      <c r="X799" s="148"/>
      <c r="Y799" s="148"/>
      <c r="Z799" s="148"/>
    </row>
    <row r="800" spans="1:26" ht="15.75" customHeight="1">
      <c r="A800" s="62"/>
      <c r="B800" s="754"/>
      <c r="C800" s="62"/>
      <c r="D800" s="62"/>
      <c r="E800" s="227"/>
      <c r="F800" s="898"/>
      <c r="G800" s="148"/>
      <c r="H800" s="148"/>
      <c r="I800" s="148"/>
      <c r="J800" s="148"/>
      <c r="K800" s="148"/>
      <c r="L800" s="148"/>
      <c r="M800" s="148"/>
      <c r="N800" s="148"/>
      <c r="O800" s="148"/>
      <c r="P800" s="148"/>
      <c r="Q800" s="148"/>
      <c r="R800" s="148"/>
      <c r="S800" s="148"/>
      <c r="T800" s="148"/>
      <c r="U800" s="148"/>
      <c r="V800" s="148"/>
      <c r="W800" s="148"/>
      <c r="X800" s="148"/>
      <c r="Y800" s="148"/>
      <c r="Z800" s="148"/>
    </row>
    <row r="801" spans="1:26" ht="15.75" customHeight="1">
      <c r="A801" s="62"/>
      <c r="B801" s="754"/>
      <c r="C801" s="62"/>
      <c r="D801" s="62"/>
      <c r="E801" s="227"/>
      <c r="F801" s="898"/>
      <c r="G801" s="148"/>
      <c r="H801" s="148"/>
      <c r="I801" s="148"/>
      <c r="J801" s="148"/>
      <c r="K801" s="148"/>
      <c r="L801" s="148"/>
      <c r="M801" s="148"/>
      <c r="N801" s="148"/>
      <c r="O801" s="148"/>
      <c r="P801" s="148"/>
      <c r="Q801" s="148"/>
      <c r="R801" s="148"/>
      <c r="S801" s="148"/>
      <c r="T801" s="148"/>
      <c r="U801" s="148"/>
      <c r="V801" s="148"/>
      <c r="W801" s="148"/>
      <c r="X801" s="148"/>
      <c r="Y801" s="148"/>
      <c r="Z801" s="148"/>
    </row>
    <row r="802" spans="1:26" ht="15.75" customHeight="1">
      <c r="A802" s="62"/>
      <c r="B802" s="754"/>
      <c r="C802" s="62"/>
      <c r="D802" s="62"/>
      <c r="E802" s="227"/>
      <c r="F802" s="898"/>
      <c r="G802" s="148"/>
      <c r="H802" s="148"/>
      <c r="I802" s="148"/>
      <c r="J802" s="148"/>
      <c r="K802" s="148"/>
      <c r="L802" s="148"/>
      <c r="M802" s="148"/>
      <c r="N802" s="148"/>
      <c r="O802" s="148"/>
      <c r="P802" s="148"/>
      <c r="Q802" s="148"/>
      <c r="R802" s="148"/>
      <c r="S802" s="148"/>
      <c r="T802" s="148"/>
      <c r="U802" s="148"/>
      <c r="V802" s="148"/>
      <c r="W802" s="148"/>
      <c r="X802" s="148"/>
      <c r="Y802" s="148"/>
      <c r="Z802" s="148"/>
    </row>
    <row r="803" spans="1:26" ht="15.75" customHeight="1">
      <c r="A803" s="62"/>
      <c r="B803" s="754"/>
      <c r="C803" s="62"/>
      <c r="D803" s="62"/>
      <c r="E803" s="227"/>
      <c r="F803" s="898"/>
      <c r="G803" s="148"/>
      <c r="H803" s="148"/>
      <c r="I803" s="148"/>
      <c r="J803" s="148"/>
      <c r="K803" s="148"/>
      <c r="L803" s="148"/>
      <c r="M803" s="148"/>
      <c r="N803" s="148"/>
      <c r="O803" s="148"/>
      <c r="P803" s="148"/>
      <c r="Q803" s="148"/>
      <c r="R803" s="148"/>
      <c r="S803" s="148"/>
      <c r="T803" s="148"/>
      <c r="U803" s="148"/>
      <c r="V803" s="148"/>
      <c r="W803" s="148"/>
      <c r="X803" s="148"/>
      <c r="Y803" s="148"/>
      <c r="Z803" s="148"/>
    </row>
    <row r="804" spans="1:26" ht="15.75" customHeight="1">
      <c r="A804" s="62"/>
      <c r="B804" s="754"/>
      <c r="C804" s="62"/>
      <c r="D804" s="62"/>
      <c r="E804" s="227"/>
      <c r="F804" s="898"/>
      <c r="G804" s="148"/>
      <c r="H804" s="148"/>
      <c r="I804" s="148"/>
      <c r="J804" s="148"/>
      <c r="K804" s="148"/>
      <c r="L804" s="148"/>
      <c r="M804" s="148"/>
      <c r="N804" s="148"/>
      <c r="O804" s="148"/>
      <c r="P804" s="148"/>
      <c r="Q804" s="148"/>
      <c r="R804" s="148"/>
      <c r="S804" s="148"/>
      <c r="T804" s="148"/>
      <c r="U804" s="148"/>
      <c r="V804" s="148"/>
      <c r="W804" s="148"/>
      <c r="X804" s="148"/>
      <c r="Y804" s="148"/>
      <c r="Z804" s="148"/>
    </row>
    <row r="805" spans="1:26" ht="15.75" customHeight="1">
      <c r="A805" s="62"/>
      <c r="B805" s="754"/>
      <c r="C805" s="62"/>
      <c r="D805" s="62"/>
      <c r="E805" s="227"/>
      <c r="F805" s="898"/>
      <c r="G805" s="148"/>
      <c r="H805" s="148"/>
      <c r="I805" s="148"/>
      <c r="J805" s="148"/>
      <c r="K805" s="148"/>
      <c r="L805" s="148"/>
      <c r="M805" s="148"/>
      <c r="N805" s="148"/>
      <c r="O805" s="148"/>
      <c r="P805" s="148"/>
      <c r="Q805" s="148"/>
      <c r="R805" s="148"/>
      <c r="S805" s="148"/>
      <c r="T805" s="148"/>
      <c r="U805" s="148"/>
      <c r="V805" s="148"/>
      <c r="W805" s="148"/>
      <c r="X805" s="148"/>
      <c r="Y805" s="148"/>
      <c r="Z805" s="148"/>
    </row>
    <row r="806" spans="1:26" ht="15.75" customHeight="1">
      <c r="A806" s="62"/>
      <c r="B806" s="754"/>
      <c r="C806" s="62"/>
      <c r="D806" s="62"/>
      <c r="E806" s="227"/>
      <c r="F806" s="898"/>
      <c r="G806" s="148"/>
      <c r="H806" s="148"/>
      <c r="I806" s="148"/>
      <c r="J806" s="148"/>
      <c r="K806" s="148"/>
      <c r="L806" s="148"/>
      <c r="M806" s="148"/>
      <c r="N806" s="148"/>
      <c r="O806" s="148"/>
      <c r="P806" s="148"/>
      <c r="Q806" s="148"/>
      <c r="R806" s="148"/>
      <c r="S806" s="148"/>
      <c r="T806" s="148"/>
      <c r="U806" s="148"/>
      <c r="V806" s="148"/>
      <c r="W806" s="148"/>
      <c r="X806" s="148"/>
      <c r="Y806" s="148"/>
      <c r="Z806" s="148"/>
    </row>
    <row r="807" spans="1:26" ht="15.75" customHeight="1">
      <c r="A807" s="62"/>
      <c r="B807" s="754"/>
      <c r="C807" s="62"/>
      <c r="D807" s="62"/>
      <c r="E807" s="227"/>
      <c r="F807" s="898"/>
      <c r="G807" s="148"/>
      <c r="H807" s="148"/>
      <c r="I807" s="148"/>
      <c r="J807" s="148"/>
      <c r="K807" s="148"/>
      <c r="L807" s="148"/>
      <c r="M807" s="148"/>
      <c r="N807" s="148"/>
      <c r="O807" s="148"/>
      <c r="P807" s="148"/>
      <c r="Q807" s="148"/>
      <c r="R807" s="148"/>
      <c r="S807" s="148"/>
      <c r="T807" s="148"/>
      <c r="U807" s="148"/>
      <c r="V807" s="148"/>
      <c r="W807" s="148"/>
      <c r="X807" s="148"/>
      <c r="Y807" s="148"/>
      <c r="Z807" s="148"/>
    </row>
    <row r="808" spans="1:26" ht="15.75" customHeight="1">
      <c r="A808" s="62"/>
      <c r="B808" s="754"/>
      <c r="C808" s="62"/>
      <c r="D808" s="62"/>
      <c r="E808" s="227"/>
      <c r="F808" s="898"/>
      <c r="G808" s="148"/>
      <c r="H808" s="148"/>
      <c r="I808" s="148"/>
      <c r="J808" s="148"/>
      <c r="K808" s="148"/>
      <c r="L808" s="148"/>
      <c r="M808" s="148"/>
      <c r="N808" s="148"/>
      <c r="O808" s="148"/>
      <c r="P808" s="148"/>
      <c r="Q808" s="148"/>
      <c r="R808" s="148"/>
      <c r="S808" s="148"/>
      <c r="T808" s="148"/>
      <c r="U808" s="148"/>
      <c r="V808" s="148"/>
      <c r="W808" s="148"/>
      <c r="X808" s="148"/>
      <c r="Y808" s="148"/>
      <c r="Z808" s="148"/>
    </row>
    <row r="809" spans="1:26" ht="15.75" customHeight="1">
      <c r="A809" s="62"/>
      <c r="B809" s="754"/>
      <c r="C809" s="62"/>
      <c r="D809" s="62"/>
      <c r="E809" s="227"/>
      <c r="F809" s="898"/>
      <c r="G809" s="148"/>
      <c r="H809" s="148"/>
      <c r="I809" s="148"/>
      <c r="J809" s="148"/>
      <c r="K809" s="148"/>
      <c r="L809" s="148"/>
      <c r="M809" s="148"/>
      <c r="N809" s="148"/>
      <c r="O809" s="148"/>
      <c r="P809" s="148"/>
      <c r="Q809" s="148"/>
      <c r="R809" s="148"/>
      <c r="S809" s="148"/>
      <c r="T809" s="148"/>
      <c r="U809" s="148"/>
      <c r="V809" s="148"/>
      <c r="W809" s="148"/>
      <c r="X809" s="148"/>
      <c r="Y809" s="148"/>
      <c r="Z809" s="148"/>
    </row>
    <row r="810" spans="1:26" ht="15.75" customHeight="1">
      <c r="A810" s="62"/>
      <c r="B810" s="754"/>
      <c r="C810" s="62"/>
      <c r="D810" s="62"/>
      <c r="E810" s="227"/>
      <c r="F810" s="898"/>
      <c r="G810" s="148"/>
      <c r="H810" s="148"/>
      <c r="I810" s="148"/>
      <c r="J810" s="148"/>
      <c r="K810" s="148"/>
      <c r="L810" s="148"/>
      <c r="M810" s="148"/>
      <c r="N810" s="148"/>
      <c r="O810" s="148"/>
      <c r="P810" s="148"/>
      <c r="Q810" s="148"/>
      <c r="R810" s="148"/>
      <c r="S810" s="148"/>
      <c r="T810" s="148"/>
      <c r="U810" s="148"/>
      <c r="V810" s="148"/>
      <c r="W810" s="148"/>
      <c r="X810" s="148"/>
      <c r="Y810" s="148"/>
      <c r="Z810" s="148"/>
    </row>
    <row r="811" spans="1:26" ht="15.75" customHeight="1">
      <c r="A811" s="62"/>
      <c r="B811" s="754"/>
      <c r="C811" s="62"/>
      <c r="D811" s="62"/>
      <c r="E811" s="227"/>
      <c r="F811" s="898"/>
      <c r="G811" s="148"/>
      <c r="H811" s="148"/>
      <c r="I811" s="148"/>
      <c r="J811" s="148"/>
      <c r="K811" s="148"/>
      <c r="L811" s="148"/>
      <c r="M811" s="148"/>
      <c r="N811" s="148"/>
      <c r="O811" s="148"/>
      <c r="P811" s="148"/>
      <c r="Q811" s="148"/>
      <c r="R811" s="148"/>
      <c r="S811" s="148"/>
      <c r="T811" s="148"/>
      <c r="U811" s="148"/>
      <c r="V811" s="148"/>
      <c r="W811" s="148"/>
      <c r="X811" s="148"/>
      <c r="Y811" s="148"/>
      <c r="Z811" s="148"/>
    </row>
    <row r="812" spans="1:26" ht="15.75" customHeight="1">
      <c r="A812" s="62"/>
      <c r="B812" s="754"/>
      <c r="C812" s="62"/>
      <c r="D812" s="62"/>
      <c r="E812" s="227"/>
      <c r="F812" s="898"/>
      <c r="G812" s="148"/>
      <c r="H812" s="148"/>
      <c r="I812" s="148"/>
      <c r="J812" s="148"/>
      <c r="K812" s="148"/>
      <c r="L812" s="148"/>
      <c r="M812" s="148"/>
      <c r="N812" s="148"/>
      <c r="O812" s="148"/>
      <c r="P812" s="148"/>
      <c r="Q812" s="148"/>
      <c r="R812" s="148"/>
      <c r="S812" s="148"/>
      <c r="T812" s="148"/>
      <c r="U812" s="148"/>
      <c r="V812" s="148"/>
      <c r="W812" s="148"/>
      <c r="X812" s="148"/>
      <c r="Y812" s="148"/>
      <c r="Z812" s="148"/>
    </row>
    <row r="813" spans="1:26" ht="15.75" customHeight="1">
      <c r="A813" s="62"/>
      <c r="B813" s="754"/>
      <c r="C813" s="62"/>
      <c r="D813" s="62"/>
      <c r="E813" s="227"/>
      <c r="F813" s="898"/>
      <c r="G813" s="148"/>
      <c r="H813" s="148"/>
      <c r="I813" s="148"/>
      <c r="J813" s="148"/>
      <c r="K813" s="148"/>
      <c r="L813" s="148"/>
      <c r="M813" s="148"/>
      <c r="N813" s="148"/>
      <c r="O813" s="148"/>
      <c r="P813" s="148"/>
      <c r="Q813" s="148"/>
      <c r="R813" s="148"/>
      <c r="S813" s="148"/>
      <c r="T813" s="148"/>
      <c r="U813" s="148"/>
      <c r="V813" s="148"/>
      <c r="W813" s="148"/>
      <c r="X813" s="148"/>
      <c r="Y813" s="148"/>
      <c r="Z813" s="148"/>
    </row>
    <row r="814" spans="1:26" ht="15.75" customHeight="1">
      <c r="A814" s="62"/>
      <c r="B814" s="754"/>
      <c r="C814" s="62"/>
      <c r="D814" s="62"/>
      <c r="E814" s="227"/>
      <c r="F814" s="898"/>
      <c r="G814" s="148"/>
      <c r="H814" s="148"/>
      <c r="I814" s="148"/>
      <c r="J814" s="148"/>
      <c r="K814" s="148"/>
      <c r="L814" s="148"/>
      <c r="M814" s="148"/>
      <c r="N814" s="148"/>
      <c r="O814" s="148"/>
      <c r="P814" s="148"/>
      <c r="Q814" s="148"/>
      <c r="R814" s="148"/>
      <c r="S814" s="148"/>
      <c r="T814" s="148"/>
      <c r="U814" s="148"/>
      <c r="V814" s="148"/>
      <c r="W814" s="148"/>
      <c r="X814" s="148"/>
      <c r="Y814" s="148"/>
      <c r="Z814" s="148"/>
    </row>
    <row r="815" spans="1:26" ht="15.75" customHeight="1">
      <c r="A815" s="62"/>
      <c r="B815" s="754"/>
      <c r="C815" s="62"/>
      <c r="D815" s="62"/>
      <c r="E815" s="227"/>
      <c r="F815" s="898"/>
      <c r="G815" s="148"/>
      <c r="H815" s="148"/>
      <c r="I815" s="148"/>
      <c r="J815" s="148"/>
      <c r="K815" s="148"/>
      <c r="L815" s="148"/>
      <c r="M815" s="148"/>
      <c r="N815" s="148"/>
      <c r="O815" s="148"/>
      <c r="P815" s="148"/>
      <c r="Q815" s="148"/>
      <c r="R815" s="148"/>
      <c r="S815" s="148"/>
      <c r="T815" s="148"/>
      <c r="U815" s="148"/>
      <c r="V815" s="148"/>
      <c r="W815" s="148"/>
      <c r="X815" s="148"/>
      <c r="Y815" s="148"/>
      <c r="Z815" s="148"/>
    </row>
    <row r="816" spans="1:26" ht="15.75" customHeight="1">
      <c r="A816" s="62"/>
      <c r="B816" s="754"/>
      <c r="C816" s="62"/>
      <c r="D816" s="62"/>
      <c r="E816" s="227"/>
      <c r="F816" s="898"/>
      <c r="G816" s="148"/>
      <c r="H816" s="148"/>
      <c r="I816" s="148"/>
      <c r="J816" s="148"/>
      <c r="K816" s="148"/>
      <c r="L816" s="148"/>
      <c r="M816" s="148"/>
      <c r="N816" s="148"/>
      <c r="O816" s="148"/>
      <c r="P816" s="148"/>
      <c r="Q816" s="148"/>
      <c r="R816" s="148"/>
      <c r="S816" s="148"/>
      <c r="T816" s="148"/>
      <c r="U816" s="148"/>
      <c r="V816" s="148"/>
      <c r="W816" s="148"/>
      <c r="X816" s="148"/>
      <c r="Y816" s="148"/>
      <c r="Z816" s="148"/>
    </row>
    <row r="817" spans="1:26" ht="15.75" customHeight="1">
      <c r="A817" s="62"/>
      <c r="B817" s="754"/>
      <c r="C817" s="62"/>
      <c r="D817" s="62"/>
      <c r="E817" s="227"/>
      <c r="F817" s="898"/>
      <c r="G817" s="148"/>
      <c r="H817" s="148"/>
      <c r="I817" s="148"/>
      <c r="J817" s="148"/>
      <c r="K817" s="148"/>
      <c r="L817" s="148"/>
      <c r="M817" s="148"/>
      <c r="N817" s="148"/>
      <c r="O817" s="148"/>
      <c r="P817" s="148"/>
      <c r="Q817" s="148"/>
      <c r="R817" s="148"/>
      <c r="S817" s="148"/>
      <c r="T817" s="148"/>
      <c r="U817" s="148"/>
      <c r="V817" s="148"/>
      <c r="W817" s="148"/>
      <c r="X817" s="148"/>
      <c r="Y817" s="148"/>
      <c r="Z817" s="148"/>
    </row>
    <row r="818" spans="1:26" ht="15.75" customHeight="1">
      <c r="A818" s="62"/>
      <c r="B818" s="754"/>
      <c r="C818" s="62"/>
      <c r="D818" s="62"/>
      <c r="E818" s="227"/>
      <c r="F818" s="898"/>
      <c r="G818" s="148"/>
      <c r="H818" s="148"/>
      <c r="I818" s="148"/>
      <c r="J818" s="148"/>
      <c r="K818" s="148"/>
      <c r="L818" s="148"/>
      <c r="M818" s="148"/>
      <c r="N818" s="148"/>
      <c r="O818" s="148"/>
      <c r="P818" s="148"/>
      <c r="Q818" s="148"/>
      <c r="R818" s="148"/>
      <c r="S818" s="148"/>
      <c r="T818" s="148"/>
      <c r="U818" s="148"/>
      <c r="V818" s="148"/>
      <c r="W818" s="148"/>
      <c r="X818" s="148"/>
      <c r="Y818" s="148"/>
      <c r="Z818" s="148"/>
    </row>
    <row r="819" spans="1:26" ht="15.75" customHeight="1">
      <c r="A819" s="62"/>
      <c r="B819" s="754"/>
      <c r="C819" s="62"/>
      <c r="D819" s="62"/>
      <c r="E819" s="227"/>
      <c r="F819" s="898"/>
      <c r="G819" s="148"/>
      <c r="H819" s="148"/>
      <c r="I819" s="148"/>
      <c r="J819" s="148"/>
      <c r="K819" s="148"/>
      <c r="L819" s="148"/>
      <c r="M819" s="148"/>
      <c r="N819" s="148"/>
      <c r="O819" s="148"/>
      <c r="P819" s="148"/>
      <c r="Q819" s="148"/>
      <c r="R819" s="148"/>
      <c r="S819" s="148"/>
      <c r="T819" s="148"/>
      <c r="U819" s="148"/>
      <c r="V819" s="148"/>
      <c r="W819" s="148"/>
      <c r="X819" s="148"/>
      <c r="Y819" s="148"/>
      <c r="Z819" s="148"/>
    </row>
    <row r="820" spans="1:26" ht="15.75" customHeight="1">
      <c r="A820" s="62"/>
      <c r="B820" s="754"/>
      <c r="C820" s="62"/>
      <c r="D820" s="62"/>
      <c r="E820" s="227"/>
      <c r="F820" s="898"/>
      <c r="G820" s="148"/>
      <c r="H820" s="148"/>
      <c r="I820" s="148"/>
      <c r="J820" s="148"/>
      <c r="K820" s="148"/>
      <c r="L820" s="148"/>
      <c r="M820" s="148"/>
      <c r="N820" s="148"/>
      <c r="O820" s="148"/>
      <c r="P820" s="148"/>
      <c r="Q820" s="148"/>
      <c r="R820" s="148"/>
      <c r="S820" s="148"/>
      <c r="T820" s="148"/>
      <c r="U820" s="148"/>
      <c r="V820" s="148"/>
      <c r="W820" s="148"/>
      <c r="X820" s="148"/>
      <c r="Y820" s="148"/>
      <c r="Z820" s="148"/>
    </row>
    <row r="821" spans="1:26" ht="15.75" customHeight="1">
      <c r="A821" s="62"/>
      <c r="B821" s="754"/>
      <c r="C821" s="62"/>
      <c r="D821" s="62"/>
      <c r="E821" s="227"/>
      <c r="F821" s="898"/>
      <c r="G821" s="148"/>
      <c r="H821" s="148"/>
      <c r="I821" s="148"/>
      <c r="J821" s="148"/>
      <c r="K821" s="148"/>
      <c r="L821" s="148"/>
      <c r="M821" s="148"/>
      <c r="N821" s="148"/>
      <c r="O821" s="148"/>
      <c r="P821" s="148"/>
      <c r="Q821" s="148"/>
      <c r="R821" s="148"/>
      <c r="S821" s="148"/>
      <c r="T821" s="148"/>
      <c r="U821" s="148"/>
      <c r="V821" s="148"/>
      <c r="W821" s="148"/>
      <c r="X821" s="148"/>
      <c r="Y821" s="148"/>
      <c r="Z821" s="148"/>
    </row>
    <row r="822" spans="1:26" ht="15.75" customHeight="1">
      <c r="A822" s="62"/>
      <c r="B822" s="754"/>
      <c r="C822" s="62"/>
      <c r="D822" s="62"/>
      <c r="E822" s="227"/>
      <c r="F822" s="898"/>
      <c r="G822" s="148"/>
      <c r="H822" s="148"/>
      <c r="I822" s="148"/>
      <c r="J822" s="148"/>
      <c r="K822" s="148"/>
      <c r="L822" s="148"/>
      <c r="M822" s="148"/>
      <c r="N822" s="148"/>
      <c r="O822" s="148"/>
      <c r="P822" s="148"/>
      <c r="Q822" s="148"/>
      <c r="R822" s="148"/>
      <c r="S822" s="148"/>
      <c r="T822" s="148"/>
      <c r="U822" s="148"/>
      <c r="V822" s="148"/>
      <c r="W822" s="148"/>
      <c r="X822" s="148"/>
      <c r="Y822" s="148"/>
      <c r="Z822" s="148"/>
    </row>
    <row r="823" spans="1:26" ht="15.75" customHeight="1">
      <c r="A823" s="62"/>
      <c r="B823" s="754"/>
      <c r="C823" s="62"/>
      <c r="D823" s="62"/>
      <c r="E823" s="227"/>
      <c r="F823" s="898"/>
      <c r="G823" s="148"/>
      <c r="H823" s="148"/>
      <c r="I823" s="148"/>
      <c r="J823" s="148"/>
      <c r="K823" s="148"/>
      <c r="L823" s="148"/>
      <c r="M823" s="148"/>
      <c r="N823" s="148"/>
      <c r="O823" s="148"/>
      <c r="P823" s="148"/>
      <c r="Q823" s="148"/>
      <c r="R823" s="148"/>
      <c r="S823" s="148"/>
      <c r="T823" s="148"/>
      <c r="U823" s="148"/>
      <c r="V823" s="148"/>
      <c r="W823" s="148"/>
      <c r="X823" s="148"/>
      <c r="Y823" s="148"/>
      <c r="Z823" s="148"/>
    </row>
    <row r="824" spans="1:26" ht="15.75" customHeight="1">
      <c r="A824" s="62"/>
      <c r="B824" s="754"/>
      <c r="C824" s="62"/>
      <c r="D824" s="62"/>
      <c r="E824" s="227"/>
      <c r="F824" s="898"/>
      <c r="G824" s="148"/>
      <c r="H824" s="148"/>
      <c r="I824" s="148"/>
      <c r="J824" s="148"/>
      <c r="K824" s="148"/>
      <c r="L824" s="148"/>
      <c r="M824" s="148"/>
      <c r="N824" s="148"/>
      <c r="O824" s="148"/>
      <c r="P824" s="148"/>
      <c r="Q824" s="148"/>
      <c r="R824" s="148"/>
      <c r="S824" s="148"/>
      <c r="T824" s="148"/>
      <c r="U824" s="148"/>
      <c r="V824" s="148"/>
      <c r="W824" s="148"/>
      <c r="X824" s="148"/>
      <c r="Y824" s="148"/>
      <c r="Z824" s="148"/>
    </row>
    <row r="825" spans="1:26" ht="15.75" customHeight="1">
      <c r="A825" s="62"/>
      <c r="B825" s="754"/>
      <c r="C825" s="62"/>
      <c r="D825" s="62"/>
      <c r="E825" s="227"/>
      <c r="F825" s="898"/>
      <c r="G825" s="148"/>
      <c r="H825" s="148"/>
      <c r="I825" s="148"/>
      <c r="J825" s="148"/>
      <c r="K825" s="148"/>
      <c r="L825" s="148"/>
      <c r="M825" s="148"/>
      <c r="N825" s="148"/>
      <c r="O825" s="148"/>
      <c r="P825" s="148"/>
      <c r="Q825" s="148"/>
      <c r="R825" s="148"/>
      <c r="S825" s="148"/>
      <c r="T825" s="148"/>
      <c r="U825" s="148"/>
      <c r="V825" s="148"/>
      <c r="W825" s="148"/>
      <c r="X825" s="148"/>
      <c r="Y825" s="148"/>
      <c r="Z825" s="148"/>
    </row>
    <row r="826" spans="1:26" ht="15.75" customHeight="1">
      <c r="A826" s="62"/>
      <c r="B826" s="754"/>
      <c r="C826" s="62"/>
      <c r="D826" s="62"/>
      <c r="E826" s="227"/>
      <c r="F826" s="898"/>
      <c r="G826" s="148"/>
      <c r="H826" s="148"/>
      <c r="I826" s="148"/>
      <c r="J826" s="148"/>
      <c r="K826" s="148"/>
      <c r="L826" s="148"/>
      <c r="M826" s="148"/>
      <c r="N826" s="148"/>
      <c r="O826" s="148"/>
      <c r="P826" s="148"/>
      <c r="Q826" s="148"/>
      <c r="R826" s="148"/>
      <c r="S826" s="148"/>
      <c r="T826" s="148"/>
      <c r="U826" s="148"/>
      <c r="V826" s="148"/>
      <c r="W826" s="148"/>
      <c r="X826" s="148"/>
      <c r="Y826" s="148"/>
      <c r="Z826" s="148"/>
    </row>
    <row r="827" spans="1:26" ht="15.75" customHeight="1">
      <c r="A827" s="62"/>
      <c r="B827" s="754"/>
      <c r="C827" s="62"/>
      <c r="D827" s="62"/>
      <c r="E827" s="227"/>
      <c r="F827" s="898"/>
      <c r="G827" s="148"/>
      <c r="H827" s="148"/>
      <c r="I827" s="148"/>
      <c r="J827" s="148"/>
      <c r="K827" s="148"/>
      <c r="L827" s="148"/>
      <c r="M827" s="148"/>
      <c r="N827" s="148"/>
      <c r="O827" s="148"/>
      <c r="P827" s="148"/>
      <c r="Q827" s="148"/>
      <c r="R827" s="148"/>
      <c r="S827" s="148"/>
      <c r="T827" s="148"/>
      <c r="U827" s="148"/>
      <c r="V827" s="148"/>
      <c r="W827" s="148"/>
      <c r="X827" s="148"/>
      <c r="Y827" s="148"/>
      <c r="Z827" s="148"/>
    </row>
    <row r="828" spans="1:26" ht="15.75" customHeight="1">
      <c r="A828" s="62"/>
      <c r="B828" s="754"/>
      <c r="C828" s="62"/>
      <c r="D828" s="62"/>
      <c r="E828" s="227"/>
      <c r="F828" s="898"/>
      <c r="G828" s="148"/>
      <c r="H828" s="148"/>
      <c r="I828" s="148"/>
      <c r="J828" s="148"/>
      <c r="K828" s="148"/>
      <c r="L828" s="148"/>
      <c r="M828" s="148"/>
      <c r="N828" s="148"/>
      <c r="O828" s="148"/>
      <c r="P828" s="148"/>
      <c r="Q828" s="148"/>
      <c r="R828" s="148"/>
      <c r="S828" s="148"/>
      <c r="T828" s="148"/>
      <c r="U828" s="148"/>
      <c r="V828" s="148"/>
      <c r="W828" s="148"/>
      <c r="X828" s="148"/>
      <c r="Y828" s="148"/>
      <c r="Z828" s="148"/>
    </row>
    <row r="829" spans="1:26" ht="15.75" customHeight="1">
      <c r="A829" s="62"/>
      <c r="B829" s="754"/>
      <c r="C829" s="62"/>
      <c r="D829" s="62"/>
      <c r="E829" s="227"/>
      <c r="F829" s="898"/>
      <c r="G829" s="148"/>
      <c r="H829" s="148"/>
      <c r="I829" s="148"/>
      <c r="J829" s="148"/>
      <c r="K829" s="148"/>
      <c r="L829" s="148"/>
      <c r="M829" s="148"/>
      <c r="N829" s="148"/>
      <c r="O829" s="148"/>
      <c r="P829" s="148"/>
      <c r="Q829" s="148"/>
      <c r="R829" s="148"/>
      <c r="S829" s="148"/>
      <c r="T829" s="148"/>
      <c r="U829" s="148"/>
      <c r="V829" s="148"/>
      <c r="W829" s="148"/>
      <c r="X829" s="148"/>
      <c r="Y829" s="148"/>
      <c r="Z829" s="148"/>
    </row>
    <row r="830" spans="1:26" ht="15.75" customHeight="1">
      <c r="A830" s="62"/>
      <c r="B830" s="754"/>
      <c r="C830" s="62"/>
      <c r="D830" s="62"/>
      <c r="E830" s="227"/>
      <c r="F830" s="898"/>
      <c r="G830" s="148"/>
      <c r="H830" s="148"/>
      <c r="I830" s="148"/>
      <c r="J830" s="148"/>
      <c r="K830" s="148"/>
      <c r="L830" s="148"/>
      <c r="M830" s="148"/>
      <c r="N830" s="148"/>
      <c r="O830" s="148"/>
      <c r="P830" s="148"/>
      <c r="Q830" s="148"/>
      <c r="R830" s="148"/>
      <c r="S830" s="148"/>
      <c r="T830" s="148"/>
      <c r="U830" s="148"/>
      <c r="V830" s="148"/>
      <c r="W830" s="148"/>
      <c r="X830" s="148"/>
      <c r="Y830" s="148"/>
      <c r="Z830" s="148"/>
    </row>
    <row r="831" spans="1:26" ht="15.75" customHeight="1">
      <c r="A831" s="62"/>
      <c r="B831" s="754"/>
      <c r="C831" s="62"/>
      <c r="D831" s="62"/>
      <c r="E831" s="227"/>
      <c r="F831" s="898"/>
      <c r="G831" s="148"/>
      <c r="H831" s="148"/>
      <c r="I831" s="148"/>
      <c r="J831" s="148"/>
      <c r="K831" s="148"/>
      <c r="L831" s="148"/>
      <c r="M831" s="148"/>
      <c r="N831" s="148"/>
      <c r="O831" s="148"/>
      <c r="P831" s="148"/>
      <c r="Q831" s="148"/>
      <c r="R831" s="148"/>
      <c r="S831" s="148"/>
      <c r="T831" s="148"/>
      <c r="U831" s="148"/>
      <c r="V831" s="148"/>
      <c r="W831" s="148"/>
      <c r="X831" s="148"/>
      <c r="Y831" s="148"/>
      <c r="Z831" s="148"/>
    </row>
    <row r="832" spans="1:26" ht="15.75" customHeight="1">
      <c r="A832" s="62"/>
      <c r="B832" s="754"/>
      <c r="C832" s="62"/>
      <c r="D832" s="62"/>
      <c r="E832" s="227"/>
      <c r="F832" s="898"/>
      <c r="G832" s="148"/>
      <c r="H832" s="148"/>
      <c r="I832" s="148"/>
      <c r="J832" s="148"/>
      <c r="K832" s="148"/>
      <c r="L832" s="148"/>
      <c r="M832" s="148"/>
      <c r="N832" s="148"/>
      <c r="O832" s="148"/>
      <c r="P832" s="148"/>
      <c r="Q832" s="148"/>
      <c r="R832" s="148"/>
      <c r="S832" s="148"/>
      <c r="T832" s="148"/>
      <c r="U832" s="148"/>
      <c r="V832" s="148"/>
      <c r="W832" s="148"/>
      <c r="X832" s="148"/>
      <c r="Y832" s="148"/>
      <c r="Z832" s="148"/>
    </row>
    <row r="833" spans="1:26" ht="15.75" customHeight="1">
      <c r="A833" s="62"/>
      <c r="B833" s="754"/>
      <c r="C833" s="62"/>
      <c r="D833" s="62"/>
      <c r="E833" s="227"/>
      <c r="F833" s="898"/>
      <c r="G833" s="148"/>
      <c r="H833" s="148"/>
      <c r="I833" s="148"/>
      <c r="J833" s="148"/>
      <c r="K833" s="148"/>
      <c r="L833" s="148"/>
      <c r="M833" s="148"/>
      <c r="N833" s="148"/>
      <c r="O833" s="148"/>
      <c r="P833" s="148"/>
      <c r="Q833" s="148"/>
      <c r="R833" s="148"/>
      <c r="S833" s="148"/>
      <c r="T833" s="148"/>
      <c r="U833" s="148"/>
      <c r="V833" s="148"/>
      <c r="W833" s="148"/>
      <c r="X833" s="148"/>
      <c r="Y833" s="148"/>
      <c r="Z833" s="148"/>
    </row>
    <row r="834" spans="1:26" ht="15.75" customHeight="1">
      <c r="A834" s="62"/>
      <c r="B834" s="754"/>
      <c r="C834" s="62"/>
      <c r="D834" s="62"/>
      <c r="E834" s="227"/>
      <c r="F834" s="898"/>
      <c r="G834" s="148"/>
      <c r="H834" s="148"/>
      <c r="I834" s="148"/>
      <c r="J834" s="148"/>
      <c r="K834" s="148"/>
      <c r="L834" s="148"/>
      <c r="M834" s="148"/>
      <c r="N834" s="148"/>
      <c r="O834" s="148"/>
      <c r="P834" s="148"/>
      <c r="Q834" s="148"/>
      <c r="R834" s="148"/>
      <c r="S834" s="148"/>
      <c r="T834" s="148"/>
      <c r="U834" s="148"/>
      <c r="V834" s="148"/>
      <c r="W834" s="148"/>
      <c r="X834" s="148"/>
      <c r="Y834" s="148"/>
      <c r="Z834" s="148"/>
    </row>
    <row r="835" spans="1:26" ht="15.75" customHeight="1">
      <c r="A835" s="62"/>
      <c r="B835" s="754"/>
      <c r="C835" s="62"/>
      <c r="D835" s="62"/>
      <c r="E835" s="227"/>
      <c r="F835" s="898"/>
      <c r="G835" s="148"/>
      <c r="H835" s="148"/>
      <c r="I835" s="148"/>
      <c r="J835" s="148"/>
      <c r="K835" s="148"/>
      <c r="L835" s="148"/>
      <c r="M835" s="148"/>
      <c r="N835" s="148"/>
      <c r="O835" s="148"/>
      <c r="P835" s="148"/>
      <c r="Q835" s="148"/>
      <c r="R835" s="148"/>
      <c r="S835" s="148"/>
      <c r="T835" s="148"/>
      <c r="U835" s="148"/>
      <c r="V835" s="148"/>
      <c r="W835" s="148"/>
      <c r="X835" s="148"/>
      <c r="Y835" s="148"/>
      <c r="Z835" s="148"/>
    </row>
    <row r="836" spans="1:26" ht="15.75" customHeight="1">
      <c r="A836" s="62"/>
      <c r="B836" s="754"/>
      <c r="C836" s="62"/>
      <c r="D836" s="62"/>
      <c r="E836" s="227"/>
      <c r="F836" s="898"/>
      <c r="G836" s="148"/>
      <c r="H836" s="148"/>
      <c r="I836" s="148"/>
      <c r="J836" s="148"/>
      <c r="K836" s="148"/>
      <c r="L836" s="148"/>
      <c r="M836" s="148"/>
      <c r="N836" s="148"/>
      <c r="O836" s="148"/>
      <c r="P836" s="148"/>
      <c r="Q836" s="148"/>
      <c r="R836" s="148"/>
      <c r="S836" s="148"/>
      <c r="T836" s="148"/>
      <c r="U836" s="148"/>
      <c r="V836" s="148"/>
      <c r="W836" s="148"/>
      <c r="X836" s="148"/>
      <c r="Y836" s="148"/>
      <c r="Z836" s="148"/>
    </row>
    <row r="837" spans="1:26" ht="15.75" customHeight="1">
      <c r="A837" s="62"/>
      <c r="B837" s="754"/>
      <c r="C837" s="62"/>
      <c r="D837" s="62"/>
      <c r="E837" s="227"/>
      <c r="F837" s="898"/>
      <c r="G837" s="148"/>
      <c r="H837" s="148"/>
      <c r="I837" s="148"/>
      <c r="J837" s="148"/>
      <c r="K837" s="148"/>
      <c r="L837" s="148"/>
      <c r="M837" s="148"/>
      <c r="N837" s="148"/>
      <c r="O837" s="148"/>
      <c r="P837" s="148"/>
      <c r="Q837" s="148"/>
      <c r="R837" s="148"/>
      <c r="S837" s="148"/>
      <c r="T837" s="148"/>
      <c r="U837" s="148"/>
      <c r="V837" s="148"/>
      <c r="W837" s="148"/>
      <c r="X837" s="148"/>
      <c r="Y837" s="148"/>
      <c r="Z837" s="148"/>
    </row>
    <row r="838" spans="1:26" ht="15.75" customHeight="1">
      <c r="A838" s="62"/>
      <c r="B838" s="754"/>
      <c r="C838" s="62"/>
      <c r="D838" s="62"/>
      <c r="E838" s="227"/>
      <c r="F838" s="898"/>
      <c r="G838" s="148"/>
      <c r="H838" s="148"/>
      <c r="I838" s="148"/>
      <c r="J838" s="148"/>
      <c r="K838" s="148"/>
      <c r="L838" s="148"/>
      <c r="M838" s="148"/>
      <c r="N838" s="148"/>
      <c r="O838" s="148"/>
      <c r="P838" s="148"/>
      <c r="Q838" s="148"/>
      <c r="R838" s="148"/>
      <c r="S838" s="148"/>
      <c r="T838" s="148"/>
      <c r="U838" s="148"/>
      <c r="V838" s="148"/>
      <c r="W838" s="148"/>
      <c r="X838" s="148"/>
      <c r="Y838" s="148"/>
      <c r="Z838" s="148"/>
    </row>
    <row r="839" spans="1:26" ht="15.75" customHeight="1">
      <c r="A839" s="62"/>
      <c r="B839" s="754"/>
      <c r="C839" s="62"/>
      <c r="D839" s="62"/>
      <c r="E839" s="227"/>
      <c r="F839" s="898"/>
      <c r="G839" s="148"/>
      <c r="H839" s="148"/>
      <c r="I839" s="148"/>
      <c r="J839" s="148"/>
      <c r="K839" s="148"/>
      <c r="L839" s="148"/>
      <c r="M839" s="148"/>
      <c r="N839" s="148"/>
      <c r="O839" s="148"/>
      <c r="P839" s="148"/>
      <c r="Q839" s="148"/>
      <c r="R839" s="148"/>
      <c r="S839" s="148"/>
      <c r="T839" s="148"/>
      <c r="U839" s="148"/>
      <c r="V839" s="148"/>
      <c r="W839" s="148"/>
      <c r="X839" s="148"/>
      <c r="Y839" s="148"/>
      <c r="Z839" s="148"/>
    </row>
    <row r="840" spans="1:26" ht="15.75" customHeight="1">
      <c r="A840" s="62"/>
      <c r="B840" s="754"/>
      <c r="C840" s="62"/>
      <c r="D840" s="62"/>
      <c r="E840" s="227"/>
      <c r="F840" s="898"/>
      <c r="G840" s="148"/>
      <c r="H840" s="148"/>
      <c r="I840" s="148"/>
      <c r="J840" s="148"/>
      <c r="K840" s="148"/>
      <c r="L840" s="148"/>
      <c r="M840" s="148"/>
      <c r="N840" s="148"/>
      <c r="O840" s="148"/>
      <c r="P840" s="148"/>
      <c r="Q840" s="148"/>
      <c r="R840" s="148"/>
      <c r="S840" s="148"/>
      <c r="T840" s="148"/>
      <c r="U840" s="148"/>
      <c r="V840" s="148"/>
      <c r="W840" s="148"/>
      <c r="X840" s="148"/>
      <c r="Y840" s="148"/>
      <c r="Z840" s="148"/>
    </row>
    <row r="841" spans="1:26" ht="15.75" customHeight="1">
      <c r="A841" s="62"/>
      <c r="B841" s="754"/>
      <c r="C841" s="62"/>
      <c r="D841" s="62"/>
      <c r="E841" s="227"/>
      <c r="F841" s="898"/>
      <c r="G841" s="148"/>
      <c r="H841" s="148"/>
      <c r="I841" s="148"/>
      <c r="J841" s="148"/>
      <c r="K841" s="148"/>
      <c r="L841" s="148"/>
      <c r="M841" s="148"/>
      <c r="N841" s="148"/>
      <c r="O841" s="148"/>
      <c r="P841" s="148"/>
      <c r="Q841" s="148"/>
      <c r="R841" s="148"/>
      <c r="S841" s="148"/>
      <c r="T841" s="148"/>
      <c r="U841" s="148"/>
      <c r="V841" s="148"/>
      <c r="W841" s="148"/>
      <c r="X841" s="148"/>
      <c r="Y841" s="148"/>
      <c r="Z841" s="148"/>
    </row>
    <row r="842" spans="1:26" ht="15.75" customHeight="1">
      <c r="A842" s="62"/>
      <c r="B842" s="754"/>
      <c r="C842" s="62"/>
      <c r="D842" s="62"/>
      <c r="E842" s="227"/>
      <c r="F842" s="898"/>
      <c r="G842" s="148"/>
      <c r="H842" s="148"/>
      <c r="I842" s="148"/>
      <c r="J842" s="148"/>
      <c r="K842" s="148"/>
      <c r="L842" s="148"/>
      <c r="M842" s="148"/>
      <c r="N842" s="148"/>
      <c r="O842" s="148"/>
      <c r="P842" s="148"/>
      <c r="Q842" s="148"/>
      <c r="R842" s="148"/>
      <c r="S842" s="148"/>
      <c r="T842" s="148"/>
      <c r="U842" s="148"/>
      <c r="V842" s="148"/>
      <c r="W842" s="148"/>
      <c r="X842" s="148"/>
      <c r="Y842" s="148"/>
      <c r="Z842" s="148"/>
    </row>
    <row r="843" spans="1:26" ht="15.75" customHeight="1">
      <c r="A843" s="62"/>
      <c r="B843" s="754"/>
      <c r="C843" s="62"/>
      <c r="D843" s="62"/>
      <c r="E843" s="227"/>
      <c r="F843" s="898"/>
      <c r="G843" s="148"/>
      <c r="H843" s="148"/>
      <c r="I843" s="148"/>
      <c r="J843" s="148"/>
      <c r="K843" s="148"/>
      <c r="L843" s="148"/>
      <c r="M843" s="148"/>
      <c r="N843" s="148"/>
      <c r="O843" s="148"/>
      <c r="P843" s="148"/>
      <c r="Q843" s="148"/>
      <c r="R843" s="148"/>
      <c r="S843" s="148"/>
      <c r="T843" s="148"/>
      <c r="U843" s="148"/>
      <c r="V843" s="148"/>
      <c r="W843" s="148"/>
      <c r="X843" s="148"/>
      <c r="Y843" s="148"/>
      <c r="Z843" s="148"/>
    </row>
    <row r="844" spans="1:26" ht="15.75" customHeight="1">
      <c r="A844" s="62"/>
      <c r="B844" s="754"/>
      <c r="C844" s="62"/>
      <c r="D844" s="62"/>
      <c r="E844" s="227"/>
      <c r="F844" s="898"/>
      <c r="G844" s="148"/>
      <c r="H844" s="148"/>
      <c r="I844" s="148"/>
      <c r="J844" s="148"/>
      <c r="K844" s="148"/>
      <c r="L844" s="148"/>
      <c r="M844" s="148"/>
      <c r="N844" s="148"/>
      <c r="O844" s="148"/>
      <c r="P844" s="148"/>
      <c r="Q844" s="148"/>
      <c r="R844" s="148"/>
      <c r="S844" s="148"/>
      <c r="T844" s="148"/>
      <c r="U844" s="148"/>
      <c r="V844" s="148"/>
      <c r="W844" s="148"/>
      <c r="X844" s="148"/>
      <c r="Y844" s="148"/>
      <c r="Z844" s="148"/>
    </row>
    <row r="845" spans="1:26" ht="15.75" customHeight="1">
      <c r="A845" s="62"/>
      <c r="B845" s="754"/>
      <c r="C845" s="62"/>
      <c r="D845" s="62"/>
      <c r="E845" s="227"/>
      <c r="F845" s="898"/>
      <c r="G845" s="148"/>
      <c r="H845" s="148"/>
      <c r="I845" s="148"/>
      <c r="J845" s="148"/>
      <c r="K845" s="148"/>
      <c r="L845" s="148"/>
      <c r="M845" s="148"/>
      <c r="N845" s="148"/>
      <c r="O845" s="148"/>
      <c r="P845" s="148"/>
      <c r="Q845" s="148"/>
      <c r="R845" s="148"/>
      <c r="S845" s="148"/>
      <c r="T845" s="148"/>
      <c r="U845" s="148"/>
      <c r="V845" s="148"/>
      <c r="W845" s="148"/>
      <c r="X845" s="148"/>
      <c r="Y845" s="148"/>
      <c r="Z845" s="148"/>
    </row>
    <row r="846" spans="1:26" ht="15.75" customHeight="1">
      <c r="A846" s="62"/>
      <c r="B846" s="754"/>
      <c r="C846" s="62"/>
      <c r="D846" s="62"/>
      <c r="E846" s="227"/>
      <c r="F846" s="898"/>
      <c r="G846" s="148"/>
      <c r="H846" s="148"/>
      <c r="I846" s="148"/>
      <c r="J846" s="148"/>
      <c r="K846" s="148"/>
      <c r="L846" s="148"/>
      <c r="M846" s="148"/>
      <c r="N846" s="148"/>
      <c r="O846" s="148"/>
      <c r="P846" s="148"/>
      <c r="Q846" s="148"/>
      <c r="R846" s="148"/>
      <c r="S846" s="148"/>
      <c r="T846" s="148"/>
      <c r="U846" s="148"/>
      <c r="V846" s="148"/>
      <c r="W846" s="148"/>
      <c r="X846" s="148"/>
      <c r="Y846" s="148"/>
      <c r="Z846" s="148"/>
    </row>
    <row r="847" spans="1:26" ht="15.75" customHeight="1">
      <c r="A847" s="62"/>
      <c r="B847" s="754"/>
      <c r="C847" s="62"/>
      <c r="D847" s="62"/>
      <c r="E847" s="227"/>
      <c r="F847" s="898"/>
      <c r="G847" s="148"/>
      <c r="H847" s="148"/>
      <c r="I847" s="148"/>
      <c r="J847" s="148"/>
      <c r="K847" s="148"/>
      <c r="L847" s="148"/>
      <c r="M847" s="148"/>
      <c r="N847" s="148"/>
      <c r="O847" s="148"/>
      <c r="P847" s="148"/>
      <c r="Q847" s="148"/>
      <c r="R847" s="148"/>
      <c r="S847" s="148"/>
      <c r="T847" s="148"/>
      <c r="U847" s="148"/>
      <c r="V847" s="148"/>
      <c r="W847" s="148"/>
      <c r="X847" s="148"/>
      <c r="Y847" s="148"/>
      <c r="Z847" s="148"/>
    </row>
    <row r="848" spans="1:26" ht="15.75" customHeight="1">
      <c r="A848" s="62"/>
      <c r="B848" s="754"/>
      <c r="C848" s="62"/>
      <c r="D848" s="62"/>
      <c r="E848" s="227"/>
      <c r="F848" s="898"/>
      <c r="G848" s="148"/>
      <c r="H848" s="148"/>
      <c r="I848" s="148"/>
      <c r="J848" s="148"/>
      <c r="K848" s="148"/>
      <c r="L848" s="148"/>
      <c r="M848" s="148"/>
      <c r="N848" s="148"/>
      <c r="O848" s="148"/>
      <c r="P848" s="148"/>
      <c r="Q848" s="148"/>
      <c r="R848" s="148"/>
      <c r="S848" s="148"/>
      <c r="T848" s="148"/>
      <c r="U848" s="148"/>
      <c r="V848" s="148"/>
      <c r="W848" s="148"/>
      <c r="X848" s="148"/>
      <c r="Y848" s="148"/>
      <c r="Z848" s="148"/>
    </row>
    <row r="849" spans="1:26" ht="15.75" customHeight="1">
      <c r="A849" s="62"/>
      <c r="B849" s="754"/>
      <c r="C849" s="62"/>
      <c r="D849" s="62"/>
      <c r="E849" s="227"/>
      <c r="F849" s="898"/>
      <c r="G849" s="148"/>
      <c r="H849" s="148"/>
      <c r="I849" s="148"/>
      <c r="J849" s="148"/>
      <c r="K849" s="148"/>
      <c r="L849" s="148"/>
      <c r="M849" s="148"/>
      <c r="N849" s="148"/>
      <c r="O849" s="148"/>
      <c r="P849" s="148"/>
      <c r="Q849" s="148"/>
      <c r="R849" s="148"/>
      <c r="S849" s="148"/>
      <c r="T849" s="148"/>
      <c r="U849" s="148"/>
      <c r="V849" s="148"/>
      <c r="W849" s="148"/>
      <c r="X849" s="148"/>
      <c r="Y849" s="148"/>
      <c r="Z849" s="148"/>
    </row>
    <row r="850" spans="1:26" ht="15.75" customHeight="1">
      <c r="A850" s="62"/>
      <c r="B850" s="754"/>
      <c r="C850" s="62"/>
      <c r="D850" s="62"/>
      <c r="E850" s="227"/>
      <c r="F850" s="898"/>
      <c r="G850" s="148"/>
      <c r="H850" s="148"/>
      <c r="I850" s="148"/>
      <c r="J850" s="148"/>
      <c r="K850" s="148"/>
      <c r="L850" s="148"/>
      <c r="M850" s="148"/>
      <c r="N850" s="148"/>
      <c r="O850" s="148"/>
      <c r="P850" s="148"/>
      <c r="Q850" s="148"/>
      <c r="R850" s="148"/>
      <c r="S850" s="148"/>
      <c r="T850" s="148"/>
      <c r="U850" s="148"/>
      <c r="V850" s="148"/>
      <c r="W850" s="148"/>
      <c r="X850" s="148"/>
      <c r="Y850" s="148"/>
      <c r="Z850" s="148"/>
    </row>
    <row r="851" spans="1:26" ht="15.75" customHeight="1">
      <c r="A851" s="62"/>
      <c r="B851" s="754"/>
      <c r="C851" s="62"/>
      <c r="D851" s="62"/>
      <c r="E851" s="227"/>
      <c r="F851" s="898"/>
      <c r="G851" s="148"/>
      <c r="H851" s="148"/>
      <c r="I851" s="148"/>
      <c r="J851" s="148"/>
      <c r="K851" s="148"/>
      <c r="L851" s="148"/>
      <c r="M851" s="148"/>
      <c r="N851" s="148"/>
      <c r="O851" s="148"/>
      <c r="P851" s="148"/>
      <c r="Q851" s="148"/>
      <c r="R851" s="148"/>
      <c r="S851" s="148"/>
      <c r="T851" s="148"/>
      <c r="U851" s="148"/>
      <c r="V851" s="148"/>
      <c r="W851" s="148"/>
      <c r="X851" s="148"/>
      <c r="Y851" s="148"/>
      <c r="Z851" s="148"/>
    </row>
    <row r="852" spans="1:26" ht="15.75" customHeight="1">
      <c r="A852" s="62"/>
      <c r="B852" s="754"/>
      <c r="C852" s="62"/>
      <c r="D852" s="62"/>
      <c r="E852" s="227"/>
      <c r="F852" s="898"/>
      <c r="G852" s="148"/>
      <c r="H852" s="148"/>
      <c r="I852" s="148"/>
      <c r="J852" s="148"/>
      <c r="K852" s="148"/>
      <c r="L852" s="148"/>
      <c r="M852" s="148"/>
      <c r="N852" s="148"/>
      <c r="O852" s="148"/>
      <c r="P852" s="148"/>
      <c r="Q852" s="148"/>
      <c r="R852" s="148"/>
      <c r="S852" s="148"/>
      <c r="T852" s="148"/>
      <c r="U852" s="148"/>
      <c r="V852" s="148"/>
      <c r="W852" s="148"/>
      <c r="X852" s="148"/>
      <c r="Y852" s="148"/>
      <c r="Z852" s="148"/>
    </row>
    <row r="853" spans="1:26" ht="15.75" customHeight="1">
      <c r="A853" s="62"/>
      <c r="B853" s="754"/>
      <c r="C853" s="62"/>
      <c r="D853" s="62"/>
      <c r="E853" s="227"/>
      <c r="F853" s="898"/>
      <c r="G853" s="148"/>
      <c r="H853" s="148"/>
      <c r="I853" s="148"/>
      <c r="J853" s="148"/>
      <c r="K853" s="148"/>
      <c r="L853" s="148"/>
      <c r="M853" s="148"/>
      <c r="N853" s="148"/>
      <c r="O853" s="148"/>
      <c r="P853" s="148"/>
      <c r="Q853" s="148"/>
      <c r="R853" s="148"/>
      <c r="S853" s="148"/>
      <c r="T853" s="148"/>
      <c r="U853" s="148"/>
      <c r="V853" s="148"/>
      <c r="W853" s="148"/>
      <c r="X853" s="148"/>
      <c r="Y853" s="148"/>
      <c r="Z853" s="148"/>
    </row>
    <row r="854" spans="1:26" ht="15.75" customHeight="1">
      <c r="A854" s="62"/>
      <c r="B854" s="754"/>
      <c r="C854" s="62"/>
      <c r="D854" s="62"/>
      <c r="E854" s="227"/>
      <c r="F854" s="898"/>
      <c r="G854" s="148"/>
      <c r="H854" s="148"/>
      <c r="I854" s="148"/>
      <c r="J854" s="148"/>
      <c r="K854" s="148"/>
      <c r="L854" s="148"/>
      <c r="M854" s="148"/>
      <c r="N854" s="148"/>
      <c r="O854" s="148"/>
      <c r="P854" s="148"/>
      <c r="Q854" s="148"/>
      <c r="R854" s="148"/>
      <c r="S854" s="148"/>
      <c r="T854" s="148"/>
      <c r="U854" s="148"/>
      <c r="V854" s="148"/>
      <c r="W854" s="148"/>
      <c r="X854" s="148"/>
      <c r="Y854" s="148"/>
      <c r="Z854" s="148"/>
    </row>
    <row r="855" spans="1:26" ht="15.75" customHeight="1">
      <c r="A855" s="62"/>
      <c r="B855" s="754"/>
      <c r="C855" s="62"/>
      <c r="D855" s="62"/>
      <c r="E855" s="227"/>
      <c r="F855" s="898"/>
      <c r="G855" s="148"/>
      <c r="H855" s="148"/>
      <c r="I855" s="148"/>
      <c r="J855" s="148"/>
      <c r="K855" s="148"/>
      <c r="L855" s="148"/>
      <c r="M855" s="148"/>
      <c r="N855" s="148"/>
      <c r="O855" s="148"/>
      <c r="P855" s="148"/>
      <c r="Q855" s="148"/>
      <c r="R855" s="148"/>
      <c r="S855" s="148"/>
      <c r="T855" s="148"/>
      <c r="U855" s="148"/>
      <c r="V855" s="148"/>
      <c r="W855" s="148"/>
      <c r="X855" s="148"/>
      <c r="Y855" s="148"/>
      <c r="Z855" s="148"/>
    </row>
    <row r="856" spans="1:26" ht="15.75" customHeight="1">
      <c r="A856" s="62"/>
      <c r="B856" s="754"/>
      <c r="C856" s="62"/>
      <c r="D856" s="62"/>
      <c r="E856" s="227"/>
      <c r="F856" s="898"/>
      <c r="G856" s="148"/>
      <c r="H856" s="148"/>
      <c r="I856" s="148"/>
      <c r="J856" s="148"/>
      <c r="K856" s="148"/>
      <c r="L856" s="148"/>
      <c r="M856" s="148"/>
      <c r="N856" s="148"/>
      <c r="O856" s="148"/>
      <c r="P856" s="148"/>
      <c r="Q856" s="148"/>
      <c r="R856" s="148"/>
      <c r="S856" s="148"/>
      <c r="T856" s="148"/>
      <c r="U856" s="148"/>
      <c r="V856" s="148"/>
      <c r="W856" s="148"/>
      <c r="X856" s="148"/>
      <c r="Y856" s="148"/>
      <c r="Z856" s="148"/>
    </row>
    <row r="857" spans="1:26" ht="15.75" customHeight="1">
      <c r="A857" s="62"/>
      <c r="B857" s="754"/>
      <c r="C857" s="62"/>
      <c r="D857" s="62"/>
      <c r="E857" s="227"/>
      <c r="F857" s="898"/>
      <c r="G857" s="148"/>
      <c r="H857" s="148"/>
      <c r="I857" s="148"/>
      <c r="J857" s="148"/>
      <c r="K857" s="148"/>
      <c r="L857" s="148"/>
      <c r="M857" s="148"/>
      <c r="N857" s="148"/>
      <c r="O857" s="148"/>
      <c r="P857" s="148"/>
      <c r="Q857" s="148"/>
      <c r="R857" s="148"/>
      <c r="S857" s="148"/>
      <c r="T857" s="148"/>
      <c r="U857" s="148"/>
      <c r="V857" s="148"/>
      <c r="W857" s="148"/>
      <c r="X857" s="148"/>
      <c r="Y857" s="148"/>
      <c r="Z857" s="148"/>
    </row>
    <row r="858" spans="1:26" ht="15.75" customHeight="1">
      <c r="A858" s="62"/>
      <c r="B858" s="754"/>
      <c r="C858" s="62"/>
      <c r="D858" s="62"/>
      <c r="E858" s="227"/>
      <c r="F858" s="898"/>
      <c r="G858" s="148"/>
      <c r="H858" s="148"/>
      <c r="I858" s="148"/>
      <c r="J858" s="148"/>
      <c r="K858" s="148"/>
      <c r="L858" s="148"/>
      <c r="M858" s="148"/>
      <c r="N858" s="148"/>
      <c r="O858" s="148"/>
      <c r="P858" s="148"/>
      <c r="Q858" s="148"/>
      <c r="R858" s="148"/>
      <c r="S858" s="148"/>
      <c r="T858" s="148"/>
      <c r="U858" s="148"/>
      <c r="V858" s="148"/>
      <c r="W858" s="148"/>
      <c r="X858" s="148"/>
      <c r="Y858" s="148"/>
      <c r="Z858" s="148"/>
    </row>
    <row r="859" spans="1:26" ht="15.75" customHeight="1">
      <c r="A859" s="62"/>
      <c r="B859" s="754"/>
      <c r="C859" s="62"/>
      <c r="D859" s="62"/>
      <c r="E859" s="227"/>
      <c r="F859" s="898"/>
      <c r="G859" s="148"/>
      <c r="H859" s="148"/>
      <c r="I859" s="148"/>
      <c r="J859" s="148"/>
      <c r="K859" s="148"/>
      <c r="L859" s="148"/>
      <c r="M859" s="148"/>
      <c r="N859" s="148"/>
      <c r="O859" s="148"/>
      <c r="P859" s="148"/>
      <c r="Q859" s="148"/>
      <c r="R859" s="148"/>
      <c r="S859" s="148"/>
      <c r="T859" s="148"/>
      <c r="U859" s="148"/>
      <c r="V859" s="148"/>
      <c r="W859" s="148"/>
      <c r="X859" s="148"/>
      <c r="Y859" s="148"/>
      <c r="Z859" s="148"/>
    </row>
    <row r="860" spans="1:26" ht="15.75" customHeight="1">
      <c r="A860" s="62"/>
      <c r="B860" s="754"/>
      <c r="C860" s="62"/>
      <c r="D860" s="62"/>
      <c r="E860" s="227"/>
      <c r="F860" s="898"/>
      <c r="G860" s="148"/>
      <c r="H860" s="148"/>
      <c r="I860" s="148"/>
      <c r="J860" s="148"/>
      <c r="K860" s="148"/>
      <c r="L860" s="148"/>
      <c r="M860" s="148"/>
      <c r="N860" s="148"/>
      <c r="O860" s="148"/>
      <c r="P860" s="148"/>
      <c r="Q860" s="148"/>
      <c r="R860" s="148"/>
      <c r="S860" s="148"/>
      <c r="T860" s="148"/>
      <c r="U860" s="148"/>
      <c r="V860" s="148"/>
      <c r="W860" s="148"/>
      <c r="X860" s="148"/>
      <c r="Y860" s="148"/>
      <c r="Z860" s="148"/>
    </row>
    <row r="861" spans="1:26" ht="15.75" customHeight="1">
      <c r="A861" s="62"/>
      <c r="B861" s="754"/>
      <c r="C861" s="62"/>
      <c r="D861" s="62"/>
      <c r="E861" s="227"/>
      <c r="F861" s="898"/>
      <c r="G861" s="148"/>
      <c r="H861" s="148"/>
      <c r="I861" s="148"/>
      <c r="J861" s="148"/>
      <c r="K861" s="148"/>
      <c r="L861" s="148"/>
      <c r="M861" s="148"/>
      <c r="N861" s="148"/>
      <c r="O861" s="148"/>
      <c r="P861" s="148"/>
      <c r="Q861" s="148"/>
      <c r="R861" s="148"/>
      <c r="S861" s="148"/>
      <c r="T861" s="148"/>
      <c r="U861" s="148"/>
      <c r="V861" s="148"/>
      <c r="W861" s="148"/>
      <c r="X861" s="148"/>
      <c r="Y861" s="148"/>
      <c r="Z861" s="148"/>
    </row>
    <row r="862" spans="1:26" ht="15.75" customHeight="1">
      <c r="A862" s="62"/>
      <c r="B862" s="754"/>
      <c r="C862" s="62"/>
      <c r="D862" s="62"/>
      <c r="E862" s="227"/>
      <c r="F862" s="898"/>
      <c r="G862" s="148"/>
      <c r="H862" s="148"/>
      <c r="I862" s="148"/>
      <c r="J862" s="148"/>
      <c r="K862" s="148"/>
      <c r="L862" s="148"/>
      <c r="M862" s="148"/>
      <c r="N862" s="148"/>
      <c r="O862" s="148"/>
      <c r="P862" s="148"/>
      <c r="Q862" s="148"/>
      <c r="R862" s="148"/>
      <c r="S862" s="148"/>
      <c r="T862" s="148"/>
      <c r="U862" s="148"/>
      <c r="V862" s="148"/>
      <c r="W862" s="148"/>
      <c r="X862" s="148"/>
      <c r="Y862" s="148"/>
      <c r="Z862" s="148"/>
    </row>
    <row r="863" spans="1:26" ht="15.75" customHeight="1">
      <c r="A863" s="62"/>
      <c r="B863" s="754"/>
      <c r="C863" s="62"/>
      <c r="D863" s="62"/>
      <c r="E863" s="227"/>
      <c r="F863" s="898"/>
      <c r="G863" s="148"/>
      <c r="H863" s="148"/>
      <c r="I863" s="148"/>
      <c r="J863" s="148"/>
      <c r="K863" s="148"/>
      <c r="L863" s="148"/>
      <c r="M863" s="148"/>
      <c r="N863" s="148"/>
      <c r="O863" s="148"/>
      <c r="P863" s="148"/>
      <c r="Q863" s="148"/>
      <c r="R863" s="148"/>
      <c r="S863" s="148"/>
      <c r="T863" s="148"/>
      <c r="U863" s="148"/>
      <c r="V863" s="148"/>
      <c r="W863" s="148"/>
      <c r="X863" s="148"/>
      <c r="Y863" s="148"/>
      <c r="Z863" s="148"/>
    </row>
    <row r="864" spans="1:26" ht="15.75" customHeight="1">
      <c r="A864" s="62"/>
      <c r="B864" s="754"/>
      <c r="C864" s="62"/>
      <c r="D864" s="62"/>
      <c r="E864" s="227"/>
      <c r="F864" s="898"/>
      <c r="G864" s="148"/>
      <c r="H864" s="148"/>
      <c r="I864" s="148"/>
      <c r="J864" s="148"/>
      <c r="K864" s="148"/>
      <c r="L864" s="148"/>
      <c r="M864" s="148"/>
      <c r="N864" s="148"/>
      <c r="O864" s="148"/>
      <c r="P864" s="148"/>
      <c r="Q864" s="148"/>
      <c r="R864" s="148"/>
      <c r="S864" s="148"/>
      <c r="T864" s="148"/>
      <c r="U864" s="148"/>
      <c r="V864" s="148"/>
      <c r="W864" s="148"/>
      <c r="X864" s="148"/>
      <c r="Y864" s="148"/>
      <c r="Z864" s="148"/>
    </row>
    <row r="865" spans="1:26" ht="15.75" customHeight="1">
      <c r="A865" s="62"/>
      <c r="B865" s="754"/>
      <c r="C865" s="62"/>
      <c r="D865" s="62"/>
      <c r="E865" s="227"/>
      <c r="F865" s="898"/>
      <c r="G865" s="148"/>
      <c r="H865" s="148"/>
      <c r="I865" s="148"/>
      <c r="J865" s="148"/>
      <c r="K865" s="148"/>
      <c r="L865" s="148"/>
      <c r="M865" s="148"/>
      <c r="N865" s="148"/>
      <c r="O865" s="148"/>
      <c r="P865" s="148"/>
      <c r="Q865" s="148"/>
      <c r="R865" s="148"/>
      <c r="S865" s="148"/>
      <c r="T865" s="148"/>
      <c r="U865" s="148"/>
      <c r="V865" s="148"/>
      <c r="W865" s="148"/>
      <c r="X865" s="148"/>
      <c r="Y865" s="148"/>
      <c r="Z865" s="148"/>
    </row>
    <row r="866" spans="1:26" ht="15.75" customHeight="1">
      <c r="A866" s="62"/>
      <c r="B866" s="754"/>
      <c r="C866" s="62"/>
      <c r="D866" s="62"/>
      <c r="E866" s="227"/>
      <c r="F866" s="898"/>
      <c r="G866" s="148"/>
      <c r="H866" s="148"/>
      <c r="I866" s="148"/>
      <c r="J866" s="148"/>
      <c r="K866" s="148"/>
      <c r="L866" s="148"/>
      <c r="M866" s="148"/>
      <c r="N866" s="148"/>
      <c r="O866" s="148"/>
      <c r="P866" s="148"/>
      <c r="Q866" s="148"/>
      <c r="R866" s="148"/>
      <c r="S866" s="148"/>
      <c r="T866" s="148"/>
      <c r="U866" s="148"/>
      <c r="V866" s="148"/>
      <c r="W866" s="148"/>
      <c r="X866" s="148"/>
      <c r="Y866" s="148"/>
      <c r="Z866" s="148"/>
    </row>
    <row r="867" spans="1:26" ht="15.75" customHeight="1">
      <c r="A867" s="62"/>
      <c r="B867" s="754"/>
      <c r="C867" s="62"/>
      <c r="D867" s="62"/>
      <c r="E867" s="227"/>
      <c r="F867" s="898"/>
      <c r="G867" s="148"/>
      <c r="H867" s="148"/>
      <c r="I867" s="148"/>
      <c r="J867" s="148"/>
      <c r="K867" s="148"/>
      <c r="L867" s="148"/>
      <c r="M867" s="148"/>
      <c r="N867" s="148"/>
      <c r="O867" s="148"/>
      <c r="P867" s="148"/>
      <c r="Q867" s="148"/>
      <c r="R867" s="148"/>
      <c r="S867" s="148"/>
      <c r="T867" s="148"/>
      <c r="U867" s="148"/>
      <c r="V867" s="148"/>
      <c r="W867" s="148"/>
      <c r="X867" s="148"/>
      <c r="Y867" s="148"/>
      <c r="Z867" s="148"/>
    </row>
    <row r="868" spans="1:26" ht="15.75" customHeight="1">
      <c r="A868" s="62"/>
      <c r="B868" s="754"/>
      <c r="C868" s="62"/>
      <c r="D868" s="62"/>
      <c r="E868" s="227"/>
      <c r="F868" s="898"/>
      <c r="G868" s="148"/>
      <c r="H868" s="148"/>
      <c r="I868" s="148"/>
      <c r="J868" s="148"/>
      <c r="K868" s="148"/>
      <c r="L868" s="148"/>
      <c r="M868" s="148"/>
      <c r="N868" s="148"/>
      <c r="O868" s="148"/>
      <c r="P868" s="148"/>
      <c r="Q868" s="148"/>
      <c r="R868" s="148"/>
      <c r="S868" s="148"/>
      <c r="T868" s="148"/>
      <c r="U868" s="148"/>
      <c r="V868" s="148"/>
      <c r="W868" s="148"/>
      <c r="X868" s="148"/>
      <c r="Y868" s="148"/>
      <c r="Z868" s="148"/>
    </row>
    <row r="869" spans="1:26" ht="15.75" customHeight="1">
      <c r="A869" s="62"/>
      <c r="B869" s="754"/>
      <c r="C869" s="62"/>
      <c r="D869" s="62"/>
      <c r="E869" s="227"/>
      <c r="F869" s="898"/>
      <c r="G869" s="148"/>
      <c r="H869" s="148"/>
      <c r="I869" s="148"/>
      <c r="J869" s="148"/>
      <c r="K869" s="148"/>
      <c r="L869" s="148"/>
      <c r="M869" s="148"/>
      <c r="N869" s="148"/>
      <c r="O869" s="148"/>
      <c r="P869" s="148"/>
      <c r="Q869" s="148"/>
      <c r="R869" s="148"/>
      <c r="S869" s="148"/>
      <c r="T869" s="148"/>
      <c r="U869" s="148"/>
      <c r="V869" s="148"/>
      <c r="W869" s="148"/>
      <c r="X869" s="148"/>
      <c r="Y869" s="148"/>
      <c r="Z869" s="148"/>
    </row>
    <row r="870" spans="1:26" ht="15.75" customHeight="1">
      <c r="A870" s="62"/>
      <c r="B870" s="754"/>
      <c r="C870" s="62"/>
      <c r="D870" s="62"/>
      <c r="E870" s="227"/>
      <c r="F870" s="898"/>
      <c r="G870" s="148"/>
      <c r="H870" s="148"/>
      <c r="I870" s="148"/>
      <c r="J870" s="148"/>
      <c r="K870" s="148"/>
      <c r="L870" s="148"/>
      <c r="M870" s="148"/>
      <c r="N870" s="148"/>
      <c r="O870" s="148"/>
      <c r="P870" s="148"/>
      <c r="Q870" s="148"/>
      <c r="R870" s="148"/>
      <c r="S870" s="148"/>
      <c r="T870" s="148"/>
      <c r="U870" s="148"/>
      <c r="V870" s="148"/>
      <c r="W870" s="148"/>
      <c r="X870" s="148"/>
      <c r="Y870" s="148"/>
      <c r="Z870" s="148"/>
    </row>
    <row r="871" spans="1:26" ht="15.75" customHeight="1">
      <c r="A871" s="62"/>
      <c r="B871" s="754"/>
      <c r="C871" s="62"/>
      <c r="D871" s="62"/>
      <c r="E871" s="227"/>
      <c r="F871" s="898"/>
      <c r="G871" s="148"/>
      <c r="H871" s="148"/>
      <c r="I871" s="148"/>
      <c r="J871" s="148"/>
      <c r="K871" s="148"/>
      <c r="L871" s="148"/>
      <c r="M871" s="148"/>
      <c r="N871" s="148"/>
      <c r="O871" s="148"/>
      <c r="P871" s="148"/>
      <c r="Q871" s="148"/>
      <c r="R871" s="148"/>
      <c r="S871" s="148"/>
      <c r="T871" s="148"/>
      <c r="U871" s="148"/>
      <c r="V871" s="148"/>
      <c r="W871" s="148"/>
      <c r="X871" s="148"/>
      <c r="Y871" s="148"/>
      <c r="Z871" s="148"/>
    </row>
    <row r="872" spans="1:26" ht="15.75" customHeight="1">
      <c r="A872" s="62"/>
      <c r="B872" s="754"/>
      <c r="C872" s="62"/>
      <c r="D872" s="62"/>
      <c r="E872" s="227"/>
      <c r="F872" s="898"/>
      <c r="G872" s="148"/>
      <c r="H872" s="148"/>
      <c r="I872" s="148"/>
      <c r="J872" s="148"/>
      <c r="K872" s="148"/>
      <c r="L872" s="148"/>
      <c r="M872" s="148"/>
      <c r="N872" s="148"/>
      <c r="O872" s="148"/>
      <c r="P872" s="148"/>
      <c r="Q872" s="148"/>
      <c r="R872" s="148"/>
      <c r="S872" s="148"/>
      <c r="T872" s="148"/>
      <c r="U872" s="148"/>
      <c r="V872" s="148"/>
      <c r="W872" s="148"/>
      <c r="X872" s="148"/>
      <c r="Y872" s="148"/>
      <c r="Z872" s="148"/>
    </row>
    <row r="873" spans="1:26" ht="15.75" customHeight="1">
      <c r="A873" s="62"/>
      <c r="B873" s="754"/>
      <c r="C873" s="62"/>
      <c r="D873" s="62"/>
      <c r="E873" s="227"/>
      <c r="F873" s="898"/>
      <c r="G873" s="148"/>
      <c r="H873" s="148"/>
      <c r="I873" s="148"/>
      <c r="J873" s="148"/>
      <c r="K873" s="148"/>
      <c r="L873" s="148"/>
      <c r="M873" s="148"/>
      <c r="N873" s="148"/>
      <c r="O873" s="148"/>
      <c r="P873" s="148"/>
      <c r="Q873" s="148"/>
      <c r="R873" s="148"/>
      <c r="S873" s="148"/>
      <c r="T873" s="148"/>
      <c r="U873" s="148"/>
      <c r="V873" s="148"/>
      <c r="W873" s="148"/>
      <c r="X873" s="148"/>
      <c r="Y873" s="148"/>
      <c r="Z873" s="148"/>
    </row>
    <row r="874" spans="1:26" ht="15.75" customHeight="1">
      <c r="A874" s="62"/>
      <c r="B874" s="754"/>
      <c r="C874" s="62"/>
      <c r="D874" s="62"/>
      <c r="E874" s="227"/>
      <c r="F874" s="898"/>
      <c r="G874" s="148"/>
      <c r="H874" s="148"/>
      <c r="I874" s="148"/>
      <c r="J874" s="148"/>
      <c r="K874" s="148"/>
      <c r="L874" s="148"/>
      <c r="M874" s="148"/>
      <c r="N874" s="148"/>
      <c r="O874" s="148"/>
      <c r="P874" s="148"/>
      <c r="Q874" s="148"/>
      <c r="R874" s="148"/>
      <c r="S874" s="148"/>
      <c r="T874" s="148"/>
      <c r="U874" s="148"/>
      <c r="V874" s="148"/>
      <c r="W874" s="148"/>
      <c r="X874" s="148"/>
      <c r="Y874" s="148"/>
      <c r="Z874" s="148"/>
    </row>
    <row r="875" spans="1:26" ht="15.75" customHeight="1">
      <c r="A875" s="62"/>
      <c r="B875" s="754"/>
      <c r="C875" s="62"/>
      <c r="D875" s="62"/>
      <c r="E875" s="227"/>
      <c r="F875" s="898"/>
      <c r="G875" s="148"/>
      <c r="H875" s="148"/>
      <c r="I875" s="148"/>
      <c r="J875" s="148"/>
      <c r="K875" s="148"/>
      <c r="L875" s="148"/>
      <c r="M875" s="148"/>
      <c r="N875" s="148"/>
      <c r="O875" s="148"/>
      <c r="P875" s="148"/>
      <c r="Q875" s="148"/>
      <c r="R875" s="148"/>
      <c r="S875" s="148"/>
      <c r="T875" s="148"/>
      <c r="U875" s="148"/>
      <c r="V875" s="148"/>
      <c r="W875" s="148"/>
      <c r="X875" s="148"/>
      <c r="Y875" s="148"/>
      <c r="Z875" s="148"/>
    </row>
    <row r="876" spans="1:26" ht="15.75" customHeight="1">
      <c r="A876" s="62"/>
      <c r="B876" s="754"/>
      <c r="C876" s="62"/>
      <c r="D876" s="62"/>
      <c r="E876" s="227"/>
      <c r="F876" s="898"/>
      <c r="G876" s="148"/>
      <c r="H876" s="148"/>
      <c r="I876" s="148"/>
      <c r="J876" s="148"/>
      <c r="K876" s="148"/>
      <c r="L876" s="148"/>
      <c r="M876" s="148"/>
      <c r="N876" s="148"/>
      <c r="O876" s="148"/>
      <c r="P876" s="148"/>
      <c r="Q876" s="148"/>
      <c r="R876" s="148"/>
      <c r="S876" s="148"/>
      <c r="T876" s="148"/>
      <c r="U876" s="148"/>
      <c r="V876" s="148"/>
      <c r="W876" s="148"/>
      <c r="X876" s="148"/>
      <c r="Y876" s="148"/>
      <c r="Z876" s="148"/>
    </row>
    <row r="877" spans="1:26" ht="15.75" customHeight="1">
      <c r="A877" s="62"/>
      <c r="B877" s="754"/>
      <c r="C877" s="62"/>
      <c r="D877" s="62"/>
      <c r="E877" s="227"/>
      <c r="F877" s="898"/>
      <c r="G877" s="148"/>
      <c r="H877" s="148"/>
      <c r="I877" s="148"/>
      <c r="J877" s="148"/>
      <c r="K877" s="148"/>
      <c r="L877" s="148"/>
      <c r="M877" s="148"/>
      <c r="N877" s="148"/>
      <c r="O877" s="148"/>
      <c r="P877" s="148"/>
      <c r="Q877" s="148"/>
      <c r="R877" s="148"/>
      <c r="S877" s="148"/>
      <c r="T877" s="148"/>
      <c r="U877" s="148"/>
      <c r="V877" s="148"/>
      <c r="W877" s="148"/>
      <c r="X877" s="148"/>
      <c r="Y877" s="148"/>
      <c r="Z877" s="148"/>
    </row>
    <row r="878" spans="1:26" ht="15.75" customHeight="1">
      <c r="A878" s="62"/>
      <c r="B878" s="754"/>
      <c r="C878" s="62"/>
      <c r="D878" s="62"/>
      <c r="E878" s="227"/>
      <c r="F878" s="898"/>
      <c r="G878" s="148"/>
      <c r="H878" s="148"/>
      <c r="I878" s="148"/>
      <c r="J878" s="148"/>
      <c r="K878" s="148"/>
      <c r="L878" s="148"/>
      <c r="M878" s="148"/>
      <c r="N878" s="148"/>
      <c r="O878" s="148"/>
      <c r="P878" s="148"/>
      <c r="Q878" s="148"/>
      <c r="R878" s="148"/>
      <c r="S878" s="148"/>
      <c r="T878" s="148"/>
      <c r="U878" s="148"/>
      <c r="V878" s="148"/>
      <c r="W878" s="148"/>
      <c r="X878" s="148"/>
      <c r="Y878" s="148"/>
      <c r="Z878" s="148"/>
    </row>
    <row r="879" spans="1:26" ht="15.75" customHeight="1">
      <c r="A879" s="62"/>
      <c r="B879" s="754"/>
      <c r="C879" s="62"/>
      <c r="D879" s="62"/>
      <c r="E879" s="227"/>
      <c r="F879" s="898"/>
      <c r="G879" s="148"/>
      <c r="H879" s="148"/>
      <c r="I879" s="148"/>
      <c r="J879" s="148"/>
      <c r="K879" s="148"/>
      <c r="L879" s="148"/>
      <c r="M879" s="148"/>
      <c r="N879" s="148"/>
      <c r="O879" s="148"/>
      <c r="P879" s="148"/>
      <c r="Q879" s="148"/>
      <c r="R879" s="148"/>
      <c r="S879" s="148"/>
      <c r="T879" s="148"/>
      <c r="U879" s="148"/>
      <c r="V879" s="148"/>
      <c r="W879" s="148"/>
      <c r="X879" s="148"/>
      <c r="Y879" s="148"/>
      <c r="Z879" s="148"/>
    </row>
    <row r="880" spans="1:26" ht="15.75" customHeight="1">
      <c r="A880" s="62"/>
      <c r="B880" s="754"/>
      <c r="C880" s="62"/>
      <c r="D880" s="62"/>
      <c r="E880" s="227"/>
      <c r="F880" s="898"/>
      <c r="G880" s="148"/>
      <c r="H880" s="148"/>
      <c r="I880" s="148"/>
      <c r="J880" s="148"/>
      <c r="K880" s="148"/>
      <c r="L880" s="148"/>
      <c r="M880" s="148"/>
      <c r="N880" s="148"/>
      <c r="O880" s="148"/>
      <c r="P880" s="148"/>
      <c r="Q880" s="148"/>
      <c r="R880" s="148"/>
      <c r="S880" s="148"/>
      <c r="T880" s="148"/>
      <c r="U880" s="148"/>
      <c r="V880" s="148"/>
      <c r="W880" s="148"/>
      <c r="X880" s="148"/>
      <c r="Y880" s="148"/>
      <c r="Z880" s="148"/>
    </row>
    <row r="881" spans="1:26" ht="15.75" customHeight="1">
      <c r="A881" s="62"/>
      <c r="B881" s="754"/>
      <c r="C881" s="62"/>
      <c r="D881" s="62"/>
      <c r="E881" s="227"/>
      <c r="F881" s="898"/>
      <c r="G881" s="148"/>
      <c r="H881" s="148"/>
      <c r="I881" s="148"/>
      <c r="J881" s="148"/>
      <c r="K881" s="148"/>
      <c r="L881" s="148"/>
      <c r="M881" s="148"/>
      <c r="N881" s="148"/>
      <c r="O881" s="148"/>
      <c r="P881" s="148"/>
      <c r="Q881" s="148"/>
      <c r="R881" s="148"/>
      <c r="S881" s="148"/>
      <c r="T881" s="148"/>
      <c r="U881" s="148"/>
      <c r="V881" s="148"/>
      <c r="W881" s="148"/>
      <c r="X881" s="148"/>
      <c r="Y881" s="148"/>
      <c r="Z881" s="148"/>
    </row>
    <row r="882" spans="1:26" ht="15.75" customHeight="1">
      <c r="A882" s="62"/>
      <c r="B882" s="754"/>
      <c r="C882" s="62"/>
      <c r="D882" s="62"/>
      <c r="E882" s="227"/>
      <c r="F882" s="898"/>
      <c r="G882" s="148"/>
      <c r="H882" s="148"/>
      <c r="I882" s="148"/>
      <c r="J882" s="148"/>
      <c r="K882" s="148"/>
      <c r="L882" s="148"/>
      <c r="M882" s="148"/>
      <c r="N882" s="148"/>
      <c r="O882" s="148"/>
      <c r="P882" s="148"/>
      <c r="Q882" s="148"/>
      <c r="R882" s="148"/>
      <c r="S882" s="148"/>
      <c r="T882" s="148"/>
      <c r="U882" s="148"/>
      <c r="V882" s="148"/>
      <c r="W882" s="148"/>
      <c r="X882" s="148"/>
      <c r="Y882" s="148"/>
      <c r="Z882" s="148"/>
    </row>
    <row r="883" spans="1:26" ht="15.75" customHeight="1">
      <c r="A883" s="62"/>
      <c r="B883" s="754"/>
      <c r="C883" s="62"/>
      <c r="D883" s="62"/>
      <c r="E883" s="227"/>
      <c r="F883" s="898"/>
      <c r="G883" s="148"/>
      <c r="H883" s="148"/>
      <c r="I883" s="148"/>
      <c r="J883" s="148"/>
      <c r="K883" s="148"/>
      <c r="L883" s="148"/>
      <c r="M883" s="148"/>
      <c r="N883" s="148"/>
      <c r="O883" s="148"/>
      <c r="P883" s="148"/>
      <c r="Q883" s="148"/>
      <c r="R883" s="148"/>
      <c r="S883" s="148"/>
      <c r="T883" s="148"/>
      <c r="U883" s="148"/>
      <c r="V883" s="148"/>
      <c r="W883" s="148"/>
      <c r="X883" s="148"/>
      <c r="Y883" s="148"/>
      <c r="Z883" s="148"/>
    </row>
    <row r="884" spans="1:26" ht="15.75" customHeight="1">
      <c r="A884" s="62"/>
      <c r="B884" s="754"/>
      <c r="C884" s="62"/>
      <c r="D884" s="62"/>
      <c r="E884" s="227"/>
      <c r="F884" s="898"/>
      <c r="G884" s="148"/>
      <c r="H884" s="148"/>
      <c r="I884" s="148"/>
      <c r="J884" s="148"/>
      <c r="K884" s="148"/>
      <c r="L884" s="148"/>
      <c r="M884" s="148"/>
      <c r="N884" s="148"/>
      <c r="O884" s="148"/>
      <c r="P884" s="148"/>
      <c r="Q884" s="148"/>
      <c r="R884" s="148"/>
      <c r="S884" s="148"/>
      <c r="T884" s="148"/>
      <c r="U884" s="148"/>
      <c r="V884" s="148"/>
      <c r="W884" s="148"/>
      <c r="X884" s="148"/>
      <c r="Y884" s="148"/>
      <c r="Z884" s="148"/>
    </row>
    <row r="885" spans="1:26" ht="15.75" customHeight="1">
      <c r="A885" s="62"/>
      <c r="B885" s="754"/>
      <c r="C885" s="62"/>
      <c r="D885" s="62"/>
      <c r="E885" s="227"/>
      <c r="F885" s="898"/>
      <c r="G885" s="148"/>
      <c r="H885" s="148"/>
      <c r="I885" s="148"/>
      <c r="J885" s="148"/>
      <c r="K885" s="148"/>
      <c r="L885" s="148"/>
      <c r="M885" s="148"/>
      <c r="N885" s="148"/>
      <c r="O885" s="148"/>
      <c r="P885" s="148"/>
      <c r="Q885" s="148"/>
      <c r="R885" s="148"/>
      <c r="S885" s="148"/>
      <c r="T885" s="148"/>
      <c r="U885" s="148"/>
      <c r="V885" s="148"/>
      <c r="W885" s="148"/>
      <c r="X885" s="148"/>
      <c r="Y885" s="148"/>
      <c r="Z885" s="148"/>
    </row>
    <row r="886" spans="1:26" ht="15.75" customHeight="1">
      <c r="A886" s="62"/>
      <c r="B886" s="754"/>
      <c r="C886" s="62"/>
      <c r="D886" s="62"/>
      <c r="E886" s="227"/>
      <c r="F886" s="898"/>
      <c r="G886" s="148"/>
      <c r="H886" s="148"/>
      <c r="I886" s="148"/>
      <c r="J886" s="148"/>
      <c r="K886" s="148"/>
      <c r="L886" s="148"/>
      <c r="M886" s="148"/>
      <c r="N886" s="148"/>
      <c r="O886" s="148"/>
      <c r="P886" s="148"/>
      <c r="Q886" s="148"/>
      <c r="R886" s="148"/>
      <c r="S886" s="148"/>
      <c r="T886" s="148"/>
      <c r="U886" s="148"/>
      <c r="V886" s="148"/>
      <c r="W886" s="148"/>
      <c r="X886" s="148"/>
      <c r="Y886" s="148"/>
      <c r="Z886" s="148"/>
    </row>
    <row r="887" spans="1:26" ht="15.75" customHeight="1">
      <c r="A887" s="62"/>
      <c r="B887" s="754"/>
      <c r="C887" s="62"/>
      <c r="D887" s="62"/>
      <c r="E887" s="227"/>
      <c r="F887" s="898"/>
      <c r="G887" s="148"/>
      <c r="H887" s="148"/>
      <c r="I887" s="148"/>
      <c r="J887" s="148"/>
      <c r="K887" s="148"/>
      <c r="L887" s="148"/>
      <c r="M887" s="148"/>
      <c r="N887" s="148"/>
      <c r="O887" s="148"/>
      <c r="P887" s="148"/>
      <c r="Q887" s="148"/>
      <c r="R887" s="148"/>
      <c r="S887" s="148"/>
      <c r="T887" s="148"/>
      <c r="U887" s="148"/>
      <c r="V887" s="148"/>
      <c r="W887" s="148"/>
      <c r="X887" s="148"/>
      <c r="Y887" s="148"/>
      <c r="Z887" s="148"/>
    </row>
    <row r="888" spans="1:26" ht="15.75" customHeight="1">
      <c r="A888" s="62"/>
      <c r="B888" s="754"/>
      <c r="C888" s="62"/>
      <c r="D888" s="62"/>
      <c r="E888" s="227"/>
      <c r="F888" s="898"/>
      <c r="G888" s="148"/>
      <c r="H888" s="148"/>
      <c r="I888" s="148"/>
      <c r="J888" s="148"/>
      <c r="K888" s="148"/>
      <c r="L888" s="148"/>
      <c r="M888" s="148"/>
      <c r="N888" s="148"/>
      <c r="O888" s="148"/>
      <c r="P888" s="148"/>
      <c r="Q888" s="148"/>
      <c r="R888" s="148"/>
      <c r="S888" s="148"/>
      <c r="T888" s="148"/>
      <c r="U888" s="148"/>
      <c r="V888" s="148"/>
      <c r="W888" s="148"/>
      <c r="X888" s="148"/>
      <c r="Y888" s="148"/>
      <c r="Z888" s="148"/>
    </row>
    <row r="889" spans="1:26" ht="15.75" customHeight="1">
      <c r="A889" s="62"/>
      <c r="B889" s="754"/>
      <c r="C889" s="62"/>
      <c r="D889" s="62"/>
      <c r="E889" s="227"/>
      <c r="F889" s="898"/>
      <c r="G889" s="148"/>
      <c r="H889" s="148"/>
      <c r="I889" s="148"/>
      <c r="J889" s="148"/>
      <c r="K889" s="148"/>
      <c r="L889" s="148"/>
      <c r="M889" s="148"/>
      <c r="N889" s="148"/>
      <c r="O889" s="148"/>
      <c r="P889" s="148"/>
      <c r="Q889" s="148"/>
      <c r="R889" s="148"/>
      <c r="S889" s="148"/>
      <c r="T889" s="148"/>
      <c r="U889" s="148"/>
      <c r="V889" s="148"/>
      <c r="W889" s="148"/>
      <c r="X889" s="148"/>
      <c r="Y889" s="148"/>
      <c r="Z889" s="148"/>
    </row>
    <row r="890" spans="1:26" ht="15.75" customHeight="1">
      <c r="A890" s="62"/>
      <c r="B890" s="754"/>
      <c r="C890" s="62"/>
      <c r="D890" s="62"/>
      <c r="E890" s="227"/>
      <c r="F890" s="898"/>
      <c r="G890" s="148"/>
      <c r="H890" s="148"/>
      <c r="I890" s="148"/>
      <c r="J890" s="148"/>
      <c r="K890" s="148"/>
      <c r="L890" s="148"/>
      <c r="M890" s="148"/>
      <c r="N890" s="148"/>
      <c r="O890" s="148"/>
      <c r="P890" s="148"/>
      <c r="Q890" s="148"/>
      <c r="R890" s="148"/>
      <c r="S890" s="148"/>
      <c r="T890" s="148"/>
      <c r="U890" s="148"/>
      <c r="V890" s="148"/>
      <c r="W890" s="148"/>
      <c r="X890" s="148"/>
      <c r="Y890" s="148"/>
      <c r="Z890" s="148"/>
    </row>
    <row r="891" spans="1:26" ht="15.75" customHeight="1">
      <c r="A891" s="62"/>
      <c r="B891" s="754"/>
      <c r="C891" s="62"/>
      <c r="D891" s="62"/>
      <c r="E891" s="227"/>
      <c r="F891" s="898"/>
      <c r="G891" s="148"/>
      <c r="H891" s="148"/>
      <c r="I891" s="148"/>
      <c r="J891" s="148"/>
      <c r="K891" s="148"/>
      <c r="L891" s="148"/>
      <c r="M891" s="148"/>
      <c r="N891" s="148"/>
      <c r="O891" s="148"/>
      <c r="P891" s="148"/>
      <c r="Q891" s="148"/>
      <c r="R891" s="148"/>
      <c r="S891" s="148"/>
      <c r="T891" s="148"/>
      <c r="U891" s="148"/>
      <c r="V891" s="148"/>
      <c r="W891" s="148"/>
      <c r="X891" s="148"/>
      <c r="Y891" s="148"/>
      <c r="Z891" s="148"/>
    </row>
    <row r="892" spans="1:26" ht="15.75" customHeight="1">
      <c r="A892" s="62"/>
      <c r="B892" s="754"/>
      <c r="C892" s="62"/>
      <c r="D892" s="62"/>
      <c r="E892" s="227"/>
      <c r="F892" s="898"/>
      <c r="G892" s="148"/>
      <c r="H892" s="148"/>
      <c r="I892" s="148"/>
      <c r="J892" s="148"/>
      <c r="K892" s="148"/>
      <c r="L892" s="148"/>
      <c r="M892" s="148"/>
      <c r="N892" s="148"/>
      <c r="O892" s="148"/>
      <c r="P892" s="148"/>
      <c r="Q892" s="148"/>
      <c r="R892" s="148"/>
      <c r="S892" s="148"/>
      <c r="T892" s="148"/>
      <c r="U892" s="148"/>
      <c r="V892" s="148"/>
      <c r="W892" s="148"/>
      <c r="X892" s="148"/>
      <c r="Y892" s="148"/>
      <c r="Z892" s="148"/>
    </row>
    <row r="893" spans="1:26" ht="15.75" customHeight="1">
      <c r="A893" s="62"/>
      <c r="B893" s="754"/>
      <c r="C893" s="62"/>
      <c r="D893" s="62"/>
      <c r="E893" s="227"/>
      <c r="F893" s="898"/>
      <c r="G893" s="148"/>
      <c r="H893" s="148"/>
      <c r="I893" s="148"/>
      <c r="J893" s="148"/>
      <c r="K893" s="148"/>
      <c r="L893" s="148"/>
      <c r="M893" s="148"/>
      <c r="N893" s="148"/>
      <c r="O893" s="148"/>
      <c r="P893" s="148"/>
      <c r="Q893" s="148"/>
      <c r="R893" s="148"/>
      <c r="S893" s="148"/>
      <c r="T893" s="148"/>
      <c r="U893" s="148"/>
      <c r="V893" s="148"/>
      <c r="W893" s="148"/>
      <c r="X893" s="148"/>
      <c r="Y893" s="148"/>
      <c r="Z893" s="148"/>
    </row>
    <row r="894" spans="1:26" ht="15.75" customHeight="1">
      <c r="A894" s="62"/>
      <c r="B894" s="754"/>
      <c r="C894" s="62"/>
      <c r="D894" s="62"/>
      <c r="E894" s="227"/>
      <c r="F894" s="898"/>
      <c r="G894" s="148"/>
      <c r="H894" s="148"/>
      <c r="I894" s="148"/>
      <c r="J894" s="148"/>
      <c r="K894" s="148"/>
      <c r="L894" s="148"/>
      <c r="M894" s="148"/>
      <c r="N894" s="148"/>
      <c r="O894" s="148"/>
      <c r="P894" s="148"/>
      <c r="Q894" s="148"/>
      <c r="R894" s="148"/>
      <c r="S894" s="148"/>
      <c r="T894" s="148"/>
      <c r="U894" s="148"/>
      <c r="V894" s="148"/>
      <c r="W894" s="148"/>
      <c r="X894" s="148"/>
      <c r="Y894" s="148"/>
      <c r="Z894" s="148"/>
    </row>
    <row r="895" spans="1:26" ht="15.75" customHeight="1">
      <c r="A895" s="62"/>
      <c r="B895" s="754"/>
      <c r="C895" s="62"/>
      <c r="D895" s="62"/>
      <c r="E895" s="227"/>
      <c r="F895" s="898"/>
      <c r="G895" s="148"/>
      <c r="H895" s="148"/>
      <c r="I895" s="148"/>
      <c r="J895" s="148"/>
      <c r="K895" s="148"/>
      <c r="L895" s="148"/>
      <c r="M895" s="148"/>
      <c r="N895" s="148"/>
      <c r="O895" s="148"/>
      <c r="P895" s="148"/>
      <c r="Q895" s="148"/>
      <c r="R895" s="148"/>
      <c r="S895" s="148"/>
      <c r="T895" s="148"/>
      <c r="U895" s="148"/>
      <c r="V895" s="148"/>
      <c r="W895" s="148"/>
      <c r="X895" s="148"/>
      <c r="Y895" s="148"/>
      <c r="Z895" s="148"/>
    </row>
    <row r="896" spans="1:26" ht="15.75" customHeight="1">
      <c r="A896" s="62"/>
      <c r="B896" s="754"/>
      <c r="C896" s="62"/>
      <c r="D896" s="62"/>
      <c r="E896" s="227"/>
      <c r="F896" s="898"/>
      <c r="G896" s="148"/>
      <c r="H896" s="148"/>
      <c r="I896" s="148"/>
      <c r="J896" s="148"/>
      <c r="K896" s="148"/>
      <c r="L896" s="148"/>
      <c r="M896" s="148"/>
      <c r="N896" s="148"/>
      <c r="O896" s="148"/>
      <c r="P896" s="148"/>
      <c r="Q896" s="148"/>
      <c r="R896" s="148"/>
      <c r="S896" s="148"/>
      <c r="T896" s="148"/>
      <c r="U896" s="148"/>
      <c r="V896" s="148"/>
      <c r="W896" s="148"/>
      <c r="X896" s="148"/>
      <c r="Y896" s="148"/>
      <c r="Z896" s="148"/>
    </row>
    <row r="897" spans="1:26" ht="15.75" customHeight="1">
      <c r="A897" s="62"/>
      <c r="B897" s="754"/>
      <c r="C897" s="62"/>
      <c r="D897" s="62"/>
      <c r="E897" s="227"/>
      <c r="F897" s="898"/>
      <c r="G897" s="148"/>
      <c r="H897" s="148"/>
      <c r="I897" s="148"/>
      <c r="J897" s="148"/>
      <c r="K897" s="148"/>
      <c r="L897" s="148"/>
      <c r="M897" s="148"/>
      <c r="N897" s="148"/>
      <c r="O897" s="148"/>
      <c r="P897" s="148"/>
      <c r="Q897" s="148"/>
      <c r="R897" s="148"/>
      <c r="S897" s="148"/>
      <c r="T897" s="148"/>
      <c r="U897" s="148"/>
      <c r="V897" s="148"/>
      <c r="W897" s="148"/>
      <c r="X897" s="148"/>
      <c r="Y897" s="148"/>
      <c r="Z897" s="148"/>
    </row>
    <row r="898" spans="1:26" ht="15.75" customHeight="1">
      <c r="A898" s="62"/>
      <c r="B898" s="754"/>
      <c r="C898" s="62"/>
      <c r="D898" s="62"/>
      <c r="E898" s="227"/>
      <c r="F898" s="898"/>
      <c r="G898" s="148"/>
      <c r="H898" s="148"/>
      <c r="I898" s="148"/>
      <c r="J898" s="148"/>
      <c r="K898" s="148"/>
      <c r="L898" s="148"/>
      <c r="M898" s="148"/>
      <c r="N898" s="148"/>
      <c r="O898" s="148"/>
      <c r="P898" s="148"/>
      <c r="Q898" s="148"/>
      <c r="R898" s="148"/>
      <c r="S898" s="148"/>
      <c r="T898" s="148"/>
      <c r="U898" s="148"/>
      <c r="V898" s="148"/>
      <c r="W898" s="148"/>
      <c r="X898" s="148"/>
      <c r="Y898" s="148"/>
      <c r="Z898" s="148"/>
    </row>
    <row r="899" spans="1:26" ht="15.75" customHeight="1">
      <c r="A899" s="62"/>
      <c r="B899" s="754"/>
      <c r="C899" s="62"/>
      <c r="D899" s="62"/>
      <c r="E899" s="227"/>
      <c r="F899" s="898"/>
      <c r="G899" s="148"/>
      <c r="H899" s="148"/>
      <c r="I899" s="148"/>
      <c r="J899" s="148"/>
      <c r="K899" s="148"/>
      <c r="L899" s="148"/>
      <c r="M899" s="148"/>
      <c r="N899" s="148"/>
      <c r="O899" s="148"/>
      <c r="P899" s="148"/>
      <c r="Q899" s="148"/>
      <c r="R899" s="148"/>
      <c r="S899" s="148"/>
      <c r="T899" s="148"/>
      <c r="U899" s="148"/>
      <c r="V899" s="148"/>
      <c r="W899" s="148"/>
      <c r="X899" s="148"/>
      <c r="Y899" s="148"/>
      <c r="Z899" s="148"/>
    </row>
    <row r="900" spans="1:26" ht="15.75" customHeight="1">
      <c r="A900" s="62"/>
      <c r="B900" s="754"/>
      <c r="C900" s="62"/>
      <c r="D900" s="62"/>
      <c r="E900" s="227"/>
      <c r="F900" s="898"/>
      <c r="G900" s="148"/>
      <c r="H900" s="148"/>
      <c r="I900" s="148"/>
      <c r="J900" s="148"/>
      <c r="K900" s="148"/>
      <c r="L900" s="148"/>
      <c r="M900" s="148"/>
      <c r="N900" s="148"/>
      <c r="O900" s="148"/>
      <c r="P900" s="148"/>
      <c r="Q900" s="148"/>
      <c r="R900" s="148"/>
      <c r="S900" s="148"/>
      <c r="T900" s="148"/>
      <c r="U900" s="148"/>
      <c r="V900" s="148"/>
      <c r="W900" s="148"/>
      <c r="X900" s="148"/>
      <c r="Y900" s="148"/>
      <c r="Z900" s="148"/>
    </row>
    <row r="901" spans="1:26" ht="15.75" customHeight="1">
      <c r="A901" s="62"/>
      <c r="B901" s="754"/>
      <c r="C901" s="62"/>
      <c r="D901" s="62"/>
      <c r="E901" s="227"/>
      <c r="F901" s="898"/>
      <c r="G901" s="148"/>
      <c r="H901" s="148"/>
      <c r="I901" s="148"/>
      <c r="J901" s="148"/>
      <c r="K901" s="148"/>
      <c r="L901" s="148"/>
      <c r="M901" s="148"/>
      <c r="N901" s="148"/>
      <c r="O901" s="148"/>
      <c r="P901" s="148"/>
      <c r="Q901" s="148"/>
      <c r="R901" s="148"/>
      <c r="S901" s="148"/>
      <c r="T901" s="148"/>
      <c r="U901" s="148"/>
      <c r="V901" s="148"/>
      <c r="W901" s="148"/>
      <c r="X901" s="148"/>
      <c r="Y901" s="148"/>
      <c r="Z901" s="148"/>
    </row>
    <row r="902" spans="1:26" ht="15.75" customHeight="1">
      <c r="A902" s="62"/>
      <c r="B902" s="754"/>
      <c r="C902" s="62"/>
      <c r="D902" s="62"/>
      <c r="E902" s="227"/>
      <c r="F902" s="898"/>
      <c r="G902" s="148"/>
      <c r="H902" s="148"/>
      <c r="I902" s="148"/>
      <c r="J902" s="148"/>
      <c r="K902" s="148"/>
      <c r="L902" s="148"/>
      <c r="M902" s="148"/>
      <c r="N902" s="148"/>
      <c r="O902" s="148"/>
      <c r="P902" s="148"/>
      <c r="Q902" s="148"/>
      <c r="R902" s="148"/>
      <c r="S902" s="148"/>
      <c r="T902" s="148"/>
      <c r="U902" s="148"/>
      <c r="V902" s="148"/>
      <c r="W902" s="148"/>
      <c r="X902" s="148"/>
      <c r="Y902" s="148"/>
      <c r="Z902" s="148"/>
    </row>
    <row r="903" spans="1:26" ht="15.75" customHeight="1">
      <c r="A903" s="62"/>
      <c r="B903" s="754"/>
      <c r="C903" s="62"/>
      <c r="D903" s="62"/>
      <c r="E903" s="227"/>
      <c r="F903" s="898"/>
      <c r="G903" s="148"/>
      <c r="H903" s="148"/>
      <c r="I903" s="148"/>
      <c r="J903" s="148"/>
      <c r="K903" s="148"/>
      <c r="L903" s="148"/>
      <c r="M903" s="148"/>
      <c r="N903" s="148"/>
      <c r="O903" s="148"/>
      <c r="P903" s="148"/>
      <c r="Q903" s="148"/>
      <c r="R903" s="148"/>
      <c r="S903" s="148"/>
      <c r="T903" s="148"/>
      <c r="U903" s="148"/>
      <c r="V903" s="148"/>
      <c r="W903" s="148"/>
      <c r="X903" s="148"/>
      <c r="Y903" s="148"/>
      <c r="Z903" s="148"/>
    </row>
    <row r="904" spans="1:26" ht="15.75" customHeight="1">
      <c r="A904" s="62"/>
      <c r="B904" s="754"/>
      <c r="C904" s="62"/>
      <c r="D904" s="62"/>
      <c r="E904" s="227"/>
      <c r="F904" s="898"/>
      <c r="G904" s="148"/>
      <c r="H904" s="148"/>
      <c r="I904" s="148"/>
      <c r="J904" s="148"/>
      <c r="K904" s="148"/>
      <c r="L904" s="148"/>
      <c r="M904" s="148"/>
      <c r="N904" s="148"/>
      <c r="O904" s="148"/>
      <c r="P904" s="148"/>
      <c r="Q904" s="148"/>
      <c r="R904" s="148"/>
      <c r="S904" s="148"/>
      <c r="T904" s="148"/>
      <c r="U904" s="148"/>
      <c r="V904" s="148"/>
      <c r="W904" s="148"/>
      <c r="X904" s="148"/>
      <c r="Y904" s="148"/>
      <c r="Z904" s="148"/>
    </row>
    <row r="905" spans="1:26" ht="15.75" customHeight="1">
      <c r="A905" s="62"/>
      <c r="B905" s="754"/>
      <c r="C905" s="62"/>
      <c r="D905" s="62"/>
      <c r="E905" s="227"/>
      <c r="F905" s="898"/>
      <c r="G905" s="148"/>
      <c r="H905" s="148"/>
      <c r="I905" s="148"/>
      <c r="J905" s="148"/>
      <c r="K905" s="148"/>
      <c r="L905" s="148"/>
      <c r="M905" s="148"/>
      <c r="N905" s="148"/>
      <c r="O905" s="148"/>
      <c r="P905" s="148"/>
      <c r="Q905" s="148"/>
      <c r="R905" s="148"/>
      <c r="S905" s="148"/>
      <c r="T905" s="148"/>
      <c r="U905" s="148"/>
      <c r="V905" s="148"/>
      <c r="W905" s="148"/>
      <c r="X905" s="148"/>
      <c r="Y905" s="148"/>
      <c r="Z905" s="148"/>
    </row>
    <row r="906" spans="1:26" ht="15.75" customHeight="1">
      <c r="A906" s="62"/>
      <c r="B906" s="754"/>
      <c r="C906" s="62"/>
      <c r="D906" s="62"/>
      <c r="E906" s="227"/>
      <c r="F906" s="898"/>
      <c r="G906" s="148"/>
      <c r="H906" s="148"/>
      <c r="I906" s="148"/>
      <c r="J906" s="148"/>
      <c r="K906" s="148"/>
      <c r="L906" s="148"/>
      <c r="M906" s="148"/>
      <c r="N906" s="148"/>
      <c r="O906" s="148"/>
      <c r="P906" s="148"/>
      <c r="Q906" s="148"/>
      <c r="R906" s="148"/>
      <c r="S906" s="148"/>
      <c r="T906" s="148"/>
      <c r="U906" s="148"/>
      <c r="V906" s="148"/>
      <c r="W906" s="148"/>
      <c r="X906" s="148"/>
      <c r="Y906" s="148"/>
      <c r="Z906" s="148"/>
    </row>
    <row r="907" spans="1:26" ht="15.75" customHeight="1">
      <c r="A907" s="62"/>
      <c r="B907" s="754"/>
      <c r="C907" s="62"/>
      <c r="D907" s="62"/>
      <c r="E907" s="227"/>
      <c r="F907" s="898"/>
      <c r="G907" s="148"/>
      <c r="H907" s="148"/>
      <c r="I907" s="148"/>
      <c r="J907" s="148"/>
      <c r="K907" s="148"/>
      <c r="L907" s="148"/>
      <c r="M907" s="148"/>
      <c r="N907" s="148"/>
      <c r="O907" s="148"/>
      <c r="P907" s="148"/>
      <c r="Q907" s="148"/>
      <c r="R907" s="148"/>
      <c r="S907" s="148"/>
      <c r="T907" s="148"/>
      <c r="U907" s="148"/>
      <c r="V907" s="148"/>
      <c r="W907" s="148"/>
      <c r="X907" s="148"/>
      <c r="Y907" s="148"/>
      <c r="Z907" s="148"/>
    </row>
    <row r="908" spans="1:26" ht="15.75" customHeight="1">
      <c r="A908" s="62"/>
      <c r="B908" s="754"/>
      <c r="C908" s="62"/>
      <c r="D908" s="62"/>
      <c r="E908" s="227"/>
      <c r="F908" s="898"/>
      <c r="G908" s="148"/>
      <c r="H908" s="148"/>
      <c r="I908" s="148"/>
      <c r="J908" s="148"/>
      <c r="K908" s="148"/>
      <c r="L908" s="148"/>
      <c r="M908" s="148"/>
      <c r="N908" s="148"/>
      <c r="O908" s="148"/>
      <c r="P908" s="148"/>
      <c r="Q908" s="148"/>
      <c r="R908" s="148"/>
      <c r="S908" s="148"/>
      <c r="T908" s="148"/>
      <c r="U908" s="148"/>
      <c r="V908" s="148"/>
      <c r="W908" s="148"/>
      <c r="X908" s="148"/>
      <c r="Y908" s="148"/>
      <c r="Z908" s="148"/>
    </row>
    <row r="909" spans="1:26" ht="15.75" customHeight="1">
      <c r="A909" s="62"/>
      <c r="B909" s="754"/>
      <c r="C909" s="62"/>
      <c r="D909" s="62"/>
      <c r="E909" s="227"/>
      <c r="F909" s="898"/>
      <c r="G909" s="148"/>
      <c r="H909" s="148"/>
      <c r="I909" s="148"/>
      <c r="J909" s="148"/>
      <c r="K909" s="148"/>
      <c r="L909" s="148"/>
      <c r="M909" s="148"/>
      <c r="N909" s="148"/>
      <c r="O909" s="148"/>
      <c r="P909" s="148"/>
      <c r="Q909" s="148"/>
      <c r="R909" s="148"/>
      <c r="S909" s="148"/>
      <c r="T909" s="148"/>
      <c r="U909" s="148"/>
      <c r="V909" s="148"/>
      <c r="W909" s="148"/>
      <c r="X909" s="148"/>
      <c r="Y909" s="148"/>
      <c r="Z909" s="148"/>
    </row>
    <row r="910" spans="1:26" ht="15.75" customHeight="1">
      <c r="A910" s="62"/>
      <c r="B910" s="754"/>
      <c r="C910" s="62"/>
      <c r="D910" s="62"/>
      <c r="E910" s="227"/>
      <c r="F910" s="898"/>
      <c r="G910" s="148"/>
      <c r="H910" s="148"/>
      <c r="I910" s="148"/>
      <c r="J910" s="148"/>
      <c r="K910" s="148"/>
      <c r="L910" s="148"/>
      <c r="M910" s="148"/>
      <c r="N910" s="148"/>
      <c r="O910" s="148"/>
      <c r="P910" s="148"/>
      <c r="Q910" s="148"/>
      <c r="R910" s="148"/>
      <c r="S910" s="148"/>
      <c r="T910" s="148"/>
      <c r="U910" s="148"/>
      <c r="V910" s="148"/>
      <c r="W910" s="148"/>
      <c r="X910" s="148"/>
      <c r="Y910" s="148"/>
      <c r="Z910" s="148"/>
    </row>
    <row r="911" spans="1:26" ht="15.75" customHeight="1">
      <c r="A911" s="62"/>
      <c r="B911" s="754"/>
      <c r="C911" s="62"/>
      <c r="D911" s="62"/>
      <c r="E911" s="227"/>
      <c r="F911" s="898"/>
      <c r="G911" s="148"/>
      <c r="H911" s="148"/>
      <c r="I911" s="148"/>
      <c r="J911" s="148"/>
      <c r="K911" s="148"/>
      <c r="L911" s="148"/>
      <c r="M911" s="148"/>
      <c r="N911" s="148"/>
      <c r="O911" s="148"/>
      <c r="P911" s="148"/>
      <c r="Q911" s="148"/>
      <c r="R911" s="148"/>
      <c r="S911" s="148"/>
      <c r="T911" s="148"/>
      <c r="U911" s="148"/>
      <c r="V911" s="148"/>
      <c r="W911" s="148"/>
      <c r="X911" s="148"/>
      <c r="Y911" s="148"/>
      <c r="Z911" s="148"/>
    </row>
    <row r="912" spans="1:26" ht="15.75" customHeight="1">
      <c r="A912" s="62"/>
      <c r="B912" s="754"/>
      <c r="C912" s="62"/>
      <c r="D912" s="62"/>
      <c r="E912" s="227"/>
      <c r="F912" s="898"/>
      <c r="G912" s="148"/>
      <c r="H912" s="148"/>
      <c r="I912" s="148"/>
      <c r="J912" s="148"/>
      <c r="K912" s="148"/>
      <c r="L912" s="148"/>
      <c r="M912" s="148"/>
      <c r="N912" s="148"/>
      <c r="O912" s="148"/>
      <c r="P912" s="148"/>
      <c r="Q912" s="148"/>
      <c r="R912" s="148"/>
      <c r="S912" s="148"/>
      <c r="T912" s="148"/>
      <c r="U912" s="148"/>
      <c r="V912" s="148"/>
      <c r="W912" s="148"/>
      <c r="X912" s="148"/>
      <c r="Y912" s="148"/>
      <c r="Z912" s="148"/>
    </row>
    <row r="913" spans="1:26" ht="15.75" customHeight="1">
      <c r="A913" s="62"/>
      <c r="B913" s="754"/>
      <c r="C913" s="62"/>
      <c r="D913" s="62"/>
      <c r="E913" s="227"/>
      <c r="F913" s="898"/>
      <c r="G913" s="148"/>
      <c r="H913" s="148"/>
      <c r="I913" s="148"/>
      <c r="J913" s="148"/>
      <c r="K913" s="148"/>
      <c r="L913" s="148"/>
      <c r="M913" s="148"/>
      <c r="N913" s="148"/>
      <c r="O913" s="148"/>
      <c r="P913" s="148"/>
      <c r="Q913" s="148"/>
      <c r="R913" s="148"/>
      <c r="S913" s="148"/>
      <c r="T913" s="148"/>
      <c r="U913" s="148"/>
      <c r="V913" s="148"/>
      <c r="W913" s="148"/>
      <c r="X913" s="148"/>
      <c r="Y913" s="148"/>
      <c r="Z913" s="148"/>
    </row>
    <row r="914" spans="1:26" ht="15.75" customHeight="1">
      <c r="A914" s="62"/>
      <c r="B914" s="754"/>
      <c r="C914" s="62"/>
      <c r="D914" s="62"/>
      <c r="E914" s="227"/>
      <c r="F914" s="898"/>
      <c r="G914" s="148"/>
      <c r="H914" s="148"/>
      <c r="I914" s="148"/>
      <c r="J914" s="148"/>
      <c r="K914" s="148"/>
      <c r="L914" s="148"/>
      <c r="M914" s="148"/>
      <c r="N914" s="148"/>
      <c r="O914" s="148"/>
      <c r="P914" s="148"/>
      <c r="Q914" s="148"/>
      <c r="R914" s="148"/>
      <c r="S914" s="148"/>
      <c r="T914" s="148"/>
      <c r="U914" s="148"/>
      <c r="V914" s="148"/>
      <c r="W914" s="148"/>
      <c r="X914" s="148"/>
      <c r="Y914" s="148"/>
      <c r="Z914" s="148"/>
    </row>
    <row r="915" spans="1:26" ht="15.75" customHeight="1">
      <c r="A915" s="62"/>
      <c r="B915" s="754"/>
      <c r="C915" s="62"/>
      <c r="D915" s="62"/>
      <c r="E915" s="227"/>
      <c r="F915" s="898"/>
      <c r="G915" s="148"/>
      <c r="H915" s="148"/>
      <c r="I915" s="148"/>
      <c r="J915" s="148"/>
      <c r="K915" s="148"/>
      <c r="L915" s="148"/>
      <c r="M915" s="148"/>
      <c r="N915" s="148"/>
      <c r="O915" s="148"/>
      <c r="P915" s="148"/>
      <c r="Q915" s="148"/>
      <c r="R915" s="148"/>
      <c r="S915" s="148"/>
      <c r="T915" s="148"/>
      <c r="U915" s="148"/>
      <c r="V915" s="148"/>
      <c r="W915" s="148"/>
      <c r="X915" s="148"/>
      <c r="Y915" s="148"/>
      <c r="Z915" s="148"/>
    </row>
    <row r="916" spans="1:26" ht="15.75" customHeight="1">
      <c r="A916" s="62"/>
      <c r="B916" s="754"/>
      <c r="C916" s="62"/>
      <c r="D916" s="62"/>
      <c r="E916" s="227"/>
      <c r="F916" s="898"/>
      <c r="G916" s="148"/>
      <c r="H916" s="148"/>
      <c r="I916" s="148"/>
      <c r="J916" s="148"/>
      <c r="K916" s="148"/>
      <c r="L916" s="148"/>
      <c r="M916" s="148"/>
      <c r="N916" s="148"/>
      <c r="O916" s="148"/>
      <c r="P916" s="148"/>
      <c r="Q916" s="148"/>
      <c r="R916" s="148"/>
      <c r="S916" s="148"/>
      <c r="T916" s="148"/>
      <c r="U916" s="148"/>
      <c r="V916" s="148"/>
      <c r="W916" s="148"/>
      <c r="X916" s="148"/>
      <c r="Y916" s="148"/>
      <c r="Z916" s="148"/>
    </row>
    <row r="917" spans="1:26" ht="15.75" customHeight="1">
      <c r="A917" s="62"/>
      <c r="B917" s="754"/>
      <c r="C917" s="62"/>
      <c r="D917" s="62"/>
      <c r="E917" s="227"/>
      <c r="F917" s="898"/>
      <c r="G917" s="148"/>
      <c r="H917" s="148"/>
      <c r="I917" s="148"/>
      <c r="J917" s="148"/>
      <c r="K917" s="148"/>
      <c r="L917" s="148"/>
      <c r="M917" s="148"/>
      <c r="N917" s="148"/>
      <c r="O917" s="148"/>
      <c r="P917" s="148"/>
      <c r="Q917" s="148"/>
      <c r="R917" s="148"/>
      <c r="S917" s="148"/>
      <c r="T917" s="148"/>
      <c r="U917" s="148"/>
      <c r="V917" s="148"/>
      <c r="W917" s="148"/>
      <c r="X917" s="148"/>
      <c r="Y917" s="148"/>
      <c r="Z917" s="148"/>
    </row>
    <row r="918" spans="1:26" ht="15.75" customHeight="1">
      <c r="A918" s="62"/>
      <c r="B918" s="754"/>
      <c r="C918" s="62"/>
      <c r="D918" s="62"/>
      <c r="E918" s="227"/>
      <c r="F918" s="898"/>
      <c r="G918" s="148"/>
      <c r="H918" s="148"/>
      <c r="I918" s="148"/>
      <c r="J918" s="148"/>
      <c r="K918" s="148"/>
      <c r="L918" s="148"/>
      <c r="M918" s="148"/>
      <c r="N918" s="148"/>
      <c r="O918" s="148"/>
      <c r="P918" s="148"/>
      <c r="Q918" s="148"/>
      <c r="R918" s="148"/>
      <c r="S918" s="148"/>
      <c r="T918" s="148"/>
      <c r="U918" s="148"/>
      <c r="V918" s="148"/>
      <c r="W918" s="148"/>
      <c r="X918" s="148"/>
      <c r="Y918" s="148"/>
      <c r="Z918" s="148"/>
    </row>
    <row r="919" spans="1:26" ht="15.75" customHeight="1">
      <c r="A919" s="62"/>
      <c r="B919" s="754"/>
      <c r="C919" s="62"/>
      <c r="D919" s="62"/>
      <c r="E919" s="227"/>
      <c r="F919" s="898"/>
      <c r="G919" s="148"/>
      <c r="H919" s="148"/>
      <c r="I919" s="148"/>
      <c r="J919" s="148"/>
      <c r="K919" s="148"/>
      <c r="L919" s="148"/>
      <c r="M919" s="148"/>
      <c r="N919" s="148"/>
      <c r="O919" s="148"/>
      <c r="P919" s="148"/>
      <c r="Q919" s="148"/>
      <c r="R919" s="148"/>
      <c r="S919" s="148"/>
      <c r="T919" s="148"/>
      <c r="U919" s="148"/>
      <c r="V919" s="148"/>
      <c r="W919" s="148"/>
      <c r="X919" s="148"/>
      <c r="Y919" s="148"/>
      <c r="Z919" s="148"/>
    </row>
    <row r="920" spans="1:26" ht="15.75" customHeight="1">
      <c r="A920" s="62"/>
      <c r="B920" s="754"/>
      <c r="C920" s="62"/>
      <c r="D920" s="62"/>
      <c r="E920" s="227"/>
      <c r="F920" s="898"/>
      <c r="G920" s="148"/>
      <c r="H920" s="148"/>
      <c r="I920" s="148"/>
      <c r="J920" s="148"/>
      <c r="K920" s="148"/>
      <c r="L920" s="148"/>
      <c r="M920" s="148"/>
      <c r="N920" s="148"/>
      <c r="O920" s="148"/>
      <c r="P920" s="148"/>
      <c r="Q920" s="148"/>
      <c r="R920" s="148"/>
      <c r="S920" s="148"/>
      <c r="T920" s="148"/>
      <c r="U920" s="148"/>
      <c r="V920" s="148"/>
      <c r="W920" s="148"/>
      <c r="X920" s="148"/>
      <c r="Y920" s="148"/>
      <c r="Z920" s="148"/>
    </row>
    <row r="921" spans="1:26" ht="15.75" customHeight="1">
      <c r="A921" s="62"/>
      <c r="B921" s="754"/>
      <c r="C921" s="62"/>
      <c r="D921" s="62"/>
      <c r="E921" s="227"/>
      <c r="F921" s="898"/>
      <c r="G921" s="148"/>
      <c r="H921" s="148"/>
      <c r="I921" s="148"/>
      <c r="J921" s="148"/>
      <c r="K921" s="148"/>
      <c r="L921" s="148"/>
      <c r="M921" s="148"/>
      <c r="N921" s="148"/>
      <c r="O921" s="148"/>
      <c r="P921" s="148"/>
      <c r="Q921" s="148"/>
      <c r="R921" s="148"/>
      <c r="S921" s="148"/>
      <c r="T921" s="148"/>
      <c r="U921" s="148"/>
      <c r="V921" s="148"/>
      <c r="W921" s="148"/>
      <c r="X921" s="148"/>
      <c r="Y921" s="148"/>
      <c r="Z921" s="148"/>
    </row>
    <row r="922" spans="1:26" ht="15.75" customHeight="1">
      <c r="A922" s="62"/>
      <c r="B922" s="754"/>
      <c r="C922" s="62"/>
      <c r="D922" s="62"/>
      <c r="E922" s="227"/>
      <c r="F922" s="898"/>
      <c r="G922" s="148"/>
      <c r="H922" s="148"/>
      <c r="I922" s="148"/>
      <c r="J922" s="148"/>
      <c r="K922" s="148"/>
      <c r="L922" s="148"/>
      <c r="M922" s="148"/>
      <c r="N922" s="148"/>
      <c r="O922" s="148"/>
      <c r="P922" s="148"/>
      <c r="Q922" s="148"/>
      <c r="R922" s="148"/>
      <c r="S922" s="148"/>
      <c r="T922" s="148"/>
      <c r="U922" s="148"/>
      <c r="V922" s="148"/>
      <c r="W922" s="148"/>
      <c r="X922" s="148"/>
      <c r="Y922" s="148"/>
      <c r="Z922" s="148"/>
    </row>
    <row r="923" spans="1:26" ht="15.75" customHeight="1">
      <c r="A923" s="62"/>
      <c r="B923" s="754"/>
      <c r="C923" s="62"/>
      <c r="D923" s="62"/>
      <c r="E923" s="227"/>
      <c r="F923" s="898"/>
      <c r="G923" s="148"/>
      <c r="H923" s="148"/>
      <c r="I923" s="148"/>
      <c r="J923" s="148"/>
      <c r="K923" s="148"/>
      <c r="L923" s="148"/>
      <c r="M923" s="148"/>
      <c r="N923" s="148"/>
      <c r="O923" s="148"/>
      <c r="P923" s="148"/>
      <c r="Q923" s="148"/>
      <c r="R923" s="148"/>
      <c r="S923" s="148"/>
      <c r="T923" s="148"/>
      <c r="U923" s="148"/>
      <c r="V923" s="148"/>
      <c r="W923" s="148"/>
      <c r="X923" s="148"/>
      <c r="Y923" s="148"/>
      <c r="Z923" s="148"/>
    </row>
    <row r="924" spans="1:26" ht="15.75" customHeight="1">
      <c r="A924" s="62"/>
      <c r="B924" s="754"/>
      <c r="C924" s="62"/>
      <c r="D924" s="62"/>
      <c r="E924" s="227"/>
      <c r="F924" s="898"/>
      <c r="G924" s="148"/>
      <c r="H924" s="148"/>
      <c r="I924" s="148"/>
      <c r="J924" s="148"/>
      <c r="K924" s="148"/>
      <c r="L924" s="148"/>
      <c r="M924" s="148"/>
      <c r="N924" s="148"/>
      <c r="O924" s="148"/>
      <c r="P924" s="148"/>
      <c r="Q924" s="148"/>
      <c r="R924" s="148"/>
      <c r="S924" s="148"/>
      <c r="T924" s="148"/>
      <c r="U924" s="148"/>
      <c r="V924" s="148"/>
      <c r="W924" s="148"/>
      <c r="X924" s="148"/>
      <c r="Y924" s="148"/>
      <c r="Z924" s="148"/>
    </row>
    <row r="925" spans="1:26" ht="15.75" customHeight="1">
      <c r="A925" s="62"/>
      <c r="B925" s="754"/>
      <c r="C925" s="62"/>
      <c r="D925" s="62"/>
      <c r="E925" s="227"/>
      <c r="F925" s="898"/>
      <c r="G925" s="148"/>
      <c r="H925" s="148"/>
      <c r="I925" s="148"/>
      <c r="J925" s="148"/>
      <c r="K925" s="148"/>
      <c r="L925" s="148"/>
      <c r="M925" s="148"/>
      <c r="N925" s="148"/>
      <c r="O925" s="148"/>
      <c r="P925" s="148"/>
      <c r="Q925" s="148"/>
      <c r="R925" s="148"/>
      <c r="S925" s="148"/>
      <c r="T925" s="148"/>
      <c r="U925" s="148"/>
      <c r="V925" s="148"/>
      <c r="W925" s="148"/>
      <c r="X925" s="148"/>
      <c r="Y925" s="148"/>
      <c r="Z925" s="148"/>
    </row>
    <row r="926" spans="1:26" ht="15.75" customHeight="1">
      <c r="A926" s="62"/>
      <c r="B926" s="754"/>
      <c r="C926" s="62"/>
      <c r="D926" s="62"/>
      <c r="E926" s="227"/>
      <c r="F926" s="898"/>
      <c r="G926" s="148"/>
      <c r="H926" s="148"/>
      <c r="I926" s="148"/>
      <c r="J926" s="148"/>
      <c r="K926" s="148"/>
      <c r="L926" s="148"/>
      <c r="M926" s="148"/>
      <c r="N926" s="148"/>
      <c r="O926" s="148"/>
      <c r="P926" s="148"/>
      <c r="Q926" s="148"/>
      <c r="R926" s="148"/>
      <c r="S926" s="148"/>
      <c r="T926" s="148"/>
      <c r="U926" s="148"/>
      <c r="V926" s="148"/>
      <c r="W926" s="148"/>
      <c r="X926" s="148"/>
      <c r="Y926" s="148"/>
      <c r="Z926" s="148"/>
    </row>
    <row r="927" spans="1:26" ht="15.75" customHeight="1">
      <c r="A927" s="62"/>
      <c r="B927" s="754"/>
      <c r="C927" s="62"/>
      <c r="D927" s="62"/>
      <c r="E927" s="227"/>
      <c r="F927" s="898"/>
      <c r="G927" s="148"/>
      <c r="H927" s="148"/>
      <c r="I927" s="148"/>
      <c r="J927" s="148"/>
      <c r="K927" s="148"/>
      <c r="L927" s="148"/>
      <c r="M927" s="148"/>
      <c r="N927" s="148"/>
      <c r="O927" s="148"/>
      <c r="P927" s="148"/>
      <c r="Q927" s="148"/>
      <c r="R927" s="148"/>
      <c r="S927" s="148"/>
      <c r="T927" s="148"/>
      <c r="U927" s="148"/>
      <c r="V927" s="148"/>
      <c r="W927" s="148"/>
      <c r="X927" s="148"/>
      <c r="Y927" s="148"/>
      <c r="Z927" s="148"/>
    </row>
    <row r="928" spans="1:26" ht="15.75" customHeight="1">
      <c r="A928" s="62"/>
      <c r="B928" s="754"/>
      <c r="C928" s="62"/>
      <c r="D928" s="62"/>
      <c r="E928" s="227"/>
      <c r="F928" s="898"/>
      <c r="G928" s="148"/>
      <c r="H928" s="148"/>
      <c r="I928" s="148"/>
      <c r="J928" s="148"/>
      <c r="K928" s="148"/>
      <c r="L928" s="148"/>
      <c r="M928" s="148"/>
      <c r="N928" s="148"/>
      <c r="O928" s="148"/>
      <c r="P928" s="148"/>
      <c r="Q928" s="148"/>
      <c r="R928" s="148"/>
      <c r="S928" s="148"/>
      <c r="T928" s="148"/>
      <c r="U928" s="148"/>
      <c r="V928" s="148"/>
      <c r="W928" s="148"/>
      <c r="X928" s="148"/>
      <c r="Y928" s="148"/>
      <c r="Z928" s="148"/>
    </row>
    <row r="929" spans="1:26" ht="15.75" customHeight="1">
      <c r="A929" s="62"/>
      <c r="B929" s="754"/>
      <c r="C929" s="62"/>
      <c r="D929" s="62"/>
      <c r="E929" s="227"/>
      <c r="F929" s="898"/>
      <c r="G929" s="148"/>
      <c r="H929" s="148"/>
      <c r="I929" s="148"/>
      <c r="J929" s="148"/>
      <c r="K929" s="148"/>
      <c r="L929" s="148"/>
      <c r="M929" s="148"/>
      <c r="N929" s="148"/>
      <c r="O929" s="148"/>
      <c r="P929" s="148"/>
      <c r="Q929" s="148"/>
      <c r="R929" s="148"/>
      <c r="S929" s="148"/>
      <c r="T929" s="148"/>
      <c r="U929" s="148"/>
      <c r="V929" s="148"/>
      <c r="W929" s="148"/>
      <c r="X929" s="148"/>
      <c r="Y929" s="148"/>
      <c r="Z929" s="148"/>
    </row>
    <row r="930" spans="1:26" ht="15.75" customHeight="1">
      <c r="A930" s="62"/>
      <c r="B930" s="754"/>
      <c r="C930" s="62"/>
      <c r="D930" s="62"/>
      <c r="E930" s="227"/>
      <c r="F930" s="898"/>
      <c r="G930" s="148"/>
      <c r="H930" s="148"/>
      <c r="I930" s="148"/>
      <c r="J930" s="148"/>
      <c r="K930" s="148"/>
      <c r="L930" s="148"/>
      <c r="M930" s="148"/>
      <c r="N930" s="148"/>
      <c r="O930" s="148"/>
      <c r="P930" s="148"/>
      <c r="Q930" s="148"/>
      <c r="R930" s="148"/>
      <c r="S930" s="148"/>
      <c r="T930" s="148"/>
      <c r="U930" s="148"/>
      <c r="V930" s="148"/>
      <c r="W930" s="148"/>
      <c r="X930" s="148"/>
      <c r="Y930" s="148"/>
      <c r="Z930" s="148"/>
    </row>
    <row r="931" spans="1:26" ht="15.75" customHeight="1">
      <c r="A931" s="62"/>
      <c r="B931" s="754"/>
      <c r="C931" s="62"/>
      <c r="D931" s="62"/>
      <c r="E931" s="227"/>
      <c r="F931" s="898"/>
      <c r="G931" s="148"/>
      <c r="H931" s="148"/>
      <c r="I931" s="148"/>
      <c r="J931" s="148"/>
      <c r="K931" s="148"/>
      <c r="L931" s="148"/>
      <c r="M931" s="148"/>
      <c r="N931" s="148"/>
      <c r="O931" s="148"/>
      <c r="P931" s="148"/>
      <c r="Q931" s="148"/>
      <c r="R931" s="148"/>
      <c r="S931" s="148"/>
      <c r="T931" s="148"/>
      <c r="U931" s="148"/>
      <c r="V931" s="148"/>
      <c r="W931" s="148"/>
      <c r="X931" s="148"/>
      <c r="Y931" s="148"/>
      <c r="Z931" s="148"/>
    </row>
    <row r="932" spans="1:26" ht="15.75" customHeight="1">
      <c r="A932" s="62"/>
      <c r="B932" s="754"/>
      <c r="C932" s="62"/>
      <c r="D932" s="62"/>
      <c r="E932" s="227"/>
      <c r="F932" s="898"/>
      <c r="G932" s="148"/>
      <c r="H932" s="148"/>
      <c r="I932" s="148"/>
      <c r="J932" s="148"/>
      <c r="K932" s="148"/>
      <c r="L932" s="148"/>
      <c r="M932" s="148"/>
      <c r="N932" s="148"/>
      <c r="O932" s="148"/>
      <c r="P932" s="148"/>
      <c r="Q932" s="148"/>
      <c r="R932" s="148"/>
      <c r="S932" s="148"/>
      <c r="T932" s="148"/>
      <c r="U932" s="148"/>
      <c r="V932" s="148"/>
      <c r="W932" s="148"/>
      <c r="X932" s="148"/>
      <c r="Y932" s="148"/>
      <c r="Z932" s="148"/>
    </row>
    <row r="933" spans="1:26" ht="15.75" customHeight="1">
      <c r="A933" s="62"/>
      <c r="B933" s="754"/>
      <c r="C933" s="62"/>
      <c r="D933" s="62"/>
      <c r="E933" s="227"/>
      <c r="F933" s="898"/>
      <c r="G933" s="148"/>
      <c r="H933" s="148"/>
      <c r="I933" s="148"/>
      <c r="J933" s="148"/>
      <c r="K933" s="148"/>
      <c r="L933" s="148"/>
      <c r="M933" s="148"/>
      <c r="N933" s="148"/>
      <c r="O933" s="148"/>
      <c r="P933" s="148"/>
      <c r="Q933" s="148"/>
      <c r="R933" s="148"/>
      <c r="S933" s="148"/>
      <c r="T933" s="148"/>
      <c r="U933" s="148"/>
      <c r="V933" s="148"/>
      <c r="W933" s="148"/>
      <c r="X933" s="148"/>
      <c r="Y933" s="148"/>
      <c r="Z933" s="148"/>
    </row>
    <row r="934" spans="1:26" ht="15.75" customHeight="1">
      <c r="A934" s="62"/>
      <c r="B934" s="754"/>
      <c r="C934" s="62"/>
      <c r="D934" s="62"/>
      <c r="E934" s="227"/>
      <c r="F934" s="898"/>
      <c r="G934" s="148"/>
      <c r="H934" s="148"/>
      <c r="I934" s="148"/>
      <c r="J934" s="148"/>
      <c r="K934" s="148"/>
      <c r="L934" s="148"/>
      <c r="M934" s="148"/>
      <c r="N934" s="148"/>
      <c r="O934" s="148"/>
      <c r="P934" s="148"/>
      <c r="Q934" s="148"/>
      <c r="R934" s="148"/>
      <c r="S934" s="148"/>
      <c r="T934" s="148"/>
      <c r="U934" s="148"/>
      <c r="V934" s="148"/>
      <c r="W934" s="148"/>
      <c r="X934" s="148"/>
      <c r="Y934" s="148"/>
      <c r="Z934" s="148"/>
    </row>
    <row r="935" spans="1:26" ht="15.75" customHeight="1">
      <c r="A935" s="62"/>
      <c r="B935" s="754"/>
      <c r="C935" s="62"/>
      <c r="D935" s="62"/>
      <c r="E935" s="227"/>
      <c r="F935" s="898"/>
      <c r="G935" s="148"/>
      <c r="H935" s="148"/>
      <c r="I935" s="148"/>
      <c r="J935" s="148"/>
      <c r="K935" s="148"/>
      <c r="L935" s="148"/>
      <c r="M935" s="148"/>
      <c r="N935" s="148"/>
      <c r="O935" s="148"/>
      <c r="P935" s="148"/>
      <c r="Q935" s="148"/>
      <c r="R935" s="148"/>
      <c r="S935" s="148"/>
      <c r="T935" s="148"/>
      <c r="U935" s="148"/>
      <c r="V935" s="148"/>
      <c r="W935" s="148"/>
      <c r="X935" s="148"/>
      <c r="Y935" s="148"/>
      <c r="Z935" s="148"/>
    </row>
    <row r="936" spans="1:26" ht="15.75" customHeight="1">
      <c r="A936" s="62"/>
      <c r="B936" s="754"/>
      <c r="C936" s="62"/>
      <c r="D936" s="62"/>
      <c r="E936" s="227"/>
      <c r="F936" s="898"/>
      <c r="G936" s="148"/>
      <c r="H936" s="148"/>
      <c r="I936" s="148"/>
      <c r="J936" s="148"/>
      <c r="K936" s="148"/>
      <c r="L936" s="148"/>
      <c r="M936" s="148"/>
      <c r="N936" s="148"/>
      <c r="O936" s="148"/>
      <c r="P936" s="148"/>
      <c r="Q936" s="148"/>
      <c r="R936" s="148"/>
      <c r="S936" s="148"/>
      <c r="T936" s="148"/>
      <c r="U936" s="148"/>
      <c r="V936" s="148"/>
      <c r="W936" s="148"/>
      <c r="X936" s="148"/>
      <c r="Y936" s="148"/>
      <c r="Z936" s="148"/>
    </row>
    <row r="937" spans="1:26" ht="15.75" customHeight="1">
      <c r="A937" s="62"/>
      <c r="B937" s="754"/>
      <c r="C937" s="62"/>
      <c r="D937" s="62"/>
      <c r="E937" s="227"/>
      <c r="F937" s="898"/>
      <c r="G937" s="148"/>
      <c r="H937" s="148"/>
      <c r="I937" s="148"/>
      <c r="J937" s="148"/>
      <c r="K937" s="148"/>
      <c r="L937" s="148"/>
      <c r="M937" s="148"/>
      <c r="N937" s="148"/>
      <c r="O937" s="148"/>
      <c r="P937" s="148"/>
      <c r="Q937" s="148"/>
      <c r="R937" s="148"/>
      <c r="S937" s="148"/>
      <c r="T937" s="148"/>
      <c r="U937" s="148"/>
      <c r="V937" s="148"/>
      <c r="W937" s="148"/>
      <c r="X937" s="148"/>
      <c r="Y937" s="148"/>
      <c r="Z937" s="148"/>
    </row>
    <row r="938" spans="1:26" ht="15.75" customHeight="1">
      <c r="A938" s="62"/>
      <c r="B938" s="754"/>
      <c r="C938" s="62"/>
      <c r="D938" s="62"/>
      <c r="E938" s="227"/>
      <c r="F938" s="898"/>
      <c r="G938" s="148"/>
      <c r="H938" s="148"/>
      <c r="I938" s="148"/>
      <c r="J938" s="148"/>
      <c r="K938" s="148"/>
      <c r="L938" s="148"/>
      <c r="M938" s="148"/>
      <c r="N938" s="148"/>
      <c r="O938" s="148"/>
      <c r="P938" s="148"/>
      <c r="Q938" s="148"/>
      <c r="R938" s="148"/>
      <c r="S938" s="148"/>
      <c r="T938" s="148"/>
      <c r="U938" s="148"/>
      <c r="V938" s="148"/>
      <c r="W938" s="148"/>
      <c r="X938" s="148"/>
      <c r="Y938" s="148"/>
      <c r="Z938" s="148"/>
    </row>
    <row r="939" spans="1:26" ht="15.75" customHeight="1">
      <c r="A939" s="62"/>
      <c r="B939" s="754"/>
      <c r="C939" s="62"/>
      <c r="D939" s="62"/>
      <c r="E939" s="227"/>
      <c r="F939" s="898"/>
      <c r="G939" s="148"/>
      <c r="H939" s="148"/>
      <c r="I939" s="148"/>
      <c r="J939" s="148"/>
      <c r="K939" s="148"/>
      <c r="L939" s="148"/>
      <c r="M939" s="148"/>
      <c r="N939" s="148"/>
      <c r="O939" s="148"/>
      <c r="P939" s="148"/>
      <c r="Q939" s="148"/>
      <c r="R939" s="148"/>
      <c r="S939" s="148"/>
      <c r="T939" s="148"/>
      <c r="U939" s="148"/>
      <c r="V939" s="148"/>
      <c r="W939" s="148"/>
      <c r="X939" s="148"/>
      <c r="Y939" s="148"/>
      <c r="Z939" s="148"/>
    </row>
    <row r="940" spans="1:26" ht="15.75" customHeight="1">
      <c r="A940" s="62"/>
      <c r="B940" s="754"/>
      <c r="C940" s="62"/>
      <c r="D940" s="62"/>
      <c r="E940" s="227"/>
      <c r="F940" s="898"/>
      <c r="G940" s="148"/>
      <c r="H940" s="148"/>
      <c r="I940" s="148"/>
      <c r="J940" s="148"/>
      <c r="K940" s="148"/>
      <c r="L940" s="148"/>
      <c r="M940" s="148"/>
      <c r="N940" s="148"/>
      <c r="O940" s="148"/>
      <c r="P940" s="148"/>
      <c r="Q940" s="148"/>
      <c r="R940" s="148"/>
      <c r="S940" s="148"/>
      <c r="T940" s="148"/>
      <c r="U940" s="148"/>
      <c r="V940" s="148"/>
      <c r="W940" s="148"/>
      <c r="X940" s="148"/>
      <c r="Y940" s="148"/>
      <c r="Z940" s="148"/>
    </row>
    <row r="941" spans="1:26" ht="15.75" customHeight="1">
      <c r="A941" s="62"/>
      <c r="B941" s="754"/>
      <c r="C941" s="62"/>
      <c r="D941" s="62"/>
      <c r="E941" s="227"/>
      <c r="F941" s="898"/>
      <c r="G941" s="148"/>
      <c r="H941" s="148"/>
      <c r="I941" s="148"/>
      <c r="J941" s="148"/>
      <c r="K941" s="148"/>
      <c r="L941" s="148"/>
      <c r="M941" s="148"/>
      <c r="N941" s="148"/>
      <c r="O941" s="148"/>
      <c r="P941" s="148"/>
      <c r="Q941" s="148"/>
      <c r="R941" s="148"/>
      <c r="S941" s="148"/>
      <c r="T941" s="148"/>
      <c r="U941" s="148"/>
      <c r="V941" s="148"/>
      <c r="W941" s="148"/>
      <c r="X941" s="148"/>
      <c r="Y941" s="148"/>
      <c r="Z941" s="148"/>
    </row>
    <row r="942" spans="1:26" ht="15.75" customHeight="1">
      <c r="A942" s="62"/>
      <c r="B942" s="754"/>
      <c r="C942" s="62"/>
      <c r="D942" s="62"/>
      <c r="E942" s="227"/>
      <c r="F942" s="898"/>
      <c r="G942" s="148"/>
      <c r="H942" s="148"/>
      <c r="I942" s="148"/>
      <c r="J942" s="148"/>
      <c r="K942" s="148"/>
      <c r="L942" s="148"/>
      <c r="M942" s="148"/>
      <c r="N942" s="148"/>
      <c r="O942" s="148"/>
      <c r="P942" s="148"/>
      <c r="Q942" s="148"/>
      <c r="R942" s="148"/>
      <c r="S942" s="148"/>
      <c r="T942" s="148"/>
      <c r="U942" s="148"/>
      <c r="V942" s="148"/>
      <c r="W942" s="148"/>
      <c r="X942" s="148"/>
      <c r="Y942" s="148"/>
      <c r="Z942" s="148"/>
    </row>
    <row r="943" spans="1:26" ht="15.75" customHeight="1">
      <c r="A943" s="62"/>
      <c r="B943" s="754"/>
      <c r="C943" s="62"/>
      <c r="D943" s="62"/>
      <c r="E943" s="227"/>
      <c r="F943" s="898"/>
      <c r="G943" s="148"/>
      <c r="H943" s="148"/>
      <c r="I943" s="148"/>
      <c r="J943" s="148"/>
      <c r="K943" s="148"/>
      <c r="L943" s="148"/>
      <c r="M943" s="148"/>
      <c r="N943" s="148"/>
      <c r="O943" s="148"/>
      <c r="P943" s="148"/>
      <c r="Q943" s="148"/>
      <c r="R943" s="148"/>
      <c r="S943" s="148"/>
      <c r="T943" s="148"/>
      <c r="U943" s="148"/>
      <c r="V943" s="148"/>
      <c r="W943" s="148"/>
      <c r="X943" s="148"/>
      <c r="Y943" s="148"/>
      <c r="Z943" s="148"/>
    </row>
    <row r="944" spans="1:26" ht="15.75" customHeight="1">
      <c r="A944" s="62"/>
      <c r="B944" s="754"/>
      <c r="C944" s="62"/>
      <c r="D944" s="62"/>
      <c r="E944" s="227"/>
      <c r="F944" s="898"/>
      <c r="G944" s="148"/>
      <c r="H944" s="148"/>
      <c r="I944" s="148"/>
      <c r="J944" s="148"/>
      <c r="K944" s="148"/>
      <c r="L944" s="148"/>
      <c r="M944" s="148"/>
      <c r="N944" s="148"/>
      <c r="O944" s="148"/>
      <c r="P944" s="148"/>
      <c r="Q944" s="148"/>
      <c r="R944" s="148"/>
      <c r="S944" s="148"/>
      <c r="T944" s="148"/>
      <c r="U944" s="148"/>
      <c r="V944" s="148"/>
      <c r="W944" s="148"/>
      <c r="X944" s="148"/>
      <c r="Y944" s="148"/>
      <c r="Z944" s="148"/>
    </row>
    <row r="945" spans="1:26" ht="15.75" customHeight="1">
      <c r="A945" s="62"/>
      <c r="B945" s="754"/>
      <c r="C945" s="62"/>
      <c r="D945" s="62"/>
      <c r="E945" s="227"/>
      <c r="F945" s="898"/>
      <c r="G945" s="148"/>
      <c r="H945" s="148"/>
      <c r="I945" s="148"/>
      <c r="J945" s="148"/>
      <c r="K945" s="148"/>
      <c r="L945" s="148"/>
      <c r="M945" s="148"/>
      <c r="N945" s="148"/>
      <c r="O945" s="148"/>
      <c r="P945" s="148"/>
      <c r="Q945" s="148"/>
      <c r="R945" s="148"/>
      <c r="S945" s="148"/>
      <c r="T945" s="148"/>
      <c r="U945" s="148"/>
      <c r="V945" s="148"/>
      <c r="W945" s="148"/>
      <c r="X945" s="148"/>
      <c r="Y945" s="148"/>
      <c r="Z945" s="148"/>
    </row>
    <row r="946" spans="1:26" ht="15.75" customHeight="1">
      <c r="A946" s="62"/>
      <c r="B946" s="754"/>
      <c r="C946" s="62"/>
      <c r="D946" s="62"/>
      <c r="E946" s="227"/>
      <c r="F946" s="898"/>
      <c r="G946" s="148"/>
      <c r="H946" s="148"/>
      <c r="I946" s="148"/>
      <c r="J946" s="148"/>
      <c r="K946" s="148"/>
      <c r="L946" s="148"/>
      <c r="M946" s="148"/>
      <c r="N946" s="148"/>
      <c r="O946" s="148"/>
      <c r="P946" s="148"/>
      <c r="Q946" s="148"/>
      <c r="R946" s="148"/>
      <c r="S946" s="148"/>
      <c r="T946" s="148"/>
      <c r="U946" s="148"/>
      <c r="V946" s="148"/>
      <c r="W946" s="148"/>
      <c r="X946" s="148"/>
      <c r="Y946" s="148"/>
      <c r="Z946" s="148"/>
    </row>
    <row r="947" spans="1:26" ht="15.75" customHeight="1">
      <c r="A947" s="62"/>
      <c r="B947" s="754"/>
      <c r="C947" s="62"/>
      <c r="D947" s="62"/>
      <c r="E947" s="227"/>
      <c r="F947" s="898"/>
      <c r="G947" s="148"/>
      <c r="H947" s="148"/>
      <c r="I947" s="148"/>
      <c r="J947" s="148"/>
      <c r="K947" s="148"/>
      <c r="L947" s="148"/>
      <c r="M947" s="148"/>
      <c r="N947" s="148"/>
      <c r="O947" s="148"/>
      <c r="P947" s="148"/>
      <c r="Q947" s="148"/>
      <c r="R947" s="148"/>
      <c r="S947" s="148"/>
      <c r="T947" s="148"/>
      <c r="U947" s="148"/>
      <c r="V947" s="148"/>
      <c r="W947" s="148"/>
      <c r="X947" s="148"/>
      <c r="Y947" s="148"/>
      <c r="Z947" s="148"/>
    </row>
    <row r="948" spans="1:26" ht="15.75" customHeight="1">
      <c r="A948" s="62"/>
      <c r="B948" s="754"/>
      <c r="C948" s="62"/>
      <c r="D948" s="62"/>
      <c r="E948" s="227"/>
      <c r="F948" s="898"/>
      <c r="G948" s="148"/>
      <c r="H948" s="148"/>
      <c r="I948" s="148"/>
      <c r="J948" s="148"/>
      <c r="K948" s="148"/>
      <c r="L948" s="148"/>
      <c r="M948" s="148"/>
      <c r="N948" s="148"/>
      <c r="O948" s="148"/>
      <c r="P948" s="148"/>
      <c r="Q948" s="148"/>
      <c r="R948" s="148"/>
      <c r="S948" s="148"/>
      <c r="T948" s="148"/>
      <c r="U948" s="148"/>
      <c r="V948" s="148"/>
      <c r="W948" s="148"/>
      <c r="X948" s="148"/>
      <c r="Y948" s="148"/>
      <c r="Z948" s="148"/>
    </row>
    <row r="949" spans="1:26" ht="15.75" customHeight="1">
      <c r="A949" s="62"/>
      <c r="B949" s="754"/>
      <c r="C949" s="62"/>
      <c r="D949" s="62"/>
      <c r="E949" s="227"/>
      <c r="F949" s="898"/>
      <c r="G949" s="148"/>
      <c r="H949" s="148"/>
      <c r="I949" s="148"/>
      <c r="J949" s="148"/>
      <c r="K949" s="148"/>
      <c r="L949" s="148"/>
      <c r="M949" s="148"/>
      <c r="N949" s="148"/>
      <c r="O949" s="148"/>
      <c r="P949" s="148"/>
      <c r="Q949" s="148"/>
      <c r="R949" s="148"/>
      <c r="S949" s="148"/>
      <c r="T949" s="148"/>
      <c r="U949" s="148"/>
      <c r="V949" s="148"/>
      <c r="W949" s="148"/>
      <c r="X949" s="148"/>
      <c r="Y949" s="148"/>
      <c r="Z949" s="148"/>
    </row>
    <row r="950" spans="1:26" ht="15.75" customHeight="1">
      <c r="A950" s="62"/>
      <c r="B950" s="754"/>
      <c r="C950" s="62"/>
      <c r="D950" s="62"/>
      <c r="E950" s="227"/>
      <c r="F950" s="898"/>
      <c r="G950" s="148"/>
      <c r="H950" s="148"/>
      <c r="I950" s="148"/>
      <c r="J950" s="148"/>
      <c r="K950" s="148"/>
      <c r="L950" s="148"/>
      <c r="M950" s="148"/>
      <c r="N950" s="148"/>
      <c r="O950" s="148"/>
      <c r="P950" s="148"/>
      <c r="Q950" s="148"/>
      <c r="R950" s="148"/>
      <c r="S950" s="148"/>
      <c r="T950" s="148"/>
      <c r="U950" s="148"/>
      <c r="V950" s="148"/>
      <c r="W950" s="148"/>
      <c r="X950" s="148"/>
      <c r="Y950" s="148"/>
      <c r="Z950" s="148"/>
    </row>
    <row r="951" spans="1:26" ht="15.75" customHeight="1">
      <c r="A951" s="62"/>
      <c r="B951" s="754"/>
      <c r="C951" s="62"/>
      <c r="D951" s="62"/>
      <c r="E951" s="227"/>
      <c r="F951" s="898"/>
      <c r="G951" s="148"/>
      <c r="H951" s="148"/>
      <c r="I951" s="148"/>
      <c r="J951" s="148"/>
      <c r="K951" s="148"/>
      <c r="L951" s="148"/>
      <c r="M951" s="148"/>
      <c r="N951" s="148"/>
      <c r="O951" s="148"/>
      <c r="P951" s="148"/>
      <c r="Q951" s="148"/>
      <c r="R951" s="148"/>
      <c r="S951" s="148"/>
      <c r="T951" s="148"/>
      <c r="U951" s="148"/>
      <c r="V951" s="148"/>
      <c r="W951" s="148"/>
      <c r="X951" s="148"/>
      <c r="Y951" s="148"/>
      <c r="Z951" s="148"/>
    </row>
    <row r="952" spans="1:26" ht="15.75" customHeight="1">
      <c r="A952" s="62"/>
      <c r="B952" s="754"/>
      <c r="C952" s="62"/>
      <c r="D952" s="62"/>
      <c r="E952" s="227"/>
      <c r="F952" s="898"/>
      <c r="G952" s="148"/>
      <c r="H952" s="148"/>
      <c r="I952" s="148"/>
      <c r="J952" s="148"/>
      <c r="K952" s="148"/>
      <c r="L952" s="148"/>
      <c r="M952" s="148"/>
      <c r="N952" s="148"/>
      <c r="O952" s="148"/>
      <c r="P952" s="148"/>
      <c r="Q952" s="148"/>
      <c r="R952" s="148"/>
      <c r="S952" s="148"/>
      <c r="T952" s="148"/>
      <c r="U952" s="148"/>
      <c r="V952" s="148"/>
      <c r="W952" s="148"/>
      <c r="X952" s="148"/>
      <c r="Y952" s="148"/>
      <c r="Z952" s="148"/>
    </row>
    <row r="953" spans="1:26" ht="15.75" customHeight="1">
      <c r="A953" s="62"/>
      <c r="B953" s="754"/>
      <c r="C953" s="62"/>
      <c r="D953" s="62"/>
      <c r="E953" s="227"/>
      <c r="F953" s="898"/>
      <c r="G953" s="148"/>
      <c r="H953" s="148"/>
      <c r="I953" s="148"/>
      <c r="J953" s="148"/>
      <c r="K953" s="148"/>
      <c r="L953" s="148"/>
      <c r="M953" s="148"/>
      <c r="N953" s="148"/>
      <c r="O953" s="148"/>
      <c r="P953" s="148"/>
      <c r="Q953" s="148"/>
      <c r="R953" s="148"/>
      <c r="S953" s="148"/>
      <c r="T953" s="148"/>
      <c r="U953" s="148"/>
      <c r="V953" s="148"/>
      <c r="W953" s="148"/>
      <c r="X953" s="148"/>
      <c r="Y953" s="148"/>
      <c r="Z953" s="148"/>
    </row>
    <row r="954" spans="1:26" ht="15.75" customHeight="1">
      <c r="A954" s="62"/>
      <c r="B954" s="754"/>
      <c r="C954" s="62"/>
      <c r="D954" s="62"/>
      <c r="E954" s="227"/>
      <c r="F954" s="898"/>
      <c r="G954" s="148"/>
      <c r="H954" s="148"/>
      <c r="I954" s="148"/>
      <c r="J954" s="148"/>
      <c r="K954" s="148"/>
      <c r="L954" s="148"/>
      <c r="M954" s="148"/>
      <c r="N954" s="148"/>
      <c r="O954" s="148"/>
      <c r="P954" s="148"/>
      <c r="Q954" s="148"/>
      <c r="R954" s="148"/>
      <c r="S954" s="148"/>
      <c r="T954" s="148"/>
      <c r="U954" s="148"/>
      <c r="V954" s="148"/>
      <c r="W954" s="148"/>
      <c r="X954" s="148"/>
      <c r="Y954" s="148"/>
      <c r="Z954" s="148"/>
    </row>
    <row r="955" spans="1:26" ht="15.75" customHeight="1">
      <c r="A955" s="62"/>
      <c r="B955" s="754"/>
      <c r="C955" s="62"/>
      <c r="D955" s="62"/>
      <c r="E955" s="227"/>
      <c r="F955" s="898"/>
      <c r="G955" s="148"/>
      <c r="H955" s="148"/>
      <c r="I955" s="148"/>
      <c r="J955" s="148"/>
      <c r="K955" s="148"/>
      <c r="L955" s="148"/>
      <c r="M955" s="148"/>
      <c r="N955" s="148"/>
      <c r="O955" s="148"/>
      <c r="P955" s="148"/>
      <c r="Q955" s="148"/>
      <c r="R955" s="148"/>
      <c r="S955" s="148"/>
      <c r="T955" s="148"/>
      <c r="U955" s="148"/>
      <c r="V955" s="148"/>
      <c r="W955" s="148"/>
      <c r="X955" s="148"/>
      <c r="Y955" s="148"/>
      <c r="Z955" s="148"/>
    </row>
    <row r="956" spans="1:26" ht="15.75" customHeight="1">
      <c r="A956" s="62"/>
      <c r="B956" s="754"/>
      <c r="C956" s="62"/>
      <c r="D956" s="62"/>
      <c r="E956" s="227"/>
      <c r="F956" s="898"/>
      <c r="G956" s="148"/>
      <c r="H956" s="148"/>
      <c r="I956" s="148"/>
      <c r="J956" s="148"/>
      <c r="K956" s="148"/>
      <c r="L956" s="148"/>
      <c r="M956" s="148"/>
      <c r="N956" s="148"/>
      <c r="O956" s="148"/>
      <c r="P956" s="148"/>
      <c r="Q956" s="148"/>
      <c r="R956" s="148"/>
      <c r="S956" s="148"/>
      <c r="T956" s="148"/>
      <c r="U956" s="148"/>
      <c r="V956" s="148"/>
      <c r="W956" s="148"/>
      <c r="X956" s="148"/>
      <c r="Y956" s="148"/>
      <c r="Z956" s="148"/>
    </row>
    <row r="957" spans="1:26" ht="15.75" customHeight="1">
      <c r="A957" s="62"/>
      <c r="B957" s="754"/>
      <c r="C957" s="62"/>
      <c r="D957" s="62"/>
      <c r="E957" s="227"/>
      <c r="F957" s="898"/>
      <c r="G957" s="148"/>
      <c r="H957" s="148"/>
      <c r="I957" s="148"/>
      <c r="J957" s="148"/>
      <c r="K957" s="148"/>
      <c r="L957" s="148"/>
      <c r="M957" s="148"/>
      <c r="N957" s="148"/>
      <c r="O957" s="148"/>
      <c r="P957" s="148"/>
      <c r="Q957" s="148"/>
      <c r="R957" s="148"/>
      <c r="S957" s="148"/>
      <c r="T957" s="148"/>
      <c r="U957" s="148"/>
      <c r="V957" s="148"/>
      <c r="W957" s="148"/>
      <c r="X957" s="148"/>
      <c r="Y957" s="148"/>
      <c r="Z957" s="148"/>
    </row>
    <row r="958" spans="1:26" ht="15.75" customHeight="1">
      <c r="A958" s="62"/>
      <c r="B958" s="754"/>
      <c r="C958" s="62"/>
      <c r="D958" s="62"/>
      <c r="E958" s="227"/>
      <c r="F958" s="898"/>
      <c r="G958" s="148"/>
      <c r="H958" s="148"/>
      <c r="I958" s="148"/>
      <c r="J958" s="148"/>
      <c r="K958" s="148"/>
      <c r="L958" s="148"/>
      <c r="M958" s="148"/>
      <c r="N958" s="148"/>
      <c r="O958" s="148"/>
      <c r="P958" s="148"/>
      <c r="Q958" s="148"/>
      <c r="R958" s="148"/>
      <c r="S958" s="148"/>
      <c r="T958" s="148"/>
      <c r="U958" s="148"/>
      <c r="V958" s="148"/>
      <c r="W958" s="148"/>
      <c r="X958" s="148"/>
      <c r="Y958" s="148"/>
      <c r="Z958" s="148"/>
    </row>
    <row r="959" spans="1:26" ht="15.75" customHeight="1">
      <c r="A959" s="62"/>
      <c r="B959" s="754"/>
      <c r="C959" s="62"/>
      <c r="D959" s="62"/>
      <c r="E959" s="227"/>
      <c r="F959" s="898"/>
      <c r="G959" s="148"/>
      <c r="H959" s="148"/>
      <c r="I959" s="148"/>
      <c r="J959" s="148"/>
      <c r="K959" s="148"/>
      <c r="L959" s="148"/>
      <c r="M959" s="148"/>
      <c r="N959" s="148"/>
      <c r="O959" s="148"/>
      <c r="P959" s="148"/>
      <c r="Q959" s="148"/>
      <c r="R959" s="148"/>
      <c r="S959" s="148"/>
      <c r="T959" s="148"/>
      <c r="U959" s="148"/>
      <c r="V959" s="148"/>
      <c r="W959" s="148"/>
      <c r="X959" s="148"/>
      <c r="Y959" s="148"/>
      <c r="Z959" s="148"/>
    </row>
    <row r="960" spans="1:26" ht="15.75" customHeight="1">
      <c r="A960" s="62"/>
      <c r="B960" s="754"/>
      <c r="C960" s="62"/>
      <c r="D960" s="62"/>
      <c r="E960" s="227"/>
      <c r="F960" s="898"/>
      <c r="G960" s="148"/>
      <c r="H960" s="148"/>
      <c r="I960" s="148"/>
      <c r="J960" s="148"/>
      <c r="K960" s="148"/>
      <c r="L960" s="148"/>
      <c r="M960" s="148"/>
      <c r="N960" s="148"/>
      <c r="O960" s="148"/>
      <c r="P960" s="148"/>
      <c r="Q960" s="148"/>
      <c r="R960" s="148"/>
      <c r="S960" s="148"/>
      <c r="T960" s="148"/>
      <c r="U960" s="148"/>
      <c r="V960" s="148"/>
      <c r="W960" s="148"/>
      <c r="X960" s="148"/>
      <c r="Y960" s="148"/>
      <c r="Z960" s="148"/>
    </row>
    <row r="961" spans="1:26" ht="15.75" customHeight="1">
      <c r="A961" s="62"/>
      <c r="B961" s="754"/>
      <c r="C961" s="62"/>
      <c r="D961" s="62"/>
      <c r="E961" s="227"/>
      <c r="F961" s="898"/>
      <c r="G961" s="148"/>
      <c r="H961" s="148"/>
      <c r="I961" s="148"/>
      <c r="J961" s="148"/>
      <c r="K961" s="148"/>
      <c r="L961" s="148"/>
      <c r="M961" s="148"/>
      <c r="N961" s="148"/>
      <c r="O961" s="148"/>
      <c r="P961" s="148"/>
      <c r="Q961" s="148"/>
      <c r="R961" s="148"/>
      <c r="S961" s="148"/>
      <c r="T961" s="148"/>
      <c r="U961" s="148"/>
      <c r="V961" s="148"/>
      <c r="W961" s="148"/>
      <c r="X961" s="148"/>
      <c r="Y961" s="148"/>
      <c r="Z961" s="148"/>
    </row>
    <row r="962" spans="1:26" ht="15.75" customHeight="1">
      <c r="A962" s="62"/>
      <c r="B962" s="754"/>
      <c r="C962" s="62"/>
      <c r="D962" s="62"/>
      <c r="E962" s="227"/>
      <c r="F962" s="898"/>
      <c r="G962" s="148"/>
      <c r="H962" s="148"/>
      <c r="I962" s="148"/>
      <c r="J962" s="148"/>
      <c r="K962" s="148"/>
      <c r="L962" s="148"/>
      <c r="M962" s="148"/>
      <c r="N962" s="148"/>
      <c r="O962" s="148"/>
      <c r="P962" s="148"/>
      <c r="Q962" s="148"/>
      <c r="R962" s="148"/>
      <c r="S962" s="148"/>
      <c r="T962" s="148"/>
      <c r="U962" s="148"/>
      <c r="V962" s="148"/>
      <c r="W962" s="148"/>
      <c r="X962" s="148"/>
      <c r="Y962" s="148"/>
      <c r="Z962" s="148"/>
    </row>
    <row r="963" spans="1:26" ht="15.75" customHeight="1">
      <c r="A963" s="62"/>
      <c r="B963" s="754"/>
      <c r="C963" s="62"/>
      <c r="D963" s="62"/>
      <c r="E963" s="227"/>
      <c r="F963" s="898"/>
      <c r="G963" s="148"/>
      <c r="H963" s="148"/>
      <c r="I963" s="148"/>
      <c r="J963" s="148"/>
      <c r="K963" s="148"/>
      <c r="L963" s="148"/>
      <c r="M963" s="148"/>
      <c r="N963" s="148"/>
      <c r="O963" s="148"/>
      <c r="P963" s="148"/>
      <c r="Q963" s="148"/>
      <c r="R963" s="148"/>
      <c r="S963" s="148"/>
      <c r="T963" s="148"/>
      <c r="U963" s="148"/>
      <c r="V963" s="148"/>
      <c r="W963" s="148"/>
      <c r="X963" s="148"/>
      <c r="Y963" s="148"/>
      <c r="Z963" s="148"/>
    </row>
    <row r="964" spans="1:26" ht="15.75" customHeight="1">
      <c r="A964" s="62"/>
      <c r="B964" s="754"/>
      <c r="C964" s="62"/>
      <c r="D964" s="62"/>
      <c r="E964" s="227"/>
      <c r="F964" s="898"/>
      <c r="G964" s="148"/>
      <c r="H964" s="148"/>
      <c r="I964" s="148"/>
      <c r="J964" s="148"/>
      <c r="K964" s="148"/>
      <c r="L964" s="148"/>
      <c r="M964" s="148"/>
      <c r="N964" s="148"/>
      <c r="O964" s="148"/>
      <c r="P964" s="148"/>
      <c r="Q964" s="148"/>
      <c r="R964" s="148"/>
      <c r="S964" s="148"/>
      <c r="T964" s="148"/>
      <c r="U964" s="148"/>
      <c r="V964" s="148"/>
      <c r="W964" s="148"/>
      <c r="X964" s="148"/>
      <c r="Y964" s="148"/>
      <c r="Z964" s="148"/>
    </row>
    <row r="965" spans="1:26" ht="15.75" customHeight="1">
      <c r="A965" s="62"/>
      <c r="B965" s="754"/>
      <c r="C965" s="62"/>
      <c r="D965" s="62"/>
      <c r="E965" s="227"/>
      <c r="F965" s="898"/>
      <c r="G965" s="148"/>
      <c r="H965" s="148"/>
      <c r="I965" s="148"/>
      <c r="J965" s="148"/>
      <c r="K965" s="148"/>
      <c r="L965" s="148"/>
      <c r="M965" s="148"/>
      <c r="N965" s="148"/>
      <c r="O965" s="148"/>
      <c r="P965" s="148"/>
      <c r="Q965" s="148"/>
      <c r="R965" s="148"/>
      <c r="S965" s="148"/>
      <c r="T965" s="148"/>
      <c r="U965" s="148"/>
      <c r="V965" s="148"/>
      <c r="W965" s="148"/>
      <c r="X965" s="148"/>
      <c r="Y965" s="148"/>
      <c r="Z965" s="148"/>
    </row>
    <row r="966" spans="1:26" ht="15.75" customHeight="1">
      <c r="A966" s="62"/>
      <c r="B966" s="754"/>
      <c r="C966" s="62"/>
      <c r="D966" s="62"/>
      <c r="E966" s="227"/>
      <c r="F966" s="898"/>
      <c r="G966" s="148"/>
      <c r="H966" s="148"/>
      <c r="I966" s="148"/>
      <c r="J966" s="148"/>
      <c r="K966" s="148"/>
      <c r="L966" s="148"/>
      <c r="M966" s="148"/>
      <c r="N966" s="148"/>
      <c r="O966" s="148"/>
      <c r="P966" s="148"/>
      <c r="Q966" s="148"/>
      <c r="R966" s="148"/>
      <c r="S966" s="148"/>
      <c r="T966" s="148"/>
      <c r="U966" s="148"/>
      <c r="V966" s="148"/>
      <c r="W966" s="148"/>
      <c r="X966" s="148"/>
      <c r="Y966" s="148"/>
      <c r="Z966" s="148"/>
    </row>
    <row r="967" spans="1:26" ht="15.75" customHeight="1">
      <c r="A967" s="62"/>
      <c r="B967" s="754"/>
      <c r="C967" s="62"/>
      <c r="D967" s="62"/>
      <c r="E967" s="227"/>
      <c r="F967" s="898"/>
      <c r="G967" s="148"/>
      <c r="H967" s="148"/>
      <c r="I967" s="148"/>
      <c r="J967" s="148"/>
      <c r="K967" s="148"/>
      <c r="L967" s="148"/>
      <c r="M967" s="148"/>
      <c r="N967" s="148"/>
      <c r="O967" s="148"/>
      <c r="P967" s="148"/>
      <c r="Q967" s="148"/>
      <c r="R967" s="148"/>
      <c r="S967" s="148"/>
      <c r="T967" s="148"/>
      <c r="U967" s="148"/>
      <c r="V967" s="148"/>
      <c r="W967" s="148"/>
      <c r="X967" s="148"/>
      <c r="Y967" s="148"/>
      <c r="Z967" s="148"/>
    </row>
    <row r="968" spans="1:26" ht="15.75" customHeight="1">
      <c r="A968" s="62"/>
      <c r="B968" s="754"/>
      <c r="C968" s="62"/>
      <c r="D968" s="62"/>
      <c r="E968" s="227"/>
      <c r="F968" s="898"/>
      <c r="G968" s="148"/>
      <c r="H968" s="148"/>
      <c r="I968" s="148"/>
      <c r="J968" s="148"/>
      <c r="K968" s="148"/>
      <c r="L968" s="148"/>
      <c r="M968" s="148"/>
      <c r="N968" s="148"/>
      <c r="O968" s="148"/>
      <c r="P968" s="148"/>
      <c r="Q968" s="148"/>
      <c r="R968" s="148"/>
      <c r="S968" s="148"/>
      <c r="T968" s="148"/>
      <c r="U968" s="148"/>
      <c r="V968" s="148"/>
      <c r="W968" s="148"/>
      <c r="X968" s="148"/>
      <c r="Y968" s="148"/>
      <c r="Z968" s="148"/>
    </row>
    <row r="969" spans="1:26" ht="15.75" customHeight="1">
      <c r="A969" s="62"/>
      <c r="B969" s="754"/>
      <c r="C969" s="62"/>
      <c r="D969" s="62"/>
      <c r="E969" s="227"/>
      <c r="F969" s="898"/>
      <c r="G969" s="148"/>
      <c r="H969" s="148"/>
      <c r="I969" s="148"/>
      <c r="J969" s="148"/>
      <c r="K969" s="148"/>
      <c r="L969" s="148"/>
      <c r="M969" s="148"/>
      <c r="N969" s="148"/>
      <c r="O969" s="148"/>
      <c r="P969" s="148"/>
      <c r="Q969" s="148"/>
      <c r="R969" s="148"/>
      <c r="S969" s="148"/>
      <c r="T969" s="148"/>
      <c r="U969" s="148"/>
      <c r="V969" s="148"/>
      <c r="W969" s="148"/>
      <c r="X969" s="148"/>
      <c r="Y969" s="148"/>
      <c r="Z969" s="148"/>
    </row>
    <row r="970" spans="1:26" ht="15.75" customHeight="1">
      <c r="A970" s="62"/>
      <c r="B970" s="754"/>
      <c r="C970" s="62"/>
      <c r="D970" s="62"/>
      <c r="E970" s="227"/>
      <c r="F970" s="898"/>
      <c r="G970" s="148"/>
      <c r="H970" s="148"/>
      <c r="I970" s="148"/>
      <c r="J970" s="148"/>
      <c r="K970" s="148"/>
      <c r="L970" s="148"/>
      <c r="M970" s="148"/>
      <c r="N970" s="148"/>
      <c r="O970" s="148"/>
      <c r="P970" s="148"/>
      <c r="Q970" s="148"/>
      <c r="R970" s="148"/>
      <c r="S970" s="148"/>
      <c r="T970" s="148"/>
      <c r="U970" s="148"/>
      <c r="V970" s="148"/>
      <c r="W970" s="148"/>
      <c r="X970" s="148"/>
      <c r="Y970" s="148"/>
      <c r="Z970" s="148"/>
    </row>
    <row r="971" spans="1:26" ht="15.75" customHeight="1">
      <c r="A971" s="62"/>
      <c r="B971" s="754"/>
      <c r="C971" s="62"/>
      <c r="D971" s="62"/>
      <c r="E971" s="227"/>
      <c r="F971" s="898"/>
      <c r="G971" s="148"/>
      <c r="H971" s="148"/>
      <c r="I971" s="148"/>
      <c r="J971" s="148"/>
      <c r="K971" s="148"/>
      <c r="L971" s="148"/>
      <c r="M971" s="148"/>
      <c r="N971" s="148"/>
      <c r="O971" s="148"/>
      <c r="P971" s="148"/>
      <c r="Q971" s="148"/>
      <c r="R971" s="148"/>
      <c r="S971" s="148"/>
      <c r="T971" s="148"/>
      <c r="U971" s="148"/>
      <c r="V971" s="148"/>
      <c r="W971" s="148"/>
      <c r="X971" s="148"/>
      <c r="Y971" s="148"/>
      <c r="Z971" s="148"/>
    </row>
    <row r="972" spans="1:26" ht="15.75" customHeight="1">
      <c r="A972" s="62"/>
      <c r="B972" s="754"/>
      <c r="C972" s="62"/>
      <c r="D972" s="62"/>
      <c r="E972" s="227"/>
      <c r="F972" s="898"/>
      <c r="G972" s="148"/>
      <c r="H972" s="148"/>
      <c r="I972" s="148"/>
      <c r="J972" s="148"/>
      <c r="K972" s="148"/>
      <c r="L972" s="148"/>
      <c r="M972" s="148"/>
      <c r="N972" s="148"/>
      <c r="O972" s="148"/>
      <c r="P972" s="148"/>
      <c r="Q972" s="148"/>
      <c r="R972" s="148"/>
      <c r="S972" s="148"/>
      <c r="T972" s="148"/>
      <c r="U972" s="148"/>
      <c r="V972" s="148"/>
      <c r="W972" s="148"/>
      <c r="X972" s="148"/>
      <c r="Y972" s="148"/>
      <c r="Z972" s="148"/>
    </row>
    <row r="973" spans="1:26" ht="15.75" customHeight="1">
      <c r="A973" s="62"/>
      <c r="B973" s="754"/>
      <c r="C973" s="62"/>
      <c r="D973" s="62"/>
      <c r="E973" s="227"/>
      <c r="F973" s="898"/>
      <c r="G973" s="148"/>
      <c r="H973" s="148"/>
      <c r="I973" s="148"/>
      <c r="J973" s="148"/>
      <c r="K973" s="148"/>
      <c r="L973" s="148"/>
      <c r="M973" s="148"/>
      <c r="N973" s="148"/>
      <c r="O973" s="148"/>
      <c r="P973" s="148"/>
      <c r="Q973" s="148"/>
      <c r="R973" s="148"/>
      <c r="S973" s="148"/>
      <c r="T973" s="148"/>
      <c r="U973" s="148"/>
      <c r="V973" s="148"/>
      <c r="W973" s="148"/>
      <c r="X973" s="148"/>
      <c r="Y973" s="148"/>
      <c r="Z973" s="148"/>
    </row>
    <row r="974" spans="1:26" ht="15.75" customHeight="1">
      <c r="A974" s="62"/>
      <c r="B974" s="754"/>
      <c r="C974" s="62"/>
      <c r="D974" s="62"/>
      <c r="E974" s="227"/>
      <c r="F974" s="898"/>
      <c r="G974" s="148"/>
      <c r="H974" s="148"/>
      <c r="I974" s="148"/>
      <c r="J974" s="148"/>
      <c r="K974" s="148"/>
      <c r="L974" s="148"/>
      <c r="M974" s="148"/>
      <c r="N974" s="148"/>
      <c r="O974" s="148"/>
      <c r="P974" s="148"/>
      <c r="Q974" s="148"/>
      <c r="R974" s="148"/>
      <c r="S974" s="148"/>
      <c r="T974" s="148"/>
      <c r="U974" s="148"/>
      <c r="V974" s="148"/>
      <c r="W974" s="148"/>
      <c r="X974" s="148"/>
      <c r="Y974" s="148"/>
      <c r="Z974" s="148"/>
    </row>
    <row r="975" spans="1:26" ht="15.75" customHeight="1">
      <c r="A975" s="62"/>
      <c r="B975" s="754"/>
      <c r="C975" s="62"/>
      <c r="D975" s="62"/>
      <c r="E975" s="227"/>
      <c r="F975" s="898"/>
      <c r="G975" s="148"/>
      <c r="H975" s="148"/>
      <c r="I975" s="148"/>
      <c r="J975" s="148"/>
      <c r="K975" s="148"/>
      <c r="L975" s="148"/>
      <c r="M975" s="148"/>
      <c r="N975" s="148"/>
      <c r="O975" s="148"/>
      <c r="P975" s="148"/>
      <c r="Q975" s="148"/>
      <c r="R975" s="148"/>
      <c r="S975" s="148"/>
      <c r="T975" s="148"/>
      <c r="U975" s="148"/>
      <c r="V975" s="148"/>
      <c r="W975" s="148"/>
      <c r="X975" s="148"/>
      <c r="Y975" s="148"/>
      <c r="Z975" s="148"/>
    </row>
    <row r="976" spans="1:26" ht="15.75" customHeight="1">
      <c r="A976" s="62"/>
      <c r="B976" s="754"/>
      <c r="C976" s="62"/>
      <c r="D976" s="62"/>
      <c r="E976" s="227"/>
      <c r="F976" s="898"/>
      <c r="G976" s="148"/>
      <c r="H976" s="148"/>
      <c r="I976" s="148"/>
      <c r="J976" s="148"/>
      <c r="K976" s="148"/>
      <c r="L976" s="148"/>
      <c r="M976" s="148"/>
      <c r="N976" s="148"/>
      <c r="O976" s="148"/>
      <c r="P976" s="148"/>
      <c r="Q976" s="148"/>
      <c r="R976" s="148"/>
      <c r="S976" s="148"/>
      <c r="T976" s="148"/>
      <c r="U976" s="148"/>
      <c r="V976" s="148"/>
      <c r="W976" s="148"/>
      <c r="X976" s="148"/>
      <c r="Y976" s="148"/>
      <c r="Z976" s="148"/>
    </row>
    <row r="977" spans="1:26" ht="15.75" customHeight="1">
      <c r="A977" s="62"/>
      <c r="B977" s="754"/>
      <c r="C977" s="62"/>
      <c r="D977" s="62"/>
      <c r="E977" s="227"/>
      <c r="F977" s="898"/>
      <c r="G977" s="148"/>
      <c r="H977" s="148"/>
      <c r="I977" s="148"/>
      <c r="J977" s="148"/>
      <c r="K977" s="148"/>
      <c r="L977" s="148"/>
      <c r="M977" s="148"/>
      <c r="N977" s="148"/>
      <c r="O977" s="148"/>
      <c r="P977" s="148"/>
      <c r="Q977" s="148"/>
      <c r="R977" s="148"/>
      <c r="S977" s="148"/>
      <c r="T977" s="148"/>
      <c r="U977" s="148"/>
      <c r="V977" s="148"/>
      <c r="W977" s="148"/>
      <c r="X977" s="148"/>
      <c r="Y977" s="148"/>
      <c r="Z977" s="148"/>
    </row>
    <row r="978" spans="1:26" ht="15.75" customHeight="1">
      <c r="A978" s="62"/>
      <c r="B978" s="754"/>
      <c r="C978" s="62"/>
      <c r="D978" s="62"/>
      <c r="E978" s="227"/>
      <c r="F978" s="898"/>
      <c r="G978" s="148"/>
      <c r="H978" s="148"/>
      <c r="I978" s="148"/>
      <c r="J978" s="148"/>
      <c r="K978" s="148"/>
      <c r="L978" s="148"/>
      <c r="M978" s="148"/>
      <c r="N978" s="148"/>
      <c r="O978" s="148"/>
      <c r="P978" s="148"/>
      <c r="Q978" s="148"/>
      <c r="R978" s="148"/>
      <c r="S978" s="148"/>
      <c r="T978" s="148"/>
      <c r="U978" s="148"/>
      <c r="V978" s="148"/>
      <c r="W978" s="148"/>
      <c r="X978" s="148"/>
      <c r="Y978" s="148"/>
      <c r="Z978" s="148"/>
    </row>
    <row r="979" spans="1:26" ht="15.75" customHeight="1">
      <c r="A979" s="62"/>
      <c r="B979" s="754"/>
      <c r="C979" s="62"/>
      <c r="D979" s="62"/>
      <c r="E979" s="227"/>
      <c r="F979" s="898"/>
      <c r="G979" s="148"/>
      <c r="H979" s="148"/>
      <c r="I979" s="148"/>
      <c r="J979" s="148"/>
      <c r="K979" s="148"/>
      <c r="L979" s="148"/>
      <c r="M979" s="148"/>
      <c r="N979" s="148"/>
      <c r="O979" s="148"/>
      <c r="P979" s="148"/>
      <c r="Q979" s="148"/>
      <c r="R979" s="148"/>
      <c r="S979" s="148"/>
      <c r="T979" s="148"/>
      <c r="U979" s="148"/>
      <c r="V979" s="148"/>
      <c r="W979" s="148"/>
      <c r="X979" s="148"/>
      <c r="Y979" s="148"/>
      <c r="Z979" s="148"/>
    </row>
    <row r="980" spans="1:26" ht="15.75" customHeight="1">
      <c r="A980" s="62"/>
      <c r="B980" s="754"/>
      <c r="C980" s="62"/>
      <c r="D980" s="62"/>
      <c r="E980" s="227"/>
      <c r="F980" s="898"/>
      <c r="G980" s="148"/>
      <c r="H980" s="148"/>
      <c r="I980" s="148"/>
      <c r="J980" s="148"/>
      <c r="K980" s="148"/>
      <c r="L980" s="148"/>
      <c r="M980" s="148"/>
      <c r="N980" s="148"/>
      <c r="O980" s="148"/>
      <c r="P980" s="148"/>
      <c r="Q980" s="148"/>
      <c r="R980" s="148"/>
      <c r="S980" s="148"/>
      <c r="T980" s="148"/>
      <c r="U980" s="148"/>
      <c r="V980" s="148"/>
      <c r="W980" s="148"/>
      <c r="X980" s="148"/>
      <c r="Y980" s="148"/>
      <c r="Z980" s="148"/>
    </row>
    <row r="981" spans="1:26" ht="15.75" customHeight="1">
      <c r="A981" s="62"/>
      <c r="B981" s="754"/>
      <c r="C981" s="62"/>
      <c r="D981" s="62"/>
      <c r="E981" s="227"/>
      <c r="F981" s="898"/>
      <c r="G981" s="148"/>
      <c r="H981" s="148"/>
      <c r="I981" s="148"/>
      <c r="J981" s="148"/>
      <c r="K981" s="148"/>
      <c r="L981" s="148"/>
      <c r="M981" s="148"/>
      <c r="N981" s="148"/>
      <c r="O981" s="148"/>
      <c r="P981" s="148"/>
      <c r="Q981" s="148"/>
      <c r="R981" s="148"/>
      <c r="S981" s="148"/>
      <c r="T981" s="148"/>
      <c r="U981" s="148"/>
      <c r="V981" s="148"/>
      <c r="W981" s="148"/>
      <c r="X981" s="148"/>
      <c r="Y981" s="148"/>
      <c r="Z981" s="148"/>
    </row>
    <row r="982" spans="1:26" ht="15.75" customHeight="1">
      <c r="A982" s="62"/>
      <c r="B982" s="754"/>
      <c r="C982" s="62"/>
      <c r="D982" s="62"/>
      <c r="E982" s="227"/>
      <c r="F982" s="898"/>
      <c r="G982" s="148"/>
      <c r="H982" s="148"/>
      <c r="I982" s="148"/>
      <c r="J982" s="148"/>
      <c r="K982" s="148"/>
      <c r="L982" s="148"/>
      <c r="M982" s="148"/>
      <c r="N982" s="148"/>
      <c r="O982" s="148"/>
      <c r="P982" s="148"/>
      <c r="Q982" s="148"/>
      <c r="R982" s="148"/>
      <c r="S982" s="148"/>
      <c r="T982" s="148"/>
      <c r="U982" s="148"/>
      <c r="V982" s="148"/>
      <c r="W982" s="148"/>
      <c r="X982" s="148"/>
      <c r="Y982" s="148"/>
      <c r="Z982" s="148"/>
    </row>
    <row r="983" spans="1:26" ht="15.75" customHeight="1">
      <c r="A983" s="62"/>
      <c r="B983" s="754"/>
      <c r="C983" s="62"/>
      <c r="D983" s="62"/>
      <c r="E983" s="227"/>
      <c r="F983" s="898"/>
      <c r="G983" s="148"/>
      <c r="H983" s="148"/>
      <c r="I983" s="148"/>
      <c r="J983" s="148"/>
      <c r="K983" s="148"/>
      <c r="L983" s="148"/>
      <c r="M983" s="148"/>
      <c r="N983" s="148"/>
      <c r="O983" s="148"/>
      <c r="P983" s="148"/>
      <c r="Q983" s="148"/>
      <c r="R983" s="148"/>
      <c r="S983" s="148"/>
      <c r="T983" s="148"/>
      <c r="U983" s="148"/>
      <c r="V983" s="148"/>
      <c r="W983" s="148"/>
      <c r="X983" s="148"/>
      <c r="Y983" s="148"/>
      <c r="Z983" s="148"/>
    </row>
    <row r="984" spans="1:26" ht="15.75" customHeight="1">
      <c r="A984" s="62"/>
      <c r="B984" s="754"/>
      <c r="C984" s="62"/>
      <c r="D984" s="62"/>
      <c r="E984" s="227"/>
      <c r="F984" s="898"/>
      <c r="G984" s="148"/>
      <c r="H984" s="148"/>
      <c r="I984" s="148"/>
      <c r="J984" s="148"/>
      <c r="K984" s="148"/>
      <c r="L984" s="148"/>
      <c r="M984" s="148"/>
      <c r="N984" s="148"/>
      <c r="O984" s="148"/>
      <c r="P984" s="148"/>
      <c r="Q984" s="148"/>
      <c r="R984" s="148"/>
      <c r="S984" s="148"/>
      <c r="T984" s="148"/>
      <c r="U984" s="148"/>
      <c r="V984" s="148"/>
      <c r="W984" s="148"/>
      <c r="X984" s="148"/>
      <c r="Y984" s="148"/>
      <c r="Z984" s="148"/>
    </row>
    <row r="985" spans="1:26" ht="15.75" customHeight="1">
      <c r="A985" s="62"/>
      <c r="B985" s="754"/>
      <c r="C985" s="62"/>
      <c r="D985" s="62"/>
      <c r="E985" s="227"/>
      <c r="F985" s="898"/>
      <c r="G985" s="148"/>
      <c r="H985" s="148"/>
      <c r="I985" s="148"/>
      <c r="J985" s="148"/>
      <c r="K985" s="148"/>
      <c r="L985" s="148"/>
      <c r="M985" s="148"/>
      <c r="N985" s="148"/>
      <c r="O985" s="148"/>
      <c r="P985" s="148"/>
      <c r="Q985" s="148"/>
      <c r="R985" s="148"/>
      <c r="S985" s="148"/>
      <c r="T985" s="148"/>
      <c r="U985" s="148"/>
      <c r="V985" s="148"/>
      <c r="W985" s="148"/>
      <c r="X985" s="148"/>
      <c r="Y985" s="148"/>
      <c r="Z985" s="148"/>
    </row>
    <row r="986" spans="1:26" ht="15.75" customHeight="1">
      <c r="A986" s="62"/>
      <c r="B986" s="754"/>
      <c r="C986" s="62"/>
      <c r="D986" s="62"/>
      <c r="E986" s="227"/>
      <c r="F986" s="898"/>
      <c r="G986" s="148"/>
      <c r="H986" s="148"/>
      <c r="I986" s="148"/>
      <c r="J986" s="148"/>
      <c r="K986" s="148"/>
      <c r="L986" s="148"/>
      <c r="M986" s="148"/>
      <c r="N986" s="148"/>
      <c r="O986" s="148"/>
      <c r="P986" s="148"/>
      <c r="Q986" s="148"/>
      <c r="R986" s="148"/>
      <c r="S986" s="148"/>
      <c r="T986" s="148"/>
      <c r="U986" s="148"/>
      <c r="V986" s="148"/>
      <c r="W986" s="148"/>
      <c r="X986" s="148"/>
      <c r="Y986" s="148"/>
      <c r="Z986" s="148"/>
    </row>
    <row r="987" spans="1:26" ht="15.75" customHeight="1">
      <c r="A987" s="62"/>
      <c r="B987" s="754"/>
      <c r="C987" s="62"/>
      <c r="D987" s="62"/>
      <c r="E987" s="227"/>
      <c r="F987" s="898"/>
      <c r="G987" s="148"/>
      <c r="H987" s="148"/>
      <c r="I987" s="148"/>
      <c r="J987" s="148"/>
      <c r="K987" s="148"/>
      <c r="L987" s="148"/>
      <c r="M987" s="148"/>
      <c r="N987" s="148"/>
      <c r="O987" s="148"/>
      <c r="P987" s="148"/>
      <c r="Q987" s="148"/>
      <c r="R987" s="148"/>
      <c r="S987" s="148"/>
      <c r="T987" s="148"/>
      <c r="U987" s="148"/>
      <c r="V987" s="148"/>
      <c r="W987" s="148"/>
      <c r="X987" s="148"/>
      <c r="Y987" s="148"/>
      <c r="Z987" s="148"/>
    </row>
    <row r="988" spans="1:26" ht="15.75" customHeight="1">
      <c r="A988" s="62"/>
      <c r="B988" s="754"/>
      <c r="C988" s="62"/>
      <c r="D988" s="62"/>
      <c r="E988" s="227"/>
      <c r="F988" s="898"/>
      <c r="G988" s="148"/>
      <c r="H988" s="148"/>
      <c r="I988" s="148"/>
      <c r="J988" s="148"/>
      <c r="K988" s="148"/>
      <c r="L988" s="148"/>
      <c r="M988" s="148"/>
      <c r="N988" s="148"/>
      <c r="O988" s="148"/>
      <c r="P988" s="148"/>
      <c r="Q988" s="148"/>
      <c r="R988" s="148"/>
      <c r="S988" s="148"/>
      <c r="T988" s="148"/>
      <c r="U988" s="148"/>
      <c r="V988" s="148"/>
      <c r="W988" s="148"/>
      <c r="X988" s="148"/>
      <c r="Y988" s="148"/>
      <c r="Z988" s="148"/>
    </row>
    <row r="989" spans="1:26" ht="15.75" customHeight="1">
      <c r="A989" s="62"/>
      <c r="B989" s="754"/>
      <c r="C989" s="62"/>
      <c r="D989" s="62"/>
      <c r="E989" s="227"/>
      <c r="F989" s="898"/>
      <c r="G989" s="148"/>
      <c r="H989" s="148"/>
      <c r="I989" s="148"/>
      <c r="J989" s="148"/>
      <c r="K989" s="148"/>
      <c r="L989" s="148"/>
      <c r="M989" s="148"/>
      <c r="N989" s="148"/>
      <c r="O989" s="148"/>
      <c r="P989" s="148"/>
      <c r="Q989" s="148"/>
      <c r="R989" s="148"/>
      <c r="S989" s="148"/>
      <c r="T989" s="148"/>
      <c r="U989" s="148"/>
      <c r="V989" s="148"/>
      <c r="W989" s="148"/>
      <c r="X989" s="148"/>
      <c r="Y989" s="148"/>
      <c r="Z989" s="148"/>
    </row>
    <row r="990" spans="1:26" ht="15.75" customHeight="1">
      <c r="A990" s="62"/>
      <c r="B990" s="754"/>
      <c r="C990" s="62"/>
      <c r="D990" s="62"/>
      <c r="E990" s="227"/>
      <c r="F990" s="898"/>
      <c r="G990" s="148"/>
      <c r="H990" s="148"/>
      <c r="I990" s="148"/>
      <c r="J990" s="148"/>
      <c r="K990" s="148"/>
      <c r="L990" s="148"/>
      <c r="M990" s="148"/>
      <c r="N990" s="148"/>
      <c r="O990" s="148"/>
      <c r="P990" s="148"/>
      <c r="Q990" s="148"/>
      <c r="R990" s="148"/>
      <c r="S990" s="148"/>
      <c r="T990" s="148"/>
      <c r="U990" s="148"/>
      <c r="V990" s="148"/>
      <c r="W990" s="148"/>
      <c r="X990" s="148"/>
      <c r="Y990" s="148"/>
      <c r="Z990" s="148"/>
    </row>
    <row r="991" spans="1:26" ht="15.75" customHeight="1">
      <c r="A991" s="62"/>
      <c r="B991" s="754"/>
      <c r="C991" s="62"/>
      <c r="D991" s="62"/>
      <c r="E991" s="227"/>
      <c r="F991" s="898"/>
      <c r="G991" s="148"/>
      <c r="H991" s="148"/>
      <c r="I991" s="148"/>
      <c r="J991" s="148"/>
      <c r="K991" s="148"/>
      <c r="L991" s="148"/>
      <c r="M991" s="148"/>
      <c r="N991" s="148"/>
      <c r="O991" s="148"/>
      <c r="P991" s="148"/>
      <c r="Q991" s="148"/>
      <c r="R991" s="148"/>
      <c r="S991" s="148"/>
      <c r="T991" s="148"/>
      <c r="U991" s="148"/>
      <c r="V991" s="148"/>
      <c r="W991" s="148"/>
      <c r="X991" s="148"/>
      <c r="Y991" s="148"/>
      <c r="Z991" s="148"/>
    </row>
    <row r="992" spans="1:26" ht="15.75" customHeight="1">
      <c r="A992" s="62"/>
      <c r="B992" s="754"/>
      <c r="C992" s="62"/>
      <c r="D992" s="62"/>
      <c r="E992" s="227"/>
      <c r="F992" s="898"/>
      <c r="G992" s="148"/>
      <c r="H992" s="148"/>
      <c r="I992" s="148"/>
      <c r="J992" s="148"/>
      <c r="K992" s="148"/>
      <c r="L992" s="148"/>
      <c r="M992" s="148"/>
      <c r="N992" s="148"/>
      <c r="O992" s="148"/>
      <c r="P992" s="148"/>
      <c r="Q992" s="148"/>
      <c r="R992" s="148"/>
      <c r="S992" s="148"/>
      <c r="T992" s="148"/>
      <c r="U992" s="148"/>
      <c r="V992" s="148"/>
      <c r="W992" s="148"/>
      <c r="X992" s="148"/>
      <c r="Y992" s="148"/>
      <c r="Z992" s="148"/>
    </row>
    <row r="993" spans="1:26" ht="15.75" customHeight="1">
      <c r="A993" s="62"/>
      <c r="B993" s="754"/>
      <c r="C993" s="62"/>
      <c r="D993" s="62"/>
      <c r="E993" s="227"/>
      <c r="F993" s="898"/>
      <c r="G993" s="148"/>
      <c r="H993" s="148"/>
      <c r="I993" s="148"/>
      <c r="J993" s="148"/>
      <c r="K993" s="148"/>
      <c r="L993" s="148"/>
      <c r="M993" s="148"/>
      <c r="N993" s="148"/>
      <c r="O993" s="148"/>
      <c r="P993" s="148"/>
      <c r="Q993" s="148"/>
      <c r="R993" s="148"/>
      <c r="S993" s="148"/>
      <c r="T993" s="148"/>
      <c r="U993" s="148"/>
      <c r="V993" s="148"/>
      <c r="W993" s="148"/>
      <c r="X993" s="148"/>
      <c r="Y993" s="148"/>
      <c r="Z993" s="148"/>
    </row>
    <row r="994" spans="1:26" ht="15.75" customHeight="1">
      <c r="A994" s="62"/>
      <c r="B994" s="754"/>
      <c r="C994" s="62"/>
      <c r="D994" s="62"/>
      <c r="E994" s="227"/>
      <c r="F994" s="898"/>
      <c r="G994" s="148"/>
      <c r="H994" s="148"/>
      <c r="I994" s="148"/>
      <c r="J994" s="148"/>
      <c r="K994" s="148"/>
      <c r="L994" s="148"/>
      <c r="M994" s="148"/>
      <c r="N994" s="148"/>
      <c r="O994" s="148"/>
      <c r="P994" s="148"/>
      <c r="Q994" s="148"/>
      <c r="R994" s="148"/>
      <c r="S994" s="148"/>
      <c r="T994" s="148"/>
      <c r="U994" s="148"/>
      <c r="V994" s="148"/>
      <c r="W994" s="148"/>
      <c r="X994" s="148"/>
      <c r="Y994" s="148"/>
      <c r="Z994" s="148"/>
    </row>
    <row r="995" spans="1:26" ht="15.75" customHeight="1">
      <c r="A995" s="62"/>
      <c r="B995" s="754"/>
      <c r="C995" s="62"/>
      <c r="D995" s="62"/>
      <c r="E995" s="227"/>
      <c r="F995" s="898"/>
      <c r="G995" s="148"/>
      <c r="H995" s="148"/>
      <c r="I995" s="148"/>
      <c r="J995" s="148"/>
      <c r="K995" s="148"/>
      <c r="L995" s="148"/>
      <c r="M995" s="148"/>
      <c r="N995" s="148"/>
      <c r="O995" s="148"/>
      <c r="P995" s="148"/>
      <c r="Q995" s="148"/>
      <c r="R995" s="148"/>
      <c r="S995" s="148"/>
      <c r="T995" s="148"/>
      <c r="U995" s="148"/>
      <c r="V995" s="148"/>
      <c r="W995" s="148"/>
      <c r="X995" s="148"/>
      <c r="Y995" s="148"/>
      <c r="Z995" s="148"/>
    </row>
    <row r="996" spans="1:26" ht="15.75" customHeight="1">
      <c r="A996" s="62"/>
      <c r="B996" s="754"/>
      <c r="C996" s="62"/>
      <c r="D996" s="62"/>
      <c r="E996" s="227"/>
      <c r="F996" s="898"/>
      <c r="G996" s="148"/>
      <c r="H996" s="148"/>
      <c r="I996" s="148"/>
      <c r="J996" s="148"/>
      <c r="K996" s="148"/>
      <c r="L996" s="148"/>
      <c r="M996" s="148"/>
      <c r="N996" s="148"/>
      <c r="O996" s="148"/>
      <c r="P996" s="148"/>
      <c r="Q996" s="148"/>
      <c r="R996" s="148"/>
      <c r="S996" s="148"/>
      <c r="T996" s="148"/>
      <c r="U996" s="148"/>
      <c r="V996" s="148"/>
      <c r="W996" s="148"/>
      <c r="X996" s="148"/>
      <c r="Y996" s="148"/>
      <c r="Z996" s="148"/>
    </row>
    <row r="997" spans="1:26" ht="15.75" customHeight="1">
      <c r="A997" s="62"/>
      <c r="B997" s="754"/>
      <c r="C997" s="62"/>
      <c r="D997" s="62"/>
      <c r="E997" s="227"/>
      <c r="F997" s="898"/>
      <c r="G997" s="148"/>
      <c r="H997" s="148"/>
      <c r="I997" s="148"/>
      <c r="J997" s="148"/>
      <c r="K997" s="148"/>
      <c r="L997" s="148"/>
      <c r="M997" s="148"/>
      <c r="N997" s="148"/>
      <c r="O997" s="148"/>
      <c r="P997" s="148"/>
      <c r="Q997" s="148"/>
      <c r="R997" s="148"/>
      <c r="S997" s="148"/>
      <c r="T997" s="148"/>
      <c r="U997" s="148"/>
      <c r="V997" s="148"/>
      <c r="W997" s="148"/>
      <c r="X997" s="148"/>
      <c r="Y997" s="148"/>
      <c r="Z997" s="148"/>
    </row>
    <row r="998" spans="1:26" ht="15.75" customHeight="1">
      <c r="A998" s="62"/>
      <c r="B998" s="754"/>
      <c r="C998" s="62"/>
      <c r="D998" s="62"/>
      <c r="E998" s="227"/>
      <c r="F998" s="898"/>
      <c r="G998" s="148"/>
      <c r="H998" s="148"/>
      <c r="I998" s="148"/>
      <c r="J998" s="148"/>
      <c r="K998" s="148"/>
      <c r="L998" s="148"/>
      <c r="M998" s="148"/>
      <c r="N998" s="148"/>
      <c r="O998" s="148"/>
      <c r="P998" s="148"/>
      <c r="Q998" s="148"/>
      <c r="R998" s="148"/>
      <c r="S998" s="148"/>
      <c r="T998" s="148"/>
      <c r="U998" s="148"/>
      <c r="V998" s="148"/>
      <c r="W998" s="148"/>
      <c r="X998" s="148"/>
      <c r="Y998" s="148"/>
      <c r="Z998" s="148"/>
    </row>
    <row r="999" spans="1:26" ht="15.75" customHeight="1">
      <c r="A999" s="62"/>
      <c r="B999" s="754"/>
      <c r="C999" s="62"/>
      <c r="D999" s="62"/>
      <c r="E999" s="227"/>
      <c r="F999" s="898"/>
      <c r="G999" s="148"/>
      <c r="H999" s="148"/>
      <c r="I999" s="148"/>
      <c r="J999" s="148"/>
      <c r="K999" s="148"/>
      <c r="L999" s="148"/>
      <c r="M999" s="148"/>
      <c r="N999" s="148"/>
      <c r="O999" s="148"/>
      <c r="P999" s="148"/>
      <c r="Q999" s="148"/>
      <c r="R999" s="148"/>
      <c r="S999" s="148"/>
      <c r="T999" s="148"/>
      <c r="U999" s="148"/>
      <c r="V999" s="148"/>
      <c r="W999" s="148"/>
      <c r="X999" s="148"/>
      <c r="Y999" s="148"/>
      <c r="Z999" s="148"/>
    </row>
    <row r="1000" spans="1:26" ht="15.75" customHeight="1">
      <c r="A1000" s="62"/>
      <c r="B1000" s="754"/>
      <c r="C1000" s="62"/>
      <c r="D1000" s="62"/>
      <c r="E1000" s="227"/>
      <c r="F1000" s="898"/>
      <c r="G1000" s="148"/>
      <c r="H1000" s="148"/>
      <c r="I1000" s="148"/>
      <c r="J1000" s="148"/>
      <c r="K1000" s="148"/>
      <c r="L1000" s="148"/>
      <c r="M1000" s="148"/>
      <c r="N1000" s="148"/>
      <c r="O1000" s="148"/>
      <c r="P1000" s="148"/>
      <c r="Q1000" s="148"/>
      <c r="R1000" s="148"/>
      <c r="S1000" s="148"/>
      <c r="T1000" s="148"/>
      <c r="U1000" s="148"/>
      <c r="V1000" s="148"/>
      <c r="W1000" s="148"/>
      <c r="X1000" s="148"/>
      <c r="Y1000" s="148"/>
      <c r="Z1000" s="148"/>
    </row>
  </sheetData>
  <mergeCells count="20">
    <mergeCell ref="E18:F18"/>
    <mergeCell ref="E19:F19"/>
    <mergeCell ref="F24:F27"/>
    <mergeCell ref="F30:F35"/>
    <mergeCell ref="F39:F44"/>
    <mergeCell ref="E13:F13"/>
    <mergeCell ref="E14:F14"/>
    <mergeCell ref="E15:F15"/>
    <mergeCell ref="E16:F16"/>
    <mergeCell ref="E17:F17"/>
    <mergeCell ref="E8:F8"/>
    <mergeCell ref="E9:F9"/>
    <mergeCell ref="E10:F10"/>
    <mergeCell ref="E11:F11"/>
    <mergeCell ref="E12:F12"/>
    <mergeCell ref="A2:C2"/>
    <mergeCell ref="A3:C3"/>
    <mergeCell ref="E5:F5"/>
    <mergeCell ref="E6:F6"/>
    <mergeCell ref="E7:F7"/>
  </mergeCells>
  <hyperlinks>
    <hyperlink ref="C6" r:id="rId1"/>
    <hyperlink ref="C10" r:id="rId2"/>
    <hyperlink ref="C11" r:id="rId3"/>
    <hyperlink ref="C12" r:id="rId4" tooltip="https://uandalas-my.sharepoint.com/:b:/g/personal/mutyavonnisa_sci_unand_ac_id/EUtMzGDwcOZNtHHgHIur0UYB8B49RJZvbwjN--v8oUV2ew?e=DbZgxN"/>
    <hyperlink ref="C18" r:id="rId5"/>
    <hyperlink ref="C9" r:id="rId6"/>
    <hyperlink ref="C13" r:id="rId7"/>
  </hyperlinks>
  <pageMargins left="0.90551181102362199" right="0.47244094488188998" top="0.86614173228346403" bottom="0.74803149606299202" header="0" footer="0"/>
  <pageSetup paperSize="9" orientation="landscape"/>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topLeftCell="A19" zoomScaleSheetLayoutView="55" workbookViewId="0">
      <selection activeCell="I22" sqref="I22"/>
    </sheetView>
  </sheetViews>
  <sheetFormatPr defaultColWidth="12.58203125" defaultRowHeight="15" customHeight="1"/>
  <cols>
    <col min="1" max="1" width="7.33203125" customWidth="1"/>
    <col min="2" max="2" width="2.58203125" customWidth="1"/>
    <col min="3" max="3" width="26.08203125" customWidth="1"/>
    <col min="4" max="4" width="7.33203125" customWidth="1"/>
    <col min="5" max="5" width="8.58203125" customWidth="1"/>
    <col min="6" max="6" width="12.25" customWidth="1"/>
    <col min="7" max="7" width="13.58203125" customWidth="1"/>
    <col min="8" max="8" width="35.33203125" customWidth="1"/>
    <col min="9" max="9" width="93.75" customWidth="1"/>
    <col min="10" max="12" width="8" customWidth="1"/>
    <col min="13" max="13" width="10.58203125" customWidth="1"/>
    <col min="14" max="14" width="13.08203125" customWidth="1"/>
    <col min="15" max="26" width="7.58203125" customWidth="1"/>
  </cols>
  <sheetData>
    <row r="1" spans="1:25" ht="14">
      <c r="A1" s="938" t="s">
        <v>57</v>
      </c>
      <c r="B1" s="931"/>
      <c r="C1" s="931"/>
      <c r="D1" s="931"/>
      <c r="E1" s="931"/>
      <c r="F1" s="931"/>
      <c r="G1" s="931"/>
      <c r="H1" s="931"/>
      <c r="I1" s="148"/>
      <c r="J1" s="148"/>
      <c r="K1" s="148"/>
      <c r="L1" s="148"/>
      <c r="M1" s="148"/>
      <c r="N1" s="148"/>
      <c r="O1" s="148"/>
      <c r="P1" s="148"/>
      <c r="Q1" s="148"/>
      <c r="R1" s="148"/>
      <c r="S1" s="148"/>
      <c r="T1" s="148"/>
      <c r="U1" s="148"/>
      <c r="V1" s="148"/>
      <c r="W1" s="148"/>
      <c r="X1" s="148"/>
      <c r="Y1" s="148"/>
    </row>
    <row r="2" spans="1:25" ht="14">
      <c r="A2" s="938"/>
      <c r="B2" s="931"/>
      <c r="C2" s="931"/>
      <c r="D2" s="931"/>
      <c r="E2" s="931"/>
      <c r="F2" s="931"/>
      <c r="G2" s="931"/>
      <c r="H2" s="931"/>
      <c r="I2" s="148"/>
      <c r="J2" s="148"/>
      <c r="K2" s="148"/>
      <c r="L2" s="148"/>
      <c r="M2" s="148"/>
      <c r="N2" s="148"/>
      <c r="O2" s="148"/>
      <c r="P2" s="148"/>
      <c r="Q2" s="148"/>
      <c r="R2" s="148"/>
      <c r="S2" s="148"/>
      <c r="T2" s="148"/>
      <c r="U2" s="148"/>
      <c r="V2" s="148"/>
      <c r="W2" s="148"/>
      <c r="X2" s="148"/>
      <c r="Y2" s="148"/>
    </row>
    <row r="3" spans="1:25" ht="14">
      <c r="A3" s="148"/>
      <c r="B3" s="148"/>
      <c r="C3" s="864" t="s">
        <v>58</v>
      </c>
      <c r="D3" s="661" t="s">
        <v>59</v>
      </c>
      <c r="E3" s="148"/>
      <c r="F3" s="148"/>
      <c r="G3" s="148"/>
      <c r="H3" s="148"/>
      <c r="I3" s="148"/>
      <c r="J3" s="148"/>
      <c r="K3" s="148"/>
      <c r="L3" s="148"/>
      <c r="M3" s="148"/>
      <c r="N3" s="148"/>
      <c r="O3" s="148"/>
      <c r="P3" s="148"/>
      <c r="Q3" s="148"/>
      <c r="R3" s="148"/>
      <c r="S3" s="148"/>
      <c r="T3" s="148"/>
      <c r="U3" s="148"/>
      <c r="V3" s="148"/>
      <c r="W3" s="148"/>
      <c r="X3" s="148"/>
      <c r="Y3" s="148"/>
    </row>
    <row r="4" spans="1:25" ht="14">
      <c r="A4" s="148"/>
      <c r="B4" s="148"/>
      <c r="C4" s="148"/>
      <c r="D4" s="148"/>
      <c r="E4" s="148"/>
      <c r="F4" s="148"/>
      <c r="G4" s="148"/>
      <c r="H4" s="148"/>
      <c r="I4" s="148"/>
      <c r="J4" s="148"/>
      <c r="K4" s="148"/>
      <c r="L4" s="148"/>
      <c r="M4" s="148"/>
      <c r="N4" s="148"/>
      <c r="O4" s="148"/>
      <c r="P4" s="148"/>
      <c r="Q4" s="148"/>
      <c r="R4" s="148"/>
      <c r="S4" s="148"/>
      <c r="T4" s="148"/>
      <c r="U4" s="148"/>
      <c r="V4" s="148"/>
      <c r="W4" s="148"/>
      <c r="X4" s="148"/>
      <c r="Y4" s="148"/>
    </row>
    <row r="5" spans="1:25" ht="16.5" customHeight="1">
      <c r="A5" s="865" t="s">
        <v>60</v>
      </c>
      <c r="B5" s="939" t="s">
        <v>61</v>
      </c>
      <c r="C5" s="940"/>
      <c r="D5" s="940"/>
      <c r="E5" s="940"/>
      <c r="F5" s="940"/>
      <c r="G5" s="940"/>
      <c r="H5" s="941"/>
      <c r="I5" s="62"/>
      <c r="J5" s="62"/>
      <c r="K5" s="62"/>
      <c r="L5" s="62"/>
      <c r="M5" s="62"/>
      <c r="N5" s="62"/>
      <c r="O5" s="62"/>
      <c r="P5" s="62"/>
      <c r="Q5" s="62"/>
      <c r="R5" s="62"/>
      <c r="S5" s="62"/>
      <c r="T5" s="62"/>
      <c r="U5" s="62"/>
      <c r="V5" s="62"/>
      <c r="W5" s="62"/>
      <c r="X5" s="62"/>
      <c r="Y5" s="62"/>
    </row>
    <row r="6" spans="1:25" ht="18" customHeight="1">
      <c r="A6" s="866">
        <v>1</v>
      </c>
      <c r="B6" s="942" t="s">
        <v>62</v>
      </c>
      <c r="C6" s="943"/>
      <c r="D6" s="944"/>
      <c r="E6" s="945" t="s">
        <v>63</v>
      </c>
      <c r="F6" s="946"/>
      <c r="G6" s="946"/>
      <c r="H6" s="947"/>
      <c r="I6" s="62"/>
      <c r="J6" s="62"/>
      <c r="K6" s="62"/>
      <c r="L6" s="62"/>
      <c r="M6" s="62"/>
      <c r="N6" s="62"/>
      <c r="O6" s="62"/>
      <c r="P6" s="62"/>
      <c r="Q6" s="62"/>
      <c r="R6" s="62"/>
      <c r="S6" s="62"/>
      <c r="T6" s="62"/>
      <c r="U6" s="62"/>
      <c r="V6" s="62"/>
      <c r="W6" s="62"/>
      <c r="X6" s="62"/>
      <c r="Y6" s="62"/>
    </row>
    <row r="7" spans="1:25" ht="18" customHeight="1">
      <c r="A7" s="866">
        <v>2</v>
      </c>
      <c r="B7" s="942" t="s">
        <v>64</v>
      </c>
      <c r="C7" s="943"/>
      <c r="D7" s="944"/>
      <c r="E7" s="948" t="s">
        <v>65</v>
      </c>
      <c r="F7" s="949"/>
      <c r="G7" s="949"/>
      <c r="H7" s="950"/>
      <c r="I7" s="62"/>
      <c r="J7" s="62"/>
      <c r="K7" s="62"/>
      <c r="L7" s="62"/>
      <c r="M7" s="62"/>
      <c r="N7" s="62"/>
      <c r="O7" s="62"/>
      <c r="P7" s="62"/>
      <c r="Q7" s="62"/>
      <c r="R7" s="62"/>
      <c r="S7" s="62"/>
      <c r="T7" s="62"/>
      <c r="U7" s="62"/>
      <c r="V7" s="62"/>
      <c r="W7" s="62"/>
      <c r="X7" s="62"/>
      <c r="Y7" s="62"/>
    </row>
    <row r="8" spans="1:25" ht="18" customHeight="1">
      <c r="A8" s="866">
        <v>3</v>
      </c>
      <c r="B8" s="942" t="s">
        <v>66</v>
      </c>
      <c r="C8" s="943"/>
      <c r="D8" s="944"/>
      <c r="E8" s="951" t="s">
        <v>67</v>
      </c>
      <c r="F8" s="952"/>
      <c r="G8" s="952"/>
      <c r="H8" s="953"/>
      <c r="I8" s="62"/>
      <c r="J8" s="62"/>
      <c r="K8" s="62"/>
      <c r="L8" s="62"/>
      <c r="M8" s="62"/>
      <c r="N8" s="62"/>
      <c r="O8" s="62"/>
      <c r="P8" s="62"/>
      <c r="Q8" s="62"/>
      <c r="R8" s="62"/>
      <c r="S8" s="62"/>
      <c r="T8" s="62"/>
      <c r="U8" s="62"/>
      <c r="V8" s="62"/>
      <c r="W8" s="62"/>
      <c r="X8" s="62"/>
      <c r="Y8" s="62"/>
    </row>
    <row r="9" spans="1:25" ht="18" customHeight="1">
      <c r="A9" s="866">
        <v>4</v>
      </c>
      <c r="B9" s="942" t="s">
        <v>68</v>
      </c>
      <c r="C9" s="943"/>
      <c r="D9" s="944"/>
      <c r="E9" s="954" t="s">
        <v>69</v>
      </c>
      <c r="F9" s="955"/>
      <c r="G9" s="955"/>
      <c r="H9" s="956"/>
      <c r="I9" s="62"/>
      <c r="J9" s="62"/>
      <c r="K9" s="62"/>
      <c r="L9" s="62"/>
      <c r="M9" s="62"/>
      <c r="N9" s="62"/>
      <c r="O9" s="62"/>
      <c r="P9" s="62"/>
      <c r="Q9" s="62"/>
      <c r="R9" s="62"/>
      <c r="S9" s="62"/>
      <c r="T9" s="62"/>
      <c r="U9" s="62"/>
      <c r="V9" s="62"/>
      <c r="W9" s="62"/>
      <c r="X9" s="62"/>
      <c r="Y9" s="62"/>
    </row>
    <row r="10" spans="1:25" ht="18" customHeight="1">
      <c r="A10" s="866">
        <v>5</v>
      </c>
      <c r="B10" s="942" t="s">
        <v>70</v>
      </c>
      <c r="C10" s="943"/>
      <c r="D10" s="944"/>
      <c r="E10" s="957" t="s">
        <v>71</v>
      </c>
      <c r="F10" s="957"/>
      <c r="G10" s="957"/>
      <c r="H10" s="958"/>
      <c r="I10" s="62"/>
      <c r="J10" s="62"/>
      <c r="K10" s="62"/>
      <c r="L10" s="62"/>
      <c r="M10" s="62"/>
      <c r="N10" s="62"/>
      <c r="O10" s="62"/>
      <c r="P10" s="62"/>
      <c r="Q10" s="62"/>
      <c r="R10" s="62"/>
      <c r="S10" s="62"/>
      <c r="T10" s="62"/>
      <c r="U10" s="62"/>
      <c r="V10" s="62"/>
      <c r="W10" s="62"/>
      <c r="X10" s="62"/>
      <c r="Y10" s="62"/>
    </row>
    <row r="11" spans="1:25" ht="18" customHeight="1">
      <c r="A11" s="866">
        <v>6</v>
      </c>
      <c r="B11" s="942" t="s">
        <v>72</v>
      </c>
      <c r="C11" s="943"/>
      <c r="D11" s="944"/>
      <c r="E11" s="957" t="s">
        <v>73</v>
      </c>
      <c r="F11" s="957"/>
      <c r="G11" s="957"/>
      <c r="H11" s="958"/>
      <c r="I11" s="62"/>
      <c r="J11" s="62"/>
      <c r="K11" s="62"/>
      <c r="L11" s="62"/>
      <c r="M11" s="62"/>
      <c r="N11" s="62"/>
      <c r="O11" s="62"/>
      <c r="P11" s="62"/>
      <c r="Q11" s="62"/>
      <c r="R11" s="62"/>
      <c r="S11" s="62"/>
      <c r="T11" s="62"/>
      <c r="U11" s="62"/>
      <c r="V11" s="62"/>
      <c r="W11" s="62"/>
      <c r="X11" s="62"/>
      <c r="Y11" s="62"/>
    </row>
    <row r="12" spans="1:25" ht="18" customHeight="1">
      <c r="A12" s="866">
        <v>7</v>
      </c>
      <c r="B12" s="942" t="s">
        <v>74</v>
      </c>
      <c r="C12" s="943"/>
      <c r="D12" s="944"/>
      <c r="E12" s="957" t="s">
        <v>75</v>
      </c>
      <c r="F12" s="957"/>
      <c r="G12" s="957"/>
      <c r="H12" s="958"/>
      <c r="I12" s="62"/>
      <c r="J12" s="62"/>
      <c r="K12" s="62"/>
      <c r="L12" s="62"/>
      <c r="M12" s="62"/>
      <c r="N12" s="62"/>
      <c r="O12" s="62"/>
      <c r="P12" s="62"/>
      <c r="Q12" s="62"/>
      <c r="R12" s="62"/>
      <c r="S12" s="62"/>
      <c r="T12" s="62"/>
      <c r="U12" s="62"/>
      <c r="V12" s="62"/>
      <c r="W12" s="62"/>
      <c r="X12" s="62"/>
      <c r="Y12" s="62"/>
    </row>
    <row r="13" spans="1:25" ht="18" customHeight="1">
      <c r="A13" s="866">
        <v>8</v>
      </c>
      <c r="B13" s="942" t="s">
        <v>76</v>
      </c>
      <c r="C13" s="943"/>
      <c r="D13" s="944"/>
      <c r="E13" s="957" t="s">
        <v>77</v>
      </c>
      <c r="F13" s="957"/>
      <c r="G13" s="957"/>
      <c r="H13" s="958"/>
      <c r="I13" s="62"/>
      <c r="J13" s="62"/>
      <c r="K13" s="62"/>
      <c r="L13" s="62"/>
      <c r="M13" s="62"/>
      <c r="N13" s="62"/>
      <c r="O13" s="62"/>
      <c r="P13" s="62"/>
      <c r="Q13" s="62"/>
      <c r="R13" s="62"/>
      <c r="S13" s="62"/>
      <c r="T13" s="62"/>
      <c r="U13" s="62"/>
      <c r="V13" s="62"/>
      <c r="W13" s="62"/>
      <c r="X13" s="62"/>
      <c r="Y13" s="62"/>
    </row>
    <row r="14" spans="1:25" ht="18" customHeight="1">
      <c r="A14" s="969">
        <v>9</v>
      </c>
      <c r="B14" s="977" t="s">
        <v>78</v>
      </c>
      <c r="C14" s="978"/>
      <c r="D14" s="468" t="s">
        <v>79</v>
      </c>
      <c r="E14" s="957" t="s">
        <v>80</v>
      </c>
      <c r="F14" s="957"/>
      <c r="G14" s="957"/>
      <c r="H14" s="958"/>
      <c r="I14" s="62"/>
      <c r="J14" s="62"/>
      <c r="K14" s="62"/>
      <c r="L14" s="62"/>
      <c r="M14" s="62"/>
      <c r="N14" s="62"/>
      <c r="O14" s="62"/>
      <c r="P14" s="62"/>
      <c r="Q14" s="62"/>
      <c r="R14" s="62"/>
      <c r="S14" s="62"/>
      <c r="T14" s="62"/>
      <c r="U14" s="62"/>
      <c r="V14" s="62"/>
      <c r="W14" s="62"/>
      <c r="X14" s="62"/>
      <c r="Y14" s="62"/>
    </row>
    <row r="15" spans="1:25" ht="18" customHeight="1">
      <c r="A15" s="970"/>
      <c r="B15" s="979"/>
      <c r="C15" s="980"/>
      <c r="D15" s="468" t="s">
        <v>81</v>
      </c>
      <c r="E15" s="957" t="s">
        <v>82</v>
      </c>
      <c r="F15" s="957"/>
      <c r="G15" s="957"/>
      <c r="H15" s="958"/>
      <c r="I15" s="62"/>
      <c r="J15" s="62"/>
      <c r="K15" s="62"/>
      <c r="L15" s="62"/>
      <c r="M15" s="62"/>
      <c r="N15" s="62"/>
      <c r="O15" s="62"/>
      <c r="P15" s="62"/>
      <c r="Q15" s="62"/>
      <c r="R15" s="62"/>
      <c r="S15" s="62"/>
      <c r="T15" s="62"/>
      <c r="U15" s="62"/>
      <c r="V15" s="62"/>
      <c r="W15" s="62"/>
      <c r="X15" s="62"/>
      <c r="Y15" s="62"/>
    </row>
    <row r="16" spans="1:25" ht="18" customHeight="1">
      <c r="A16" s="868">
        <v>10</v>
      </c>
      <c r="B16" s="959" t="s">
        <v>83</v>
      </c>
      <c r="C16" s="960"/>
      <c r="D16" s="961"/>
      <c r="E16" s="962" t="s">
        <v>84</v>
      </c>
      <c r="F16" s="963"/>
      <c r="G16" s="963"/>
      <c r="H16" s="964"/>
      <c r="I16" s="62"/>
      <c r="J16" s="62"/>
      <c r="K16" s="62"/>
      <c r="L16" s="62"/>
      <c r="M16" s="62"/>
      <c r="N16" s="62"/>
      <c r="O16" s="62"/>
      <c r="P16" s="62"/>
      <c r="Q16" s="62"/>
      <c r="R16" s="62"/>
      <c r="S16" s="62"/>
      <c r="T16" s="62"/>
      <c r="U16" s="62"/>
      <c r="V16" s="62"/>
      <c r="W16" s="62"/>
      <c r="X16" s="62"/>
      <c r="Y16" s="62"/>
    </row>
    <row r="17" spans="1:25" ht="16.5" customHeight="1">
      <c r="A17" s="869"/>
      <c r="B17" s="870"/>
      <c r="C17" s="870"/>
      <c r="D17" s="870"/>
      <c r="E17" s="870"/>
      <c r="F17" s="870"/>
      <c r="G17" s="870"/>
      <c r="H17" s="871"/>
      <c r="I17" s="62"/>
      <c r="J17" s="62"/>
      <c r="K17" s="62"/>
      <c r="L17" s="62"/>
      <c r="M17" s="62"/>
      <c r="N17" s="62"/>
      <c r="O17" s="62"/>
      <c r="P17" s="62"/>
      <c r="Q17" s="62"/>
      <c r="R17" s="62"/>
      <c r="S17" s="62"/>
      <c r="T17" s="62"/>
      <c r="U17" s="62"/>
      <c r="V17" s="62"/>
      <c r="W17" s="62"/>
      <c r="X17" s="62"/>
      <c r="Y17" s="62"/>
    </row>
    <row r="18" spans="1:25" ht="18" customHeight="1">
      <c r="A18" s="872" t="s">
        <v>85</v>
      </c>
      <c r="B18" s="983" t="s">
        <v>57</v>
      </c>
      <c r="C18" s="940"/>
      <c r="D18" s="940"/>
      <c r="E18" s="984"/>
      <c r="F18" s="873" t="s">
        <v>86</v>
      </c>
      <c r="G18" s="873" t="s">
        <v>87</v>
      </c>
      <c r="H18" s="874" t="s">
        <v>88</v>
      </c>
      <c r="I18" s="62"/>
      <c r="J18" s="62"/>
      <c r="K18" s="62"/>
      <c r="L18" s="62"/>
      <c r="M18" s="62"/>
      <c r="N18" s="62"/>
      <c r="O18" s="62"/>
      <c r="P18" s="62"/>
      <c r="Q18" s="62"/>
      <c r="R18" s="62"/>
      <c r="S18" s="62"/>
      <c r="T18" s="62"/>
      <c r="U18" s="62"/>
      <c r="V18" s="62"/>
      <c r="W18" s="62"/>
      <c r="X18" s="62"/>
      <c r="Y18" s="62"/>
    </row>
    <row r="19" spans="1:25" ht="18" customHeight="1">
      <c r="A19" s="867">
        <v>1</v>
      </c>
      <c r="B19" s="942" t="s">
        <v>89</v>
      </c>
      <c r="C19" s="943"/>
      <c r="D19" s="943"/>
      <c r="E19" s="944"/>
      <c r="F19" s="108"/>
      <c r="G19" s="108"/>
      <c r="H19" s="875"/>
      <c r="I19" s="62"/>
      <c r="J19" s="62"/>
      <c r="K19" s="62"/>
      <c r="L19" s="895"/>
      <c r="M19" s="896"/>
      <c r="N19" s="62"/>
      <c r="O19" s="62"/>
      <c r="P19" s="62"/>
      <c r="Q19" s="62"/>
      <c r="R19" s="62"/>
      <c r="S19" s="62"/>
      <c r="T19" s="62"/>
      <c r="U19" s="62"/>
      <c r="V19" s="62"/>
      <c r="W19" s="62"/>
      <c r="X19" s="62"/>
      <c r="Y19" s="62"/>
    </row>
    <row r="20" spans="1:25" ht="18" customHeight="1">
      <c r="A20" s="876"/>
      <c r="B20" s="174" t="s">
        <v>90</v>
      </c>
      <c r="C20" s="977" t="s">
        <v>91</v>
      </c>
      <c r="D20" s="972"/>
      <c r="E20" s="978"/>
      <c r="F20" s="437">
        <v>150</v>
      </c>
      <c r="G20" s="126">
        <f>PENDIDIKAN!K22</f>
        <v>0</v>
      </c>
      <c r="H20" s="877">
        <f>F20+G20</f>
        <v>150</v>
      </c>
      <c r="I20" s="62"/>
      <c r="J20" s="62"/>
      <c r="K20" s="62"/>
      <c r="L20" s="62"/>
      <c r="M20" s="896"/>
      <c r="N20" s="62"/>
      <c r="O20" s="62"/>
      <c r="P20" s="62"/>
      <c r="Q20" s="62"/>
      <c r="R20" s="62"/>
      <c r="S20" s="62"/>
      <c r="T20" s="62"/>
      <c r="U20" s="62"/>
      <c r="V20" s="62"/>
      <c r="W20" s="62"/>
      <c r="X20" s="62"/>
      <c r="Y20" s="62"/>
    </row>
    <row r="21" spans="1:25" ht="18" customHeight="1">
      <c r="A21" s="876"/>
      <c r="B21" s="172"/>
      <c r="C21" s="985" t="s">
        <v>92</v>
      </c>
      <c r="D21" s="943"/>
      <c r="E21" s="944"/>
      <c r="F21" s="437"/>
      <c r="G21" s="126"/>
      <c r="H21" s="877"/>
      <c r="I21" s="62"/>
      <c r="J21" s="62"/>
      <c r="K21" s="62"/>
      <c r="L21" s="62"/>
      <c r="M21" s="896"/>
      <c r="N21" s="62"/>
      <c r="O21" s="62"/>
      <c r="P21" s="62"/>
      <c r="Q21" s="62"/>
      <c r="R21" s="62"/>
      <c r="S21" s="62"/>
      <c r="T21" s="62"/>
      <c r="U21" s="62"/>
      <c r="V21" s="62"/>
      <c r="W21" s="62"/>
      <c r="X21" s="62"/>
      <c r="Y21" s="62"/>
    </row>
    <row r="22" spans="1:25" ht="18" customHeight="1">
      <c r="A22" s="876"/>
      <c r="B22" s="126" t="s">
        <v>93</v>
      </c>
      <c r="C22" s="942" t="s">
        <v>94</v>
      </c>
      <c r="D22" s="943"/>
      <c r="E22" s="944"/>
      <c r="F22" s="878">
        <v>0</v>
      </c>
      <c r="G22" s="442">
        <f>PENDIDIKAN!K27</f>
        <v>206.47499999999999</v>
      </c>
      <c r="H22" s="879">
        <f t="shared" ref="H22:H24" si="0">F22+G22</f>
        <v>206.47499999999999</v>
      </c>
      <c r="I22" s="62"/>
      <c r="J22" s="62"/>
      <c r="K22" s="62"/>
      <c r="L22" s="62"/>
      <c r="M22" s="896"/>
      <c r="N22" s="62"/>
      <c r="O22" s="62"/>
      <c r="P22" s="62"/>
      <c r="Q22" s="62"/>
      <c r="R22" s="62"/>
      <c r="S22" s="62"/>
      <c r="T22" s="62"/>
      <c r="U22" s="62"/>
      <c r="V22" s="62"/>
      <c r="W22" s="62"/>
      <c r="X22" s="62"/>
      <c r="Y22" s="62"/>
    </row>
    <row r="23" spans="1:25" ht="18" customHeight="1">
      <c r="A23" s="876"/>
      <c r="B23" s="126" t="s">
        <v>95</v>
      </c>
      <c r="C23" s="942" t="s">
        <v>96</v>
      </c>
      <c r="D23" s="943"/>
      <c r="E23" s="944"/>
      <c r="F23" s="878">
        <v>0</v>
      </c>
      <c r="G23" s="442">
        <f>PENELITIAN!N22</f>
        <v>113.42478354978356</v>
      </c>
      <c r="H23" s="879">
        <f t="shared" si="0"/>
        <v>113.42478354978356</v>
      </c>
      <c r="I23" s="62"/>
      <c r="J23" s="62"/>
      <c r="K23" s="62"/>
      <c r="L23" s="895"/>
      <c r="M23" s="896"/>
      <c r="N23" s="62"/>
      <c r="O23" s="62"/>
      <c r="P23" s="62"/>
      <c r="Q23" s="62"/>
      <c r="R23" s="62"/>
      <c r="S23" s="62"/>
      <c r="T23" s="62"/>
      <c r="U23" s="62"/>
      <c r="V23" s="62"/>
      <c r="W23" s="62"/>
      <c r="X23" s="62"/>
      <c r="Y23" s="62"/>
    </row>
    <row r="24" spans="1:25" ht="35.25" customHeight="1">
      <c r="A24" s="880"/>
      <c r="B24" s="126" t="s">
        <v>97</v>
      </c>
      <c r="C24" s="981" t="s">
        <v>98</v>
      </c>
      <c r="D24" s="943"/>
      <c r="E24" s="944"/>
      <c r="F24" s="878">
        <v>0</v>
      </c>
      <c r="G24" s="126">
        <f ca="1">PENGABDIAN!L22</f>
        <v>25</v>
      </c>
      <c r="H24" s="877">
        <f t="shared" ca="1" si="0"/>
        <v>25</v>
      </c>
      <c r="I24" s="62"/>
      <c r="J24" s="62"/>
      <c r="K24" s="62"/>
      <c r="L24" s="62"/>
      <c r="M24" s="62"/>
      <c r="N24" s="62"/>
      <c r="O24" s="62"/>
      <c r="P24" s="62"/>
      <c r="Q24" s="62"/>
      <c r="R24" s="62"/>
      <c r="S24" s="62"/>
      <c r="T24" s="62"/>
      <c r="U24" s="62"/>
      <c r="V24" s="62"/>
      <c r="W24" s="62"/>
      <c r="X24" s="62"/>
      <c r="Y24" s="62"/>
    </row>
    <row r="25" spans="1:25" ht="18" customHeight="1">
      <c r="A25" s="982" t="s">
        <v>99</v>
      </c>
      <c r="B25" s="943"/>
      <c r="C25" s="943"/>
      <c r="D25" s="943"/>
      <c r="E25" s="944"/>
      <c r="F25" s="881">
        <f>SUM(F20:F24)</f>
        <v>150</v>
      </c>
      <c r="G25" s="347">
        <f ca="1">SUM(G20:G24)</f>
        <v>344.89978354978354</v>
      </c>
      <c r="H25" s="882">
        <f t="shared" ref="H25" ca="1" si="1">SUM(H20:H24)</f>
        <v>494.89978354978359</v>
      </c>
      <c r="I25" s="62"/>
      <c r="J25" s="62"/>
      <c r="K25" s="62"/>
      <c r="L25" s="895"/>
      <c r="M25" s="896"/>
      <c r="N25" s="62"/>
      <c r="O25" s="62"/>
      <c r="P25" s="62"/>
      <c r="Q25" s="62"/>
      <c r="R25" s="62"/>
      <c r="S25" s="62"/>
      <c r="T25" s="62"/>
      <c r="U25" s="62"/>
      <c r="V25" s="62"/>
      <c r="W25" s="62"/>
      <c r="X25" s="62"/>
      <c r="Y25" s="62"/>
    </row>
    <row r="26" spans="1:25" ht="18" customHeight="1">
      <c r="A26" s="867">
        <v>2</v>
      </c>
      <c r="B26" s="942" t="s">
        <v>100</v>
      </c>
      <c r="C26" s="943"/>
      <c r="D26" s="943"/>
      <c r="E26" s="944"/>
      <c r="F26" s="437"/>
      <c r="G26" s="71"/>
      <c r="H26" s="877"/>
      <c r="I26" s="62"/>
      <c r="J26" s="62"/>
      <c r="K26" s="62"/>
      <c r="L26" s="62"/>
      <c r="M26" s="896"/>
      <c r="N26" s="62"/>
      <c r="O26" s="62"/>
      <c r="P26" s="62"/>
      <c r="Q26" s="62"/>
      <c r="R26" s="62"/>
      <c r="S26" s="62"/>
      <c r="T26" s="62"/>
      <c r="U26" s="62"/>
      <c r="V26" s="62"/>
      <c r="W26" s="62"/>
      <c r="X26" s="62"/>
      <c r="Y26" s="62"/>
    </row>
    <row r="27" spans="1:25" ht="18" customHeight="1">
      <c r="A27" s="880"/>
      <c r="B27" s="817"/>
      <c r="C27" s="229" t="s">
        <v>101</v>
      </c>
      <c r="D27" s="255"/>
      <c r="E27" s="883"/>
      <c r="F27" s="437">
        <v>0</v>
      </c>
      <c r="G27" s="126">
        <f>PENUNJANG!L22</f>
        <v>25</v>
      </c>
      <c r="H27" s="877">
        <f>F27+G27</f>
        <v>25</v>
      </c>
      <c r="I27" s="62"/>
      <c r="J27" s="62"/>
      <c r="K27" s="62"/>
      <c r="L27" s="62"/>
      <c r="M27" s="896"/>
      <c r="N27" s="62"/>
      <c r="O27" s="62"/>
      <c r="P27" s="62"/>
      <c r="Q27" s="62"/>
      <c r="R27" s="62"/>
      <c r="S27" s="62"/>
      <c r="T27" s="62"/>
      <c r="U27" s="62"/>
      <c r="V27" s="62"/>
      <c r="W27" s="62"/>
      <c r="X27" s="62"/>
      <c r="Y27" s="62"/>
    </row>
    <row r="28" spans="1:25" ht="18" customHeight="1">
      <c r="A28" s="982" t="s">
        <v>102</v>
      </c>
      <c r="B28" s="943"/>
      <c r="C28" s="943"/>
      <c r="D28" s="943"/>
      <c r="E28" s="944"/>
      <c r="F28" s="884">
        <f t="shared" ref="F28:H28" si="2">F27</f>
        <v>0</v>
      </c>
      <c r="G28" s="69">
        <f t="shared" si="2"/>
        <v>25</v>
      </c>
      <c r="H28" s="885">
        <f t="shared" si="2"/>
        <v>25</v>
      </c>
      <c r="I28" s="62"/>
      <c r="J28" s="62"/>
      <c r="K28" s="62"/>
      <c r="L28" s="62"/>
      <c r="M28" s="896"/>
      <c r="N28" s="62"/>
      <c r="O28" s="62"/>
      <c r="P28" s="62"/>
      <c r="Q28" s="62"/>
      <c r="R28" s="62"/>
      <c r="S28" s="62"/>
      <c r="T28" s="62"/>
      <c r="U28" s="62"/>
      <c r="V28" s="62"/>
      <c r="W28" s="62"/>
      <c r="X28" s="62"/>
      <c r="Y28" s="62"/>
    </row>
    <row r="29" spans="1:25" ht="18" customHeight="1">
      <c r="A29" s="886" t="s">
        <v>103</v>
      </c>
      <c r="B29" s="255"/>
      <c r="C29" s="255"/>
      <c r="D29" s="255"/>
      <c r="E29" s="255"/>
      <c r="F29" s="365">
        <f t="shared" ref="F29:H29" si="3">F25+F28</f>
        <v>150</v>
      </c>
      <c r="G29" s="887">
        <f t="shared" ca="1" si="3"/>
        <v>369.89978354978354</v>
      </c>
      <c r="H29" s="888">
        <f t="shared" ca="1" si="3"/>
        <v>519.89978354978359</v>
      </c>
      <c r="I29" s="62"/>
      <c r="J29" s="62"/>
      <c r="K29" s="62"/>
      <c r="L29" s="895"/>
      <c r="M29" s="896"/>
      <c r="N29" s="62"/>
      <c r="O29" s="62"/>
      <c r="P29" s="62"/>
      <c r="Q29" s="62"/>
      <c r="R29" s="62"/>
      <c r="S29" s="62"/>
      <c r="T29" s="62"/>
      <c r="U29" s="62"/>
      <c r="V29" s="62"/>
      <c r="W29" s="62"/>
      <c r="X29" s="62"/>
      <c r="Y29" s="62"/>
    </row>
    <row r="30" spans="1:25" ht="16.5" customHeight="1">
      <c r="A30" s="867" t="s">
        <v>104</v>
      </c>
      <c r="B30" s="751"/>
      <c r="C30" s="971" t="s">
        <v>105</v>
      </c>
      <c r="D30" s="972"/>
      <c r="E30" s="972"/>
      <c r="F30" s="972"/>
      <c r="G30" s="972"/>
      <c r="H30" s="973"/>
      <c r="I30" s="62"/>
      <c r="J30" s="62"/>
      <c r="K30" s="62"/>
      <c r="L30" s="62"/>
      <c r="M30" s="62"/>
      <c r="N30" s="62"/>
      <c r="O30" s="62"/>
      <c r="P30" s="62"/>
      <c r="Q30" s="62"/>
      <c r="R30" s="62"/>
      <c r="S30" s="62"/>
      <c r="T30" s="62"/>
      <c r="U30" s="62"/>
      <c r="V30" s="62"/>
      <c r="W30" s="62"/>
      <c r="X30" s="62"/>
      <c r="Y30" s="62"/>
    </row>
    <row r="31" spans="1:25" ht="40.5" customHeight="1">
      <c r="A31" s="889"/>
      <c r="B31" s="890"/>
      <c r="C31" s="974"/>
      <c r="D31" s="975"/>
      <c r="E31" s="975"/>
      <c r="F31" s="975"/>
      <c r="G31" s="975"/>
      <c r="H31" s="976"/>
      <c r="I31" s="62"/>
      <c r="J31" s="62"/>
      <c r="K31" s="62"/>
      <c r="L31" s="62"/>
      <c r="M31" s="62"/>
      <c r="N31" s="62"/>
      <c r="O31" s="62"/>
      <c r="P31" s="62"/>
      <c r="Q31" s="62"/>
      <c r="R31" s="62"/>
      <c r="S31" s="62"/>
      <c r="T31" s="62"/>
      <c r="U31" s="62"/>
      <c r="V31" s="62"/>
      <c r="W31" s="62"/>
      <c r="X31" s="62"/>
      <c r="Y31" s="62"/>
    </row>
    <row r="32" spans="1:25" ht="16.5" customHeight="1">
      <c r="A32" s="62"/>
      <c r="B32" s="62"/>
      <c r="C32" s="62"/>
      <c r="D32" s="62"/>
      <c r="E32" s="62"/>
      <c r="F32" s="62"/>
      <c r="G32" s="62"/>
      <c r="H32" s="62"/>
      <c r="I32" s="62"/>
      <c r="J32" s="62"/>
      <c r="K32" s="62"/>
      <c r="L32" s="62"/>
      <c r="M32" s="62"/>
      <c r="N32" s="62"/>
      <c r="O32" s="62"/>
      <c r="P32" s="62"/>
      <c r="Q32" s="62"/>
      <c r="R32" s="62"/>
      <c r="S32" s="62"/>
      <c r="T32" s="62"/>
      <c r="U32" s="62"/>
      <c r="V32" s="62"/>
      <c r="W32" s="62"/>
      <c r="X32" s="62"/>
      <c r="Y32" s="62"/>
    </row>
    <row r="33" spans="1:26" ht="16.5" customHeight="1">
      <c r="A33" s="62"/>
      <c r="B33" s="62"/>
      <c r="C33" s="62"/>
      <c r="D33" s="62"/>
      <c r="E33" s="62"/>
      <c r="F33" s="64" t="s">
        <v>106</v>
      </c>
      <c r="G33" s="62"/>
      <c r="H33" s="62"/>
      <c r="I33" s="62"/>
      <c r="J33" s="62"/>
      <c r="K33" s="62"/>
      <c r="L33" s="62"/>
      <c r="M33" s="62"/>
      <c r="N33" s="62"/>
      <c r="O33" s="62"/>
      <c r="P33" s="62"/>
      <c r="Q33" s="62"/>
      <c r="R33" s="62"/>
      <c r="S33" s="62"/>
      <c r="T33" s="62"/>
      <c r="U33" s="62"/>
      <c r="V33" s="62"/>
      <c r="W33" s="62"/>
      <c r="X33" s="62"/>
      <c r="Y33" s="62"/>
    </row>
    <row r="34" spans="1:26" ht="16.5" customHeight="1">
      <c r="A34" s="62"/>
      <c r="B34" s="62"/>
      <c r="C34" s="62"/>
      <c r="D34" s="62"/>
      <c r="E34" s="62"/>
      <c r="F34" s="64" t="s">
        <v>107</v>
      </c>
      <c r="G34" s="62"/>
      <c r="H34" s="62"/>
      <c r="I34" s="62"/>
      <c r="J34" s="62"/>
      <c r="K34" s="62"/>
      <c r="L34" s="62"/>
      <c r="M34" s="62"/>
      <c r="N34" s="62"/>
      <c r="O34" s="62"/>
      <c r="P34" s="62"/>
      <c r="Q34" s="62"/>
      <c r="R34" s="62"/>
      <c r="S34" s="62"/>
      <c r="T34" s="62"/>
      <c r="U34" s="62"/>
      <c r="V34" s="62"/>
      <c r="W34" s="62"/>
      <c r="X34" s="62"/>
      <c r="Y34" s="62"/>
    </row>
    <row r="35" spans="1:26" ht="16.5" customHeight="1">
      <c r="A35" s="62"/>
      <c r="B35" s="62"/>
      <c r="C35" s="62"/>
      <c r="D35" s="62"/>
      <c r="E35" s="62"/>
      <c r="F35" s="64" t="s">
        <v>108</v>
      </c>
      <c r="G35" s="62"/>
      <c r="H35" s="62"/>
      <c r="I35" s="62"/>
      <c r="J35" s="62"/>
      <c r="K35" s="62"/>
      <c r="L35" s="62"/>
      <c r="M35" s="62"/>
      <c r="N35" s="62"/>
      <c r="O35" s="62"/>
      <c r="P35" s="62"/>
      <c r="Q35" s="62"/>
      <c r="R35" s="62"/>
      <c r="S35" s="62"/>
      <c r="T35" s="62"/>
      <c r="U35" s="62"/>
      <c r="V35" s="62"/>
      <c r="W35" s="62"/>
      <c r="X35" s="62"/>
      <c r="Y35" s="62"/>
    </row>
    <row r="36" spans="1:26" ht="16.5" customHeight="1">
      <c r="A36" s="62"/>
      <c r="B36" s="62"/>
      <c r="C36" s="62"/>
      <c r="D36" s="62"/>
      <c r="E36" s="62"/>
      <c r="F36" s="64"/>
      <c r="G36" s="62"/>
      <c r="H36" s="62"/>
      <c r="I36" s="62"/>
      <c r="J36" s="62"/>
      <c r="K36" s="62"/>
      <c r="L36" s="62"/>
      <c r="M36" s="62"/>
      <c r="N36" s="62"/>
      <c r="O36" s="62"/>
      <c r="P36" s="62"/>
      <c r="Q36" s="62"/>
      <c r="R36" s="62"/>
      <c r="S36" s="62"/>
      <c r="T36" s="62"/>
      <c r="U36" s="62"/>
      <c r="V36" s="62"/>
      <c r="W36" s="62"/>
      <c r="X36" s="62"/>
      <c r="Y36" s="62"/>
    </row>
    <row r="37" spans="1:26" ht="16.5" customHeight="1">
      <c r="A37" s="62"/>
      <c r="B37" s="62"/>
      <c r="C37" s="62"/>
      <c r="D37" s="62"/>
      <c r="E37" s="62"/>
      <c r="F37" s="64"/>
      <c r="G37" s="62"/>
      <c r="H37" s="62"/>
      <c r="I37" s="62"/>
      <c r="J37" s="62"/>
      <c r="K37" s="62"/>
      <c r="L37" s="62"/>
      <c r="M37" s="62"/>
      <c r="N37" s="62"/>
      <c r="O37" s="62"/>
      <c r="P37" s="62"/>
      <c r="Q37" s="62"/>
      <c r="R37" s="62"/>
      <c r="S37" s="62"/>
      <c r="T37" s="62"/>
      <c r="U37" s="62"/>
      <c r="V37" s="62"/>
      <c r="W37" s="62"/>
      <c r="X37" s="62"/>
      <c r="Y37" s="62"/>
    </row>
    <row r="38" spans="1:26" ht="16.5" customHeight="1">
      <c r="A38" s="62"/>
      <c r="B38" s="62"/>
      <c r="C38" s="62"/>
      <c r="D38" s="62"/>
      <c r="E38" s="62"/>
      <c r="F38" s="64"/>
      <c r="G38" s="62"/>
      <c r="H38" s="62"/>
      <c r="I38" s="62"/>
      <c r="J38" s="62"/>
      <c r="K38" s="62"/>
      <c r="L38" s="62"/>
      <c r="M38" s="62"/>
      <c r="N38" s="62"/>
      <c r="O38" s="62"/>
      <c r="P38" s="62"/>
      <c r="Q38" s="62"/>
      <c r="R38" s="62"/>
      <c r="S38" s="62"/>
      <c r="T38" s="62"/>
      <c r="U38" s="62"/>
      <c r="V38" s="62"/>
      <c r="W38" s="62"/>
      <c r="X38" s="62"/>
      <c r="Y38" s="62"/>
    </row>
    <row r="39" spans="1:26" ht="16.5" customHeight="1">
      <c r="A39" s="62"/>
      <c r="B39" s="62"/>
      <c r="C39" s="62"/>
      <c r="D39" s="62"/>
      <c r="E39" s="62"/>
      <c r="F39" s="891" t="s">
        <v>109</v>
      </c>
      <c r="G39" s="892"/>
      <c r="H39" s="892"/>
      <c r="I39" s="897"/>
      <c r="J39" s="62"/>
      <c r="K39" s="62"/>
      <c r="L39" s="62"/>
      <c r="M39" s="62"/>
      <c r="N39" s="62"/>
      <c r="O39" s="62"/>
      <c r="P39" s="62"/>
      <c r="Q39" s="62"/>
      <c r="R39" s="62"/>
      <c r="S39" s="62"/>
      <c r="T39" s="62"/>
      <c r="U39" s="62"/>
      <c r="V39" s="62"/>
      <c r="W39" s="62"/>
      <c r="X39" s="62"/>
      <c r="Y39" s="62"/>
    </row>
    <row r="40" spans="1:26" ht="16.5" customHeight="1">
      <c r="A40" s="62"/>
      <c r="B40" s="62"/>
      <c r="C40" s="62"/>
      <c r="D40" s="62"/>
      <c r="E40" s="62"/>
      <c r="F40" s="892" t="s">
        <v>110</v>
      </c>
      <c r="G40" s="892"/>
      <c r="H40" s="892"/>
      <c r="I40" s="897"/>
      <c r="J40" s="62"/>
      <c r="K40" s="62"/>
      <c r="L40" s="62"/>
      <c r="M40" s="62"/>
      <c r="N40" s="62"/>
      <c r="O40" s="62"/>
      <c r="P40" s="62"/>
      <c r="Q40" s="62"/>
      <c r="R40" s="62"/>
      <c r="S40" s="62"/>
      <c r="T40" s="62"/>
      <c r="U40" s="62"/>
      <c r="V40" s="62"/>
      <c r="W40" s="62"/>
      <c r="X40" s="62"/>
      <c r="Y40" s="62"/>
    </row>
    <row r="41" spans="1:26" ht="16.5" customHeight="1">
      <c r="A41" s="62"/>
      <c r="B41" s="62"/>
      <c r="C41" s="62"/>
      <c r="D41" s="62"/>
      <c r="E41" s="62"/>
      <c r="F41" s="62"/>
      <c r="G41" s="62"/>
      <c r="H41" s="62"/>
      <c r="I41" s="62"/>
      <c r="J41" s="62"/>
      <c r="K41" s="62"/>
      <c r="L41" s="62"/>
      <c r="M41" s="62"/>
      <c r="N41" s="62"/>
      <c r="O41" s="62"/>
      <c r="P41" s="62"/>
      <c r="Q41" s="62"/>
      <c r="R41" s="62"/>
      <c r="S41" s="62"/>
      <c r="T41" s="62"/>
      <c r="U41" s="62"/>
      <c r="V41" s="62"/>
      <c r="W41" s="62"/>
      <c r="X41" s="62"/>
      <c r="Y41" s="62"/>
    </row>
    <row r="42" spans="1:26" ht="16.5" customHeight="1">
      <c r="A42" s="62" t="s">
        <v>111</v>
      </c>
      <c r="B42" s="62" t="s">
        <v>112</v>
      </c>
      <c r="C42" s="64" t="str">
        <f>E6</f>
        <v>Mutya Vonnisa, M.Sc</v>
      </c>
      <c r="D42" s="62"/>
      <c r="E42" s="62"/>
      <c r="F42" s="893" t="s">
        <v>113</v>
      </c>
      <c r="G42" s="965" t="s">
        <v>114</v>
      </c>
      <c r="H42" s="965"/>
      <c r="I42" s="62"/>
      <c r="J42" s="62"/>
      <c r="K42" s="62"/>
      <c r="L42" s="62"/>
      <c r="M42" s="62"/>
      <c r="N42" s="62"/>
      <c r="O42" s="62"/>
      <c r="P42" s="62"/>
      <c r="Q42" s="62"/>
      <c r="R42" s="62"/>
      <c r="S42" s="62"/>
      <c r="T42" s="62"/>
      <c r="U42" s="62"/>
      <c r="V42" s="62"/>
      <c r="W42" s="62"/>
      <c r="X42" s="62"/>
      <c r="Y42" s="62"/>
    </row>
    <row r="43" spans="1:26" ht="16.5" customHeight="1">
      <c r="A43" s="754" t="s">
        <v>115</v>
      </c>
      <c r="B43" s="754" t="s">
        <v>112</v>
      </c>
      <c r="C43" s="966" t="s">
        <v>84</v>
      </c>
      <c r="D43" s="967"/>
      <c r="E43" s="967"/>
      <c r="F43" s="967"/>
      <c r="G43" s="967"/>
      <c r="H43" s="62"/>
      <c r="I43" s="62"/>
      <c r="J43" s="62"/>
      <c r="K43" s="62"/>
      <c r="L43" s="62"/>
      <c r="M43" s="62"/>
      <c r="N43" s="62"/>
      <c r="O43" s="62"/>
      <c r="P43" s="62"/>
      <c r="Q43" s="62"/>
      <c r="R43" s="62"/>
      <c r="S43" s="62"/>
      <c r="T43" s="62"/>
      <c r="U43" s="62"/>
      <c r="V43" s="62"/>
      <c r="W43" s="62"/>
      <c r="X43" s="62"/>
      <c r="Y43" s="62"/>
    </row>
    <row r="44" spans="1:26" ht="16.5" customHeight="1">
      <c r="A44" s="65"/>
      <c r="B44" s="65"/>
      <c r="C44" s="968" t="s">
        <v>116</v>
      </c>
      <c r="D44" s="931"/>
      <c r="E44" s="931"/>
      <c r="F44" s="931"/>
      <c r="G44" s="931"/>
      <c r="H44" s="62"/>
      <c r="I44" s="62"/>
      <c r="J44" s="62"/>
      <c r="K44" s="62"/>
      <c r="L44" s="62"/>
      <c r="M44" s="62"/>
      <c r="N44" s="62"/>
      <c r="O44" s="62"/>
      <c r="P44" s="62"/>
      <c r="Q44" s="62"/>
      <c r="R44" s="62"/>
      <c r="S44" s="62"/>
      <c r="T44" s="62"/>
      <c r="U44" s="62"/>
      <c r="V44" s="62"/>
      <c r="W44" s="62"/>
      <c r="X44" s="62"/>
      <c r="Y44" s="62"/>
    </row>
    <row r="45" spans="1:26" ht="16.5" customHeight="1">
      <c r="A45" s="62"/>
      <c r="B45" s="62"/>
      <c r="C45" s="62"/>
      <c r="D45" s="62"/>
      <c r="E45" s="62"/>
      <c r="F45" s="62"/>
      <c r="G45" s="62"/>
      <c r="H45" s="62"/>
      <c r="I45" s="62"/>
      <c r="J45" s="62"/>
      <c r="K45" s="62"/>
      <c r="L45" s="62"/>
      <c r="M45" s="62"/>
      <c r="N45" s="62"/>
      <c r="O45" s="62"/>
      <c r="P45" s="62"/>
      <c r="Q45" s="62"/>
      <c r="R45" s="62"/>
      <c r="S45" s="62"/>
      <c r="T45" s="62"/>
      <c r="U45" s="62"/>
      <c r="V45" s="62"/>
      <c r="W45" s="62"/>
      <c r="X45" s="62"/>
      <c r="Y45" s="62"/>
    </row>
    <row r="46" spans="1:26" ht="16.5" customHeight="1">
      <c r="A46" s="894" t="s">
        <v>117</v>
      </c>
      <c r="B46" s="894"/>
      <c r="C46" s="894"/>
      <c r="D46" s="894"/>
      <c r="E46" s="894"/>
      <c r="F46" s="894"/>
      <c r="G46" s="894"/>
      <c r="H46" s="62"/>
      <c r="I46" s="62"/>
      <c r="J46" s="62"/>
      <c r="K46" s="62"/>
      <c r="L46" s="62"/>
      <c r="M46" s="62"/>
      <c r="N46" s="62"/>
      <c r="O46" s="62"/>
      <c r="P46" s="62"/>
      <c r="Q46" s="62"/>
      <c r="R46" s="62"/>
      <c r="S46" s="62"/>
      <c r="T46" s="62"/>
      <c r="U46" s="62"/>
      <c r="V46" s="62"/>
      <c r="W46" s="62"/>
      <c r="X46" s="62"/>
      <c r="Y46" s="62"/>
    </row>
    <row r="47" spans="1:26" ht="16.5" customHeight="1">
      <c r="A47" s="894" t="s">
        <v>118</v>
      </c>
      <c r="B47" s="894"/>
      <c r="C47" s="894"/>
      <c r="D47" s="894"/>
      <c r="E47" s="894"/>
      <c r="F47" s="894"/>
      <c r="G47" s="894"/>
      <c r="H47" s="62"/>
      <c r="I47" s="62"/>
      <c r="J47" s="62"/>
      <c r="K47" s="62"/>
      <c r="L47" s="62"/>
      <c r="M47" s="62"/>
      <c r="N47" s="62"/>
      <c r="O47" s="62"/>
      <c r="P47" s="62"/>
      <c r="Q47" s="62"/>
      <c r="R47" s="62"/>
      <c r="S47" s="62"/>
      <c r="T47" s="62"/>
      <c r="U47" s="62"/>
      <c r="V47" s="62"/>
      <c r="W47" s="62"/>
      <c r="X47" s="62"/>
      <c r="Y47" s="62"/>
    </row>
    <row r="48" spans="1:26" ht="15.75" customHeight="1">
      <c r="A48" s="894" t="s">
        <v>119</v>
      </c>
      <c r="B48" s="894"/>
      <c r="C48" s="894"/>
      <c r="D48" s="894"/>
      <c r="E48" s="894"/>
      <c r="F48" s="894"/>
      <c r="G48" s="894"/>
      <c r="H48" s="62"/>
      <c r="I48" s="62"/>
      <c r="J48" s="62"/>
      <c r="K48" s="62"/>
      <c r="L48" s="62"/>
      <c r="M48" s="62"/>
      <c r="N48" s="62"/>
      <c r="O48" s="62"/>
      <c r="P48" s="62"/>
      <c r="Q48" s="62"/>
      <c r="R48" s="62"/>
      <c r="S48" s="62"/>
      <c r="T48" s="62"/>
      <c r="U48" s="62"/>
      <c r="V48" s="62"/>
      <c r="W48" s="62"/>
      <c r="X48" s="62"/>
      <c r="Y48" s="62"/>
      <c r="Z48" s="62"/>
    </row>
    <row r="49" spans="1:26" ht="15.75" customHeight="1">
      <c r="A49" s="894" t="s">
        <v>120</v>
      </c>
      <c r="B49" s="894"/>
      <c r="C49" s="894"/>
      <c r="D49" s="894"/>
      <c r="E49" s="894"/>
      <c r="F49" s="894"/>
      <c r="G49" s="894"/>
      <c r="H49" s="62"/>
      <c r="I49" s="62"/>
      <c r="J49" s="62"/>
      <c r="K49" s="62"/>
      <c r="L49" s="62"/>
      <c r="M49" s="62"/>
      <c r="N49" s="62"/>
      <c r="O49" s="62"/>
      <c r="P49" s="62"/>
      <c r="Q49" s="62"/>
      <c r="R49" s="62"/>
      <c r="S49" s="62"/>
      <c r="T49" s="62"/>
      <c r="U49" s="62"/>
      <c r="V49" s="62"/>
      <c r="W49" s="62"/>
      <c r="X49" s="62"/>
      <c r="Y49" s="62"/>
      <c r="Z49" s="62"/>
    </row>
    <row r="50" spans="1:26" ht="15.75" customHeight="1">
      <c r="A50" s="894" t="s">
        <v>121</v>
      </c>
      <c r="B50" s="894"/>
      <c r="C50" s="894"/>
      <c r="D50" s="894"/>
      <c r="E50" s="894"/>
      <c r="F50" s="894"/>
      <c r="G50" s="894"/>
      <c r="H50" s="62"/>
      <c r="I50" s="62"/>
      <c r="J50" s="62"/>
      <c r="K50" s="62"/>
      <c r="L50" s="62"/>
      <c r="M50" s="62"/>
      <c r="N50" s="62"/>
      <c r="O50" s="62"/>
      <c r="P50" s="62"/>
      <c r="Q50" s="62"/>
      <c r="R50" s="62"/>
      <c r="S50" s="62"/>
      <c r="T50" s="62"/>
      <c r="U50" s="62"/>
      <c r="V50" s="62"/>
      <c r="W50" s="62"/>
      <c r="X50" s="62"/>
      <c r="Y50" s="62"/>
      <c r="Z50" s="62"/>
    </row>
    <row r="51" spans="1:26" ht="15.75" customHeight="1">
      <c r="A51" s="148"/>
      <c r="B51" s="148"/>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row>
    <row r="52" spans="1:26" ht="15.75" customHeight="1">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row>
    <row r="53" spans="1:26" ht="15.75" customHeight="1">
      <c r="A53" s="148"/>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row>
    <row r="54" spans="1:26" ht="15.75" customHeight="1">
      <c r="A54" s="148"/>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row>
    <row r="55" spans="1:26" ht="15.75" customHeight="1">
      <c r="A55" s="148"/>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row>
    <row r="56" spans="1:26" ht="15.75" customHeight="1">
      <c r="A56" s="148"/>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row>
    <row r="57" spans="1:26" ht="15.75" customHeight="1">
      <c r="A57" s="148"/>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row>
    <row r="58" spans="1:26" ht="15.75" customHeight="1">
      <c r="A58" s="148"/>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row>
    <row r="59" spans="1:26" ht="15.75" customHeight="1">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row>
    <row r="60" spans="1:26" ht="15.75" customHeight="1">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row>
    <row r="61" spans="1:26" ht="15.75" customHeight="1">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row>
    <row r="62" spans="1:26" ht="15.75" customHeight="1">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row>
    <row r="63" spans="1:26" ht="15.75" customHeight="1">
      <c r="A63" s="148"/>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row>
    <row r="64" spans="1:26" ht="15.75" customHeight="1">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row>
    <row r="65" spans="1:26" ht="15.75" customHeight="1">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row>
    <row r="66" spans="1:26" ht="15.75" customHeight="1">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row>
    <row r="67" spans="1:26" ht="15.75" customHeight="1">
      <c r="A67" s="148"/>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row>
    <row r="68" spans="1:26" ht="15.75" customHeight="1">
      <c r="A68" s="148"/>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row>
    <row r="69" spans="1:26" ht="15.75" customHeight="1">
      <c r="A69" s="148"/>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row>
    <row r="70" spans="1:26" ht="15.75" customHeight="1">
      <c r="A70" s="148"/>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row>
    <row r="71" spans="1:26" ht="15.75" customHeight="1">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row>
    <row r="72" spans="1:26" ht="15.75" customHeight="1">
      <c r="A72" s="148"/>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row>
    <row r="73" spans="1:26" ht="15.75" customHeight="1">
      <c r="A73" s="148"/>
      <c r="B73" s="1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row>
    <row r="74" spans="1:26" ht="15.75" customHeight="1">
      <c r="A74" s="148"/>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row>
    <row r="75" spans="1:26" ht="15.75" customHeight="1">
      <c r="A75" s="148"/>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row>
    <row r="76" spans="1:26" ht="15.75" customHeight="1">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row>
    <row r="77" spans="1:26" ht="15.75" customHeight="1">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row>
    <row r="78" spans="1:26" ht="15.75" customHeight="1">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row>
    <row r="79" spans="1:26" ht="15.75" customHeight="1">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row>
    <row r="80" spans="1:26" ht="15.75" customHeight="1">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row>
    <row r="81" spans="1:26" ht="15.75" customHeight="1">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row>
    <row r="82" spans="1:26" ht="15.75" customHeight="1">
      <c r="A82" s="148"/>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row>
    <row r="83" spans="1:26" ht="15.75" customHeight="1">
      <c r="A83" s="148"/>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row>
    <row r="84" spans="1:26" ht="15.75" customHeight="1">
      <c r="A84" s="148"/>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row>
    <row r="85" spans="1:26" ht="15.75" customHeight="1">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row>
    <row r="86" spans="1:26" ht="15.75" customHeight="1">
      <c r="A86" s="148"/>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row>
    <row r="87" spans="1:26" ht="15.75" customHeight="1">
      <c r="A87" s="148"/>
      <c r="B87" s="148"/>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row>
    <row r="88" spans="1:26" ht="15.75" customHeight="1">
      <c r="A88" s="148"/>
      <c r="B88" s="148"/>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row>
    <row r="89" spans="1:26" ht="15.75" customHeight="1">
      <c r="A89" s="148"/>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row>
    <row r="90" spans="1:26" ht="15.75" customHeight="1">
      <c r="A90" s="148"/>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row>
    <row r="91" spans="1:26" ht="15.75" customHeight="1">
      <c r="A91" s="148"/>
      <c r="B91" s="148"/>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row>
    <row r="92" spans="1:26" ht="15.75" customHeight="1">
      <c r="A92" s="148"/>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row>
    <row r="93" spans="1:26" ht="15.75" customHeight="1">
      <c r="A93" s="148"/>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row>
    <row r="94" spans="1:26" ht="15.75" customHeight="1">
      <c r="A94" s="148"/>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row>
    <row r="95" spans="1:26" ht="15.75" customHeight="1">
      <c r="A95" s="148"/>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row>
    <row r="96" spans="1:26" ht="15.75" customHeight="1">
      <c r="A96" s="148"/>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row>
    <row r="97" spans="1:26" ht="15.75" customHeight="1">
      <c r="A97" s="148"/>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row>
    <row r="98" spans="1:26" ht="15.75" customHeight="1">
      <c r="A98" s="148"/>
      <c r="B98" s="148"/>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row>
    <row r="99" spans="1:26" ht="15.75" customHeight="1">
      <c r="A99" s="148"/>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row>
    <row r="100" spans="1:26" ht="15.75" customHeight="1">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row>
    <row r="101" spans="1:26" ht="15.75" customHeight="1">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row>
    <row r="102" spans="1:26" ht="15.75" customHeight="1">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row>
    <row r="103" spans="1:26" ht="15.75" customHeight="1">
      <c r="A103" s="148"/>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row>
    <row r="104" spans="1:26" ht="15.75" customHeight="1">
      <c r="A104" s="148"/>
      <c r="B104" s="148"/>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row>
    <row r="105" spans="1:26" ht="15.75" customHeight="1">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row>
    <row r="106" spans="1:26" ht="15.75" customHeight="1">
      <c r="A106" s="148"/>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row>
    <row r="107" spans="1:26" ht="15.75" customHeight="1">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row>
    <row r="108" spans="1:26" ht="15.75" customHeight="1">
      <c r="A108" s="148"/>
      <c r="B108" s="148"/>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row>
    <row r="109" spans="1:26" ht="15.75" customHeight="1">
      <c r="A109" s="148"/>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row>
    <row r="110" spans="1:26" ht="15.75" customHeight="1">
      <c r="A110" s="148"/>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row>
    <row r="111" spans="1:26" ht="15.75" customHeight="1">
      <c r="A111" s="148"/>
      <c r="B111" s="148"/>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row>
    <row r="112" spans="1:26" ht="15.75" customHeight="1">
      <c r="A112" s="148"/>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row>
    <row r="113" spans="1:26" ht="15.75" customHeight="1">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row>
    <row r="114" spans="1:26" ht="15.75" customHeight="1">
      <c r="A114" s="148"/>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row>
    <row r="115" spans="1:26" ht="15.75" customHeight="1">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row>
    <row r="116" spans="1:26" ht="15.75" customHeight="1">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row>
    <row r="117" spans="1:26" ht="15.75" customHeight="1">
      <c r="A117" s="148"/>
      <c r="B117" s="148"/>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row>
    <row r="118" spans="1:26" ht="15.75" customHeight="1">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row>
    <row r="119" spans="1:26" ht="15.75" customHeight="1">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row>
    <row r="120" spans="1:26" ht="15.75" customHeight="1">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row>
    <row r="121" spans="1:26" ht="15.75" customHeight="1">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row>
    <row r="122" spans="1:26" ht="15.75" customHeight="1">
      <c r="A122" s="148"/>
      <c r="B122" s="148"/>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row>
    <row r="123" spans="1:26" ht="15.75" customHeight="1">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row>
    <row r="124" spans="1:26" ht="15.75" customHeight="1">
      <c r="A124" s="148"/>
      <c r="B124" s="148"/>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5.75" customHeigh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5.75" customHeight="1">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5.75" customHeight="1">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5.75" customHeight="1">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5.75" customHeight="1">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5.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5.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5.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5.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5.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5.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5.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5.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5.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5.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5.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5.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5.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5.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5.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5.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5.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5.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5.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5.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5.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5.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5.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5.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5.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5.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5.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5.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5.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5.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5.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5.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5.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5.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5.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5.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5.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5.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5.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5.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5.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5.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5.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5.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5.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5.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5.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5.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5.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5.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5.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5.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5.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5.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5.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5.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5.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5.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5.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5.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5.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5.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5.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5.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5.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5.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5.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5.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5.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5.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5.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5.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5.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5.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5.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5.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5.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5.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5.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5.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5.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5.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5.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5.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5.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5.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5.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5.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5.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5.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5.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5.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5.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5.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5.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5.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5.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5.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5.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5.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5.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5.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5.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5.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5.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5.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5.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5.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5.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5.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5.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5.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5.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5.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5.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5.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5.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5.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5.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5.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5.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5.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5.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5.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5.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5.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5.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5.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5.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5.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5.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5.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5.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5.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5.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5.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5.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5.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5.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5.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5.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5.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5.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5.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5.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5.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5.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5.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5.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5.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5.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5.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5.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5.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5.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5.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5.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5.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5.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5.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5.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5.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5.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5.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5.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5.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5.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5.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5.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5.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5.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5.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5.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5.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5.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5.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5.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5.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5.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5.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5.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5.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5.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5.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5.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5.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5.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5.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5.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5.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5.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5.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5.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5.75" customHeight="1">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ht="15.75" customHeight="1">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row>
    <row r="325" spans="1:26" ht="15.75" customHeight="1">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row>
    <row r="326" spans="1:26" ht="15.75" customHeight="1">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row>
    <row r="327" spans="1:26" ht="15.75" customHeight="1">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row>
    <row r="328" spans="1:26" ht="15.75" customHeight="1">
      <c r="A328" s="148"/>
      <c r="B328" s="148"/>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row>
    <row r="329" spans="1:26" ht="15.75" customHeight="1">
      <c r="A329" s="148"/>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row>
    <row r="330" spans="1:26" ht="15.75" customHeight="1">
      <c r="A330" s="148"/>
      <c r="B330" s="148"/>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row>
    <row r="331" spans="1:26" ht="15.75" customHeight="1">
      <c r="A331" s="148"/>
      <c r="B331" s="148"/>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row>
    <row r="332" spans="1:26" ht="15.75" customHeight="1">
      <c r="A332" s="148"/>
      <c r="B332" s="148"/>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row>
    <row r="333" spans="1:26" ht="15.75" customHeight="1">
      <c r="A333" s="148"/>
      <c r="B333" s="148"/>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row>
    <row r="334" spans="1:26" ht="15.75" customHeight="1">
      <c r="A334" s="148"/>
      <c r="B334" s="148"/>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row>
    <row r="335" spans="1:26" ht="15.75" customHeight="1">
      <c r="A335" s="148"/>
      <c r="B335" s="148"/>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row>
    <row r="336" spans="1:26" ht="15.75" customHeight="1">
      <c r="A336" s="148"/>
      <c r="B336" s="148"/>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row>
    <row r="337" spans="1:26" ht="15.75" customHeight="1">
      <c r="A337" s="148"/>
      <c r="B337" s="148"/>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row>
    <row r="338" spans="1:26" ht="15.75" customHeight="1">
      <c r="A338" s="148"/>
      <c r="B338" s="148"/>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row>
    <row r="339" spans="1:26" ht="15.75" customHeight="1">
      <c r="A339" s="148"/>
      <c r="B339" s="148"/>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row>
    <row r="340" spans="1:26" ht="15.75" customHeight="1">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row>
    <row r="341" spans="1:26" ht="15.75" customHeight="1">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row>
    <row r="342" spans="1:26" ht="15.75" customHeight="1">
      <c r="A342" s="148"/>
      <c r="B342" s="148"/>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row>
    <row r="343" spans="1:26" ht="15.75" customHeight="1">
      <c r="A343" s="148"/>
      <c r="B343" s="148"/>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row>
    <row r="344" spans="1:26" ht="15.75" customHeight="1">
      <c r="A344" s="148"/>
      <c r="B344" s="148"/>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row>
    <row r="345" spans="1:26" ht="15.75" customHeight="1">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row>
    <row r="346" spans="1:26" ht="15.75" customHeight="1">
      <c r="A346" s="148"/>
      <c r="B346" s="148"/>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row>
    <row r="347" spans="1:26" ht="15.75" customHeight="1">
      <c r="A347" s="148"/>
      <c r="B347" s="148"/>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row>
    <row r="348" spans="1:26" ht="15.75" customHeight="1">
      <c r="A348" s="148"/>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row>
    <row r="349" spans="1:26" ht="15.75" customHeight="1">
      <c r="A349" s="148"/>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row>
    <row r="350" spans="1:26" ht="15.75" customHeight="1">
      <c r="A350" s="148"/>
      <c r="B350" s="148"/>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row>
    <row r="351" spans="1:26" ht="15.75" customHeight="1">
      <c r="A351" s="148"/>
      <c r="B351" s="148"/>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row>
    <row r="352" spans="1:26" ht="15.75" customHeight="1">
      <c r="A352" s="148"/>
      <c r="B352" s="148"/>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row>
    <row r="353" spans="1:26" ht="15.75" customHeight="1">
      <c r="A353" s="148"/>
      <c r="B353" s="148"/>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row>
    <row r="354" spans="1:26" ht="15.75" customHeight="1">
      <c r="A354" s="148"/>
      <c r="B354" s="148"/>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row>
    <row r="355" spans="1:26" ht="15.75" customHeight="1">
      <c r="A355" s="148"/>
      <c r="B355" s="148"/>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row>
    <row r="356" spans="1:26" ht="15.75" customHeight="1">
      <c r="A356" s="148"/>
      <c r="B356" s="148"/>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row>
    <row r="357" spans="1:26" ht="15.75" customHeight="1">
      <c r="A357" s="148"/>
      <c r="B357" s="148"/>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row>
    <row r="358" spans="1:26" ht="15.75" customHeight="1">
      <c r="A358" s="148"/>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row>
    <row r="359" spans="1:26" ht="15.75" customHeight="1">
      <c r="A359" s="148"/>
      <c r="B359" s="148"/>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row>
    <row r="360" spans="1:26" ht="15.75" customHeight="1">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row>
    <row r="361" spans="1:26" ht="15.75" customHeight="1">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row>
    <row r="362" spans="1:26" ht="15.75" customHeight="1">
      <c r="A362" s="148"/>
      <c r="B362" s="148"/>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row>
    <row r="363" spans="1:26" ht="15.75" customHeight="1">
      <c r="A363" s="148"/>
      <c r="B363" s="148"/>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row>
    <row r="364" spans="1:26" ht="15.75" customHeight="1">
      <c r="A364" s="148"/>
      <c r="B364" s="148"/>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row>
    <row r="365" spans="1:26" ht="15.75" customHeight="1">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row>
    <row r="366" spans="1:26" ht="15.75" customHeight="1">
      <c r="A366" s="148"/>
      <c r="B366" s="148"/>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row>
    <row r="367" spans="1:26" ht="15.75" customHeight="1">
      <c r="A367" s="148"/>
      <c r="B367" s="148"/>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row>
    <row r="368" spans="1:26" ht="15.75" customHeight="1">
      <c r="A368" s="148"/>
      <c r="B368" s="148"/>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row>
    <row r="369" spans="1:26" ht="15.75" customHeight="1">
      <c r="A369" s="148"/>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row>
    <row r="370" spans="1:26" ht="15.75" customHeight="1">
      <c r="A370" s="148"/>
      <c r="B370" s="148"/>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row>
    <row r="371" spans="1:26" ht="15.75" customHeight="1">
      <c r="A371" s="148"/>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row>
    <row r="372" spans="1:26" ht="15.75" customHeight="1">
      <c r="A372" s="148"/>
      <c r="B372" s="148"/>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row>
    <row r="373" spans="1:26" ht="15.75" customHeight="1">
      <c r="A373" s="148"/>
      <c r="B373" s="148"/>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row>
    <row r="374" spans="1:26" ht="15.75" customHeight="1">
      <c r="A374" s="148"/>
      <c r="B374" s="148"/>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row>
    <row r="375" spans="1:26" ht="15.75" customHeight="1">
      <c r="A375" s="148"/>
      <c r="B375" s="148"/>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row>
    <row r="376" spans="1:26" ht="15.75" customHeight="1">
      <c r="A376" s="148"/>
      <c r="B376" s="148"/>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row>
    <row r="377" spans="1:26" ht="15.75" customHeight="1">
      <c r="A377" s="148"/>
      <c r="B377" s="148"/>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row>
    <row r="378" spans="1:26" ht="15.75" customHeight="1">
      <c r="A378" s="148"/>
      <c r="B378" s="148"/>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row>
    <row r="379" spans="1:26" ht="15.75" customHeight="1">
      <c r="A379" s="148"/>
      <c r="B379" s="148"/>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row>
    <row r="380" spans="1:26" ht="15.75" customHeight="1">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row>
    <row r="381" spans="1:26" ht="15.75" customHeight="1">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row>
    <row r="382" spans="1:26" ht="15.75" customHeight="1">
      <c r="A382" s="148"/>
      <c r="B382" s="148"/>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row>
    <row r="383" spans="1:26" ht="15.75" customHeight="1">
      <c r="A383" s="148"/>
      <c r="B383" s="148"/>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row>
    <row r="384" spans="1:26" ht="15.75" customHeight="1">
      <c r="A384" s="148"/>
      <c r="B384" s="148"/>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row>
    <row r="385" spans="1:26" ht="15.75" customHeight="1">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row>
    <row r="386" spans="1:26" ht="15.75" customHeight="1">
      <c r="A386" s="148"/>
      <c r="B386" s="148"/>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row>
    <row r="387" spans="1:26" ht="15.75" customHeight="1">
      <c r="A387" s="148"/>
      <c r="B387" s="148"/>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row>
    <row r="388" spans="1:26" ht="15.75" customHeight="1">
      <c r="A388" s="148"/>
      <c r="B388" s="148"/>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row>
    <row r="389" spans="1:26" ht="15.75" customHeight="1">
      <c r="A389" s="148"/>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row>
    <row r="390" spans="1:26" ht="15.75" customHeight="1">
      <c r="A390" s="148"/>
      <c r="B390" s="148"/>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row>
    <row r="391" spans="1:26" ht="15.75" customHeight="1">
      <c r="A391" s="148"/>
      <c r="B391" s="148"/>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row>
    <row r="392" spans="1:26" ht="15.75" customHeight="1">
      <c r="A392" s="148"/>
      <c r="B392" s="148"/>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row>
    <row r="393" spans="1:26" ht="15.75" customHeight="1">
      <c r="A393" s="148"/>
      <c r="B393" s="148"/>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row>
    <row r="394" spans="1:26" ht="15.75" customHeight="1">
      <c r="A394" s="148"/>
      <c r="B394" s="148"/>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row>
    <row r="395" spans="1:26" ht="15.75" customHeight="1">
      <c r="A395" s="148"/>
      <c r="B395" s="148"/>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row>
    <row r="396" spans="1:26" ht="15.75" customHeight="1">
      <c r="A396" s="148"/>
      <c r="B396" s="148"/>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row>
    <row r="397" spans="1:26" ht="15.75" customHeight="1">
      <c r="A397" s="148"/>
      <c r="B397" s="148"/>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row>
    <row r="398" spans="1:26" ht="15.75" customHeight="1">
      <c r="A398" s="148"/>
      <c r="B398" s="148"/>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row>
    <row r="399" spans="1:26" ht="15.75" customHeight="1">
      <c r="A399" s="148"/>
      <c r="B399" s="148"/>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row>
    <row r="400" spans="1:26" ht="15.75" customHeight="1">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row>
    <row r="401" spans="1:26" ht="15.75" customHeight="1">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row>
    <row r="402" spans="1:26" ht="15.75" customHeight="1">
      <c r="A402" s="148"/>
      <c r="B402" s="148"/>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row>
    <row r="403" spans="1:26" ht="15.75" customHeight="1">
      <c r="A403" s="148"/>
      <c r="B403" s="148"/>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row>
    <row r="404" spans="1:26" ht="15.75" customHeight="1">
      <c r="A404" s="148"/>
      <c r="B404" s="148"/>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row>
    <row r="405" spans="1:26" ht="15.75" customHeight="1">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row>
    <row r="406" spans="1:26" ht="15.75" customHeight="1">
      <c r="A406" s="148"/>
      <c r="B406" s="148"/>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row>
    <row r="407" spans="1:26" ht="15.75" customHeight="1">
      <c r="A407" s="148"/>
      <c r="B407" s="148"/>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row>
    <row r="408" spans="1:26" ht="15.75" customHeight="1">
      <c r="A408" s="148"/>
      <c r="B408" s="148"/>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row>
    <row r="409" spans="1:26" ht="15.75" customHeight="1">
      <c r="A409" s="148"/>
      <c r="B409" s="148"/>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row>
    <row r="410" spans="1:26" ht="15.75" customHeight="1">
      <c r="A410" s="148"/>
      <c r="B410" s="148"/>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row>
    <row r="411" spans="1:26" ht="15.75" customHeight="1">
      <c r="A411" s="148"/>
      <c r="B411" s="148"/>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row>
    <row r="412" spans="1:26" ht="15.75" customHeight="1">
      <c r="A412" s="148"/>
      <c r="B412" s="148"/>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row>
    <row r="413" spans="1:26" ht="15.75" customHeight="1">
      <c r="A413" s="148"/>
      <c r="B413" s="148"/>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row>
    <row r="414" spans="1:26" ht="15.75" customHeight="1">
      <c r="A414" s="148"/>
      <c r="B414" s="148"/>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row>
    <row r="415" spans="1:26" ht="15.75" customHeight="1">
      <c r="A415" s="148"/>
      <c r="B415" s="148"/>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row>
    <row r="416" spans="1:26" ht="15.75" customHeight="1">
      <c r="A416" s="148"/>
      <c r="B416" s="148"/>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row>
    <row r="417" spans="1:26" ht="15.75" customHeight="1">
      <c r="A417" s="148"/>
      <c r="B417" s="148"/>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row>
    <row r="418" spans="1:26" ht="15.75" customHeight="1">
      <c r="A418" s="148"/>
      <c r="B418" s="148"/>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row>
    <row r="419" spans="1:26" ht="15.75" customHeight="1">
      <c r="A419" s="148"/>
      <c r="B419" s="148"/>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row>
    <row r="420" spans="1:26" ht="15.75" customHeight="1">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row>
    <row r="421" spans="1:26" ht="15.75" customHeight="1">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row>
    <row r="422" spans="1:26" ht="15.75" customHeight="1">
      <c r="A422" s="148"/>
      <c r="B422" s="148"/>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row>
    <row r="423" spans="1:26" ht="15.75" customHeight="1">
      <c r="A423" s="148"/>
      <c r="B423" s="148"/>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row>
    <row r="424" spans="1:26" ht="15.75" customHeight="1">
      <c r="A424" s="148"/>
      <c r="B424" s="148"/>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row>
    <row r="425" spans="1:26" ht="15.75" customHeight="1">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row>
    <row r="426" spans="1:26" ht="15.75" customHeight="1">
      <c r="A426" s="148"/>
      <c r="B426" s="148"/>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row>
    <row r="427" spans="1:26" ht="15.75" customHeight="1">
      <c r="A427" s="148"/>
      <c r="B427" s="148"/>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row>
    <row r="428" spans="1:26" ht="15.75" customHeight="1">
      <c r="A428" s="148"/>
      <c r="B428" s="148"/>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row>
    <row r="429" spans="1:26" ht="15.75" customHeight="1">
      <c r="A429" s="148"/>
      <c r="B429" s="148"/>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row>
    <row r="430" spans="1:26" ht="15.75" customHeight="1">
      <c r="A430" s="148"/>
      <c r="B430" s="148"/>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row>
    <row r="431" spans="1:26" ht="15.75" customHeight="1">
      <c r="A431" s="148"/>
      <c r="B431" s="148"/>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row>
    <row r="432" spans="1:26" ht="15.75" customHeight="1">
      <c r="A432" s="148"/>
      <c r="B432" s="148"/>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row>
    <row r="433" spans="1:26" ht="15.75" customHeight="1">
      <c r="A433" s="148"/>
      <c r="B433" s="148"/>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row>
    <row r="434" spans="1:26" ht="15.75" customHeight="1">
      <c r="A434" s="148"/>
      <c r="B434" s="148"/>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row>
    <row r="435" spans="1:26" ht="15.75" customHeight="1">
      <c r="A435" s="148"/>
      <c r="B435" s="148"/>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row>
    <row r="436" spans="1:26" ht="15.75" customHeight="1">
      <c r="A436" s="148"/>
      <c r="B436" s="148"/>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row>
    <row r="437" spans="1:26" ht="15.75" customHeight="1">
      <c r="A437" s="148"/>
      <c r="B437" s="148"/>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row>
    <row r="438" spans="1:26" ht="15.75" customHeight="1">
      <c r="A438" s="148"/>
      <c r="B438" s="148"/>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row>
    <row r="439" spans="1:26" ht="15.75" customHeight="1">
      <c r="A439" s="148"/>
      <c r="B439" s="148"/>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row>
    <row r="440" spans="1:26" ht="15.75" customHeight="1">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row>
    <row r="441" spans="1:26" ht="15.75" customHeight="1">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row>
    <row r="442" spans="1:26" ht="15.75" customHeight="1">
      <c r="A442" s="148"/>
      <c r="B442" s="148"/>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row>
    <row r="443" spans="1:26" ht="15.75" customHeight="1">
      <c r="A443" s="148"/>
      <c r="B443" s="148"/>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row>
    <row r="444" spans="1:26" ht="15.75" customHeight="1">
      <c r="A444" s="148"/>
      <c r="B444" s="148"/>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row>
    <row r="445" spans="1:26" ht="15.75" customHeight="1">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row>
    <row r="446" spans="1:26" ht="15.75" customHeight="1">
      <c r="A446" s="148"/>
      <c r="B446" s="148"/>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row>
    <row r="447" spans="1:26" ht="15.75" customHeight="1">
      <c r="A447" s="148"/>
      <c r="B447" s="148"/>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row>
    <row r="448" spans="1:26" ht="15.75" customHeight="1">
      <c r="A448" s="148"/>
      <c r="B448" s="148"/>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row>
    <row r="449" spans="1:26" ht="15.75" customHeight="1">
      <c r="A449" s="148"/>
      <c r="B449" s="148"/>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row>
    <row r="450" spans="1:26" ht="15.75" customHeight="1">
      <c r="A450" s="148"/>
      <c r="B450" s="148"/>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c r="Z450" s="148"/>
    </row>
    <row r="451" spans="1:26" ht="15.75" customHeight="1">
      <c r="A451" s="148"/>
      <c r="B451" s="148"/>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c r="Y451" s="148"/>
      <c r="Z451" s="148"/>
    </row>
    <row r="452" spans="1:26" ht="15.75" customHeight="1">
      <c r="A452" s="148"/>
      <c r="B452" s="148"/>
      <c r="C452" s="148"/>
      <c r="D452" s="148"/>
      <c r="E452" s="148"/>
      <c r="F452" s="148"/>
      <c r="G452" s="148"/>
      <c r="H452" s="148"/>
      <c r="I452" s="148"/>
      <c r="J452" s="148"/>
      <c r="K452" s="148"/>
      <c r="L452" s="148"/>
      <c r="M452" s="148"/>
      <c r="N452" s="148"/>
      <c r="O452" s="148"/>
      <c r="P452" s="148"/>
      <c r="Q452" s="148"/>
      <c r="R452" s="148"/>
      <c r="S452" s="148"/>
      <c r="T452" s="148"/>
      <c r="U452" s="148"/>
      <c r="V452" s="148"/>
      <c r="W452" s="148"/>
      <c r="X452" s="148"/>
      <c r="Y452" s="148"/>
      <c r="Z452" s="148"/>
    </row>
    <row r="453" spans="1:26" ht="15.75" customHeight="1">
      <c r="A453" s="148"/>
      <c r="B453" s="148"/>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c r="Y453" s="148"/>
      <c r="Z453" s="148"/>
    </row>
    <row r="454" spans="1:26" ht="15.75" customHeight="1">
      <c r="A454" s="148"/>
      <c r="B454" s="148"/>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c r="Z454" s="148"/>
    </row>
    <row r="455" spans="1:26" ht="15.75" customHeight="1">
      <c r="A455" s="148"/>
      <c r="B455" s="148"/>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c r="Z455" s="148"/>
    </row>
    <row r="456" spans="1:26" ht="15.75" customHeight="1">
      <c r="A456" s="148"/>
      <c r="B456" s="148"/>
      <c r="C456" s="148"/>
      <c r="D456" s="148"/>
      <c r="E456" s="148"/>
      <c r="F456" s="148"/>
      <c r="G456" s="148"/>
      <c r="H456" s="148"/>
      <c r="I456" s="148"/>
      <c r="J456" s="148"/>
      <c r="K456" s="148"/>
      <c r="L456" s="148"/>
      <c r="M456" s="148"/>
      <c r="N456" s="148"/>
      <c r="O456" s="148"/>
      <c r="P456" s="148"/>
      <c r="Q456" s="148"/>
      <c r="R456" s="148"/>
      <c r="S456" s="148"/>
      <c r="T456" s="148"/>
      <c r="U456" s="148"/>
      <c r="V456" s="148"/>
      <c r="W456" s="148"/>
      <c r="X456" s="148"/>
      <c r="Y456" s="148"/>
      <c r="Z456" s="148"/>
    </row>
    <row r="457" spans="1:26" ht="15.75" customHeight="1">
      <c r="A457" s="148"/>
      <c r="B457" s="148"/>
      <c r="C457" s="148"/>
      <c r="D457" s="148"/>
      <c r="E457" s="148"/>
      <c r="F457" s="148"/>
      <c r="G457" s="148"/>
      <c r="H457" s="148"/>
      <c r="I457" s="148"/>
      <c r="J457" s="148"/>
      <c r="K457" s="148"/>
      <c r="L457" s="148"/>
      <c r="M457" s="148"/>
      <c r="N457" s="148"/>
      <c r="O457" s="148"/>
      <c r="P457" s="148"/>
      <c r="Q457" s="148"/>
      <c r="R457" s="148"/>
      <c r="S457" s="148"/>
      <c r="T457" s="148"/>
      <c r="U457" s="148"/>
      <c r="V457" s="148"/>
      <c r="W457" s="148"/>
      <c r="X457" s="148"/>
      <c r="Y457" s="148"/>
      <c r="Z457" s="148"/>
    </row>
    <row r="458" spans="1:26" ht="15.75" customHeight="1">
      <c r="A458" s="148"/>
      <c r="B458" s="148"/>
      <c r="C458" s="148"/>
      <c r="D458" s="148"/>
      <c r="E458" s="148"/>
      <c r="F458" s="148"/>
      <c r="G458" s="148"/>
      <c r="H458" s="148"/>
      <c r="I458" s="148"/>
      <c r="J458" s="148"/>
      <c r="K458" s="148"/>
      <c r="L458" s="148"/>
      <c r="M458" s="148"/>
      <c r="N458" s="148"/>
      <c r="O458" s="148"/>
      <c r="P458" s="148"/>
      <c r="Q458" s="148"/>
      <c r="R458" s="148"/>
      <c r="S458" s="148"/>
      <c r="T458" s="148"/>
      <c r="U458" s="148"/>
      <c r="V458" s="148"/>
      <c r="W458" s="148"/>
      <c r="X458" s="148"/>
      <c r="Y458" s="148"/>
      <c r="Z458" s="148"/>
    </row>
    <row r="459" spans="1:26" ht="15.75" customHeight="1">
      <c r="A459" s="148"/>
      <c r="B459" s="148"/>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8"/>
      <c r="Z459" s="148"/>
    </row>
    <row r="460" spans="1:26" ht="15.75" customHeight="1">
      <c r="A460" s="148"/>
      <c r="B460" s="148"/>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c r="Y460" s="148"/>
      <c r="Z460" s="148"/>
    </row>
    <row r="461" spans="1:26" ht="15.75" customHeight="1">
      <c r="A461" s="148"/>
      <c r="B461" s="148"/>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c r="Y461" s="148"/>
      <c r="Z461" s="148"/>
    </row>
    <row r="462" spans="1:26" ht="15.75" customHeight="1">
      <c r="A462" s="148"/>
      <c r="B462" s="148"/>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c r="Z462" s="148"/>
    </row>
    <row r="463" spans="1:26" ht="15.75" customHeight="1">
      <c r="A463" s="148"/>
      <c r="B463" s="148"/>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c r="Y463" s="148"/>
      <c r="Z463" s="148"/>
    </row>
    <row r="464" spans="1:26" ht="15.75" customHeight="1">
      <c r="A464" s="148"/>
      <c r="B464" s="148"/>
      <c r="C464" s="148"/>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c r="Z464" s="148"/>
    </row>
    <row r="465" spans="1:26" ht="15.75" customHeight="1">
      <c r="A465" s="148"/>
      <c r="B465" s="148"/>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c r="Z465" s="148"/>
    </row>
    <row r="466" spans="1:26" ht="15.75" customHeight="1">
      <c r="A466" s="148"/>
      <c r="B466" s="148"/>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c r="Y466" s="148"/>
      <c r="Z466" s="148"/>
    </row>
    <row r="467" spans="1:26" ht="15.75" customHeight="1">
      <c r="A467" s="148"/>
      <c r="B467" s="148"/>
      <c r="C467" s="148"/>
      <c r="D467" s="148"/>
      <c r="E467" s="148"/>
      <c r="F467" s="148"/>
      <c r="G467" s="148"/>
      <c r="H467" s="148"/>
      <c r="I467" s="148"/>
      <c r="J467" s="148"/>
      <c r="K467" s="148"/>
      <c r="L467" s="148"/>
      <c r="M467" s="148"/>
      <c r="N467" s="148"/>
      <c r="O467" s="148"/>
      <c r="P467" s="148"/>
      <c r="Q467" s="148"/>
      <c r="R467" s="148"/>
      <c r="S467" s="148"/>
      <c r="T467" s="148"/>
      <c r="U467" s="148"/>
      <c r="V467" s="148"/>
      <c r="W467" s="148"/>
      <c r="X467" s="148"/>
      <c r="Y467" s="148"/>
      <c r="Z467" s="148"/>
    </row>
    <row r="468" spans="1:26" ht="15.75" customHeight="1">
      <c r="A468" s="148"/>
      <c r="B468" s="148"/>
      <c r="C468" s="148"/>
      <c r="D468" s="148"/>
      <c r="E468" s="148"/>
      <c r="F468" s="148"/>
      <c r="G468" s="148"/>
      <c r="H468" s="148"/>
      <c r="I468" s="148"/>
      <c r="J468" s="148"/>
      <c r="K468" s="148"/>
      <c r="L468" s="148"/>
      <c r="M468" s="148"/>
      <c r="N468" s="148"/>
      <c r="O468" s="148"/>
      <c r="P468" s="148"/>
      <c r="Q468" s="148"/>
      <c r="R468" s="148"/>
      <c r="S468" s="148"/>
      <c r="T468" s="148"/>
      <c r="U468" s="148"/>
      <c r="V468" s="148"/>
      <c r="W468" s="148"/>
      <c r="X468" s="148"/>
      <c r="Y468" s="148"/>
      <c r="Z468" s="148"/>
    </row>
    <row r="469" spans="1:26" ht="15.75" customHeight="1">
      <c r="A469" s="148"/>
      <c r="B469" s="148"/>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c r="Y469" s="148"/>
      <c r="Z469" s="148"/>
    </row>
    <row r="470" spans="1:26" ht="15.75" customHeight="1">
      <c r="A470" s="148"/>
      <c r="B470" s="148"/>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c r="Z470" s="148"/>
    </row>
    <row r="471" spans="1:26" ht="15.75" customHeight="1">
      <c r="A471" s="148"/>
      <c r="B471" s="148"/>
      <c r="C471" s="148"/>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c r="Z471" s="148"/>
    </row>
    <row r="472" spans="1:26" ht="15.75" customHeight="1">
      <c r="A472" s="148"/>
      <c r="B472" s="148"/>
      <c r="C472" s="148"/>
      <c r="D472" s="148"/>
      <c r="E472" s="148"/>
      <c r="F472" s="148"/>
      <c r="G472" s="148"/>
      <c r="H472" s="148"/>
      <c r="I472" s="148"/>
      <c r="J472" s="148"/>
      <c r="K472" s="148"/>
      <c r="L472" s="148"/>
      <c r="M472" s="148"/>
      <c r="N472" s="148"/>
      <c r="O472" s="148"/>
      <c r="P472" s="148"/>
      <c r="Q472" s="148"/>
      <c r="R472" s="148"/>
      <c r="S472" s="148"/>
      <c r="T472" s="148"/>
      <c r="U472" s="148"/>
      <c r="V472" s="148"/>
      <c r="W472" s="148"/>
      <c r="X472" s="148"/>
      <c r="Y472" s="148"/>
      <c r="Z472" s="148"/>
    </row>
    <row r="473" spans="1:26" ht="15.75" customHeight="1">
      <c r="A473" s="148"/>
      <c r="B473" s="148"/>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c r="Y473" s="148"/>
      <c r="Z473" s="148"/>
    </row>
    <row r="474" spans="1:26" ht="15.75" customHeight="1">
      <c r="A474" s="148"/>
      <c r="B474" s="148"/>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c r="Z474" s="148"/>
    </row>
    <row r="475" spans="1:26" ht="15.75" customHeight="1">
      <c r="A475" s="148"/>
      <c r="B475" s="148"/>
      <c r="C475" s="148"/>
      <c r="D475" s="148"/>
      <c r="E475" s="148"/>
      <c r="F475" s="148"/>
      <c r="G475" s="148"/>
      <c r="H475" s="148"/>
      <c r="I475" s="148"/>
      <c r="J475" s="148"/>
      <c r="K475" s="148"/>
      <c r="L475" s="148"/>
      <c r="M475" s="148"/>
      <c r="N475" s="148"/>
      <c r="O475" s="148"/>
      <c r="P475" s="148"/>
      <c r="Q475" s="148"/>
      <c r="R475" s="148"/>
      <c r="S475" s="148"/>
      <c r="T475" s="148"/>
      <c r="U475" s="148"/>
      <c r="V475" s="148"/>
      <c r="W475" s="148"/>
      <c r="X475" s="148"/>
      <c r="Y475" s="148"/>
      <c r="Z475" s="148"/>
    </row>
    <row r="476" spans="1:26" ht="15.75" customHeight="1">
      <c r="A476" s="148"/>
      <c r="B476" s="148"/>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c r="Z476" s="148"/>
    </row>
    <row r="477" spans="1:26" ht="15.75" customHeight="1">
      <c r="A477" s="148"/>
      <c r="B477" s="148"/>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c r="Z477" s="148"/>
    </row>
    <row r="478" spans="1:26" ht="15.75" customHeight="1">
      <c r="A478" s="148"/>
      <c r="B478" s="148"/>
      <c r="C478" s="148"/>
      <c r="D478" s="148"/>
      <c r="E478" s="148"/>
      <c r="F478" s="148"/>
      <c r="G478" s="148"/>
      <c r="H478" s="148"/>
      <c r="I478" s="148"/>
      <c r="J478" s="148"/>
      <c r="K478" s="148"/>
      <c r="L478" s="148"/>
      <c r="M478" s="148"/>
      <c r="N478" s="148"/>
      <c r="O478" s="148"/>
      <c r="P478" s="148"/>
      <c r="Q478" s="148"/>
      <c r="R478" s="148"/>
      <c r="S478" s="148"/>
      <c r="T478" s="148"/>
      <c r="U478" s="148"/>
      <c r="V478" s="148"/>
      <c r="W478" s="148"/>
      <c r="X478" s="148"/>
      <c r="Y478" s="148"/>
      <c r="Z478" s="148"/>
    </row>
    <row r="479" spans="1:26" ht="15.75" customHeight="1">
      <c r="A479" s="148"/>
      <c r="B479" s="148"/>
      <c r="C479" s="148"/>
      <c r="D479" s="148"/>
      <c r="E479" s="148"/>
      <c r="F479" s="148"/>
      <c r="G479" s="148"/>
      <c r="H479" s="148"/>
      <c r="I479" s="148"/>
      <c r="J479" s="148"/>
      <c r="K479" s="148"/>
      <c r="L479" s="148"/>
      <c r="M479" s="148"/>
      <c r="N479" s="148"/>
      <c r="O479" s="148"/>
      <c r="P479" s="148"/>
      <c r="Q479" s="148"/>
      <c r="R479" s="148"/>
      <c r="S479" s="148"/>
      <c r="T479" s="148"/>
      <c r="U479" s="148"/>
      <c r="V479" s="148"/>
      <c r="W479" s="148"/>
      <c r="X479" s="148"/>
      <c r="Y479" s="148"/>
      <c r="Z479" s="148"/>
    </row>
    <row r="480" spans="1:26" ht="15.75" customHeight="1">
      <c r="A480" s="148"/>
      <c r="B480" s="148"/>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8"/>
      <c r="Z480" s="148"/>
    </row>
    <row r="481" spans="1:26" ht="15.75" customHeight="1">
      <c r="A481" s="148"/>
      <c r="B481" s="148"/>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c r="Z481" s="148"/>
    </row>
    <row r="482" spans="1:26" ht="15.75" customHeight="1">
      <c r="A482" s="148"/>
      <c r="B482" s="148"/>
      <c r="C482" s="148"/>
      <c r="D482" s="148"/>
      <c r="E482" s="148"/>
      <c r="F482" s="148"/>
      <c r="G482" s="148"/>
      <c r="H482" s="148"/>
      <c r="I482" s="148"/>
      <c r="J482" s="148"/>
      <c r="K482" s="148"/>
      <c r="L482" s="148"/>
      <c r="M482" s="148"/>
      <c r="N482" s="148"/>
      <c r="O482" s="148"/>
      <c r="P482" s="148"/>
      <c r="Q482" s="148"/>
      <c r="R482" s="148"/>
      <c r="S482" s="148"/>
      <c r="T482" s="148"/>
      <c r="U482" s="148"/>
      <c r="V482" s="148"/>
      <c r="W482" s="148"/>
      <c r="X482" s="148"/>
      <c r="Y482" s="148"/>
      <c r="Z482" s="148"/>
    </row>
    <row r="483" spans="1:26" ht="15.75" customHeight="1">
      <c r="A483" s="148"/>
      <c r="B483" s="148"/>
      <c r="C483" s="148"/>
      <c r="D483" s="148"/>
      <c r="E483" s="148"/>
      <c r="F483" s="148"/>
      <c r="G483" s="148"/>
      <c r="H483" s="148"/>
      <c r="I483" s="148"/>
      <c r="J483" s="148"/>
      <c r="K483" s="148"/>
      <c r="L483" s="148"/>
      <c r="M483" s="148"/>
      <c r="N483" s="148"/>
      <c r="O483" s="148"/>
      <c r="P483" s="148"/>
      <c r="Q483" s="148"/>
      <c r="R483" s="148"/>
      <c r="S483" s="148"/>
      <c r="T483" s="148"/>
      <c r="U483" s="148"/>
      <c r="V483" s="148"/>
      <c r="W483" s="148"/>
      <c r="X483" s="148"/>
      <c r="Y483" s="148"/>
      <c r="Z483" s="148"/>
    </row>
    <row r="484" spans="1:26" ht="15.75" customHeight="1">
      <c r="A484" s="148"/>
      <c r="B484" s="148"/>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c r="Z484" s="148"/>
    </row>
    <row r="485" spans="1:26" ht="15.75" customHeight="1">
      <c r="A485" s="148"/>
      <c r="B485" s="148"/>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c r="Z485" s="148"/>
    </row>
    <row r="486" spans="1:26" ht="15.75" customHeight="1">
      <c r="A486" s="148"/>
      <c r="B486" s="148"/>
      <c r="C486" s="148"/>
      <c r="D486" s="148"/>
      <c r="E486" s="148"/>
      <c r="F486" s="148"/>
      <c r="G486" s="148"/>
      <c r="H486" s="148"/>
      <c r="I486" s="148"/>
      <c r="J486" s="148"/>
      <c r="K486" s="148"/>
      <c r="L486" s="148"/>
      <c r="M486" s="148"/>
      <c r="N486" s="148"/>
      <c r="O486" s="148"/>
      <c r="P486" s="148"/>
      <c r="Q486" s="148"/>
      <c r="R486" s="148"/>
      <c r="S486" s="148"/>
      <c r="T486" s="148"/>
      <c r="U486" s="148"/>
      <c r="V486" s="148"/>
      <c r="W486" s="148"/>
      <c r="X486" s="148"/>
      <c r="Y486" s="148"/>
      <c r="Z486" s="148"/>
    </row>
    <row r="487" spans="1:26" ht="15.75" customHeight="1">
      <c r="A487" s="148"/>
      <c r="B487" s="148"/>
      <c r="C487" s="148"/>
      <c r="D487" s="148"/>
      <c r="E487" s="148"/>
      <c r="F487" s="148"/>
      <c r="G487" s="148"/>
      <c r="H487" s="148"/>
      <c r="I487" s="148"/>
      <c r="J487" s="148"/>
      <c r="K487" s="148"/>
      <c r="L487" s="148"/>
      <c r="M487" s="148"/>
      <c r="N487" s="148"/>
      <c r="O487" s="148"/>
      <c r="P487" s="148"/>
      <c r="Q487" s="148"/>
      <c r="R487" s="148"/>
      <c r="S487" s="148"/>
      <c r="T487" s="148"/>
      <c r="U487" s="148"/>
      <c r="V487" s="148"/>
      <c r="W487" s="148"/>
      <c r="X487" s="148"/>
      <c r="Y487" s="148"/>
      <c r="Z487" s="148"/>
    </row>
    <row r="488" spans="1:26" ht="15.75" customHeight="1">
      <c r="A488" s="148"/>
      <c r="B488" s="148"/>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8"/>
      <c r="Z488" s="148"/>
    </row>
    <row r="489" spans="1:26" ht="15.75" customHeight="1">
      <c r="A489" s="148"/>
      <c r="B489" s="148"/>
      <c r="C489" s="148"/>
      <c r="D489" s="148"/>
      <c r="E489" s="148"/>
      <c r="F489" s="148"/>
      <c r="G489" s="148"/>
      <c r="H489" s="148"/>
      <c r="I489" s="148"/>
      <c r="J489" s="148"/>
      <c r="K489" s="148"/>
      <c r="L489" s="148"/>
      <c r="M489" s="148"/>
      <c r="N489" s="148"/>
      <c r="O489" s="148"/>
      <c r="P489" s="148"/>
      <c r="Q489" s="148"/>
      <c r="R489" s="148"/>
      <c r="S489" s="148"/>
      <c r="T489" s="148"/>
      <c r="U489" s="148"/>
      <c r="V489" s="148"/>
      <c r="W489" s="148"/>
      <c r="X489" s="148"/>
      <c r="Y489" s="148"/>
      <c r="Z489" s="148"/>
    </row>
    <row r="490" spans="1:26" ht="15.75" customHeight="1">
      <c r="A490" s="148"/>
      <c r="B490" s="148"/>
      <c r="C490" s="148"/>
      <c r="D490" s="148"/>
      <c r="E490" s="148"/>
      <c r="F490" s="148"/>
      <c r="G490" s="148"/>
      <c r="H490" s="148"/>
      <c r="I490" s="148"/>
      <c r="J490" s="148"/>
      <c r="K490" s="148"/>
      <c r="L490" s="148"/>
      <c r="M490" s="148"/>
      <c r="N490" s="148"/>
      <c r="O490" s="148"/>
      <c r="P490" s="148"/>
      <c r="Q490" s="148"/>
      <c r="R490" s="148"/>
      <c r="S490" s="148"/>
      <c r="T490" s="148"/>
      <c r="U490" s="148"/>
      <c r="V490" s="148"/>
      <c r="W490" s="148"/>
      <c r="X490" s="148"/>
      <c r="Y490" s="148"/>
      <c r="Z490" s="148"/>
    </row>
    <row r="491" spans="1:26" ht="15.75" customHeight="1">
      <c r="A491" s="148"/>
      <c r="B491" s="148"/>
      <c r="C491" s="148"/>
      <c r="D491" s="148"/>
      <c r="E491" s="148"/>
      <c r="F491" s="148"/>
      <c r="G491" s="148"/>
      <c r="H491" s="148"/>
      <c r="I491" s="148"/>
      <c r="J491" s="148"/>
      <c r="K491" s="148"/>
      <c r="L491" s="148"/>
      <c r="M491" s="148"/>
      <c r="N491" s="148"/>
      <c r="O491" s="148"/>
      <c r="P491" s="148"/>
      <c r="Q491" s="148"/>
      <c r="R491" s="148"/>
      <c r="S491" s="148"/>
      <c r="T491" s="148"/>
      <c r="U491" s="148"/>
      <c r="V491" s="148"/>
      <c r="W491" s="148"/>
      <c r="X491" s="148"/>
      <c r="Y491" s="148"/>
      <c r="Z491" s="148"/>
    </row>
    <row r="492" spans="1:26" ht="15.75" customHeight="1">
      <c r="A492" s="148"/>
      <c r="B492" s="148"/>
      <c r="C492" s="148"/>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c r="Z492" s="148"/>
    </row>
    <row r="493" spans="1:26" ht="15.75" customHeight="1">
      <c r="A493" s="148"/>
      <c r="B493" s="148"/>
      <c r="C493" s="148"/>
      <c r="D493" s="148"/>
      <c r="E493" s="148"/>
      <c r="F493" s="148"/>
      <c r="G493" s="148"/>
      <c r="H493" s="148"/>
      <c r="I493" s="148"/>
      <c r="J493" s="148"/>
      <c r="K493" s="148"/>
      <c r="L493" s="148"/>
      <c r="M493" s="148"/>
      <c r="N493" s="148"/>
      <c r="O493" s="148"/>
      <c r="P493" s="148"/>
      <c r="Q493" s="148"/>
      <c r="R493" s="148"/>
      <c r="S493" s="148"/>
      <c r="T493" s="148"/>
      <c r="U493" s="148"/>
      <c r="V493" s="148"/>
      <c r="W493" s="148"/>
      <c r="X493" s="148"/>
      <c r="Y493" s="148"/>
      <c r="Z493" s="148"/>
    </row>
    <row r="494" spans="1:26" ht="15.75" customHeight="1">
      <c r="A494" s="148"/>
      <c r="B494" s="148"/>
      <c r="C494" s="148"/>
      <c r="D494" s="148"/>
      <c r="E494" s="148"/>
      <c r="F494" s="148"/>
      <c r="G494" s="148"/>
      <c r="H494" s="148"/>
      <c r="I494" s="148"/>
      <c r="J494" s="148"/>
      <c r="K494" s="148"/>
      <c r="L494" s="148"/>
      <c r="M494" s="148"/>
      <c r="N494" s="148"/>
      <c r="O494" s="148"/>
      <c r="P494" s="148"/>
      <c r="Q494" s="148"/>
      <c r="R494" s="148"/>
      <c r="S494" s="148"/>
      <c r="T494" s="148"/>
      <c r="U494" s="148"/>
      <c r="V494" s="148"/>
      <c r="W494" s="148"/>
      <c r="X494" s="148"/>
      <c r="Y494" s="148"/>
      <c r="Z494" s="148"/>
    </row>
    <row r="495" spans="1:26" ht="15.75" customHeight="1">
      <c r="A495" s="148"/>
      <c r="B495" s="148"/>
      <c r="C495" s="148"/>
      <c r="D495" s="148"/>
      <c r="E495" s="148"/>
      <c r="F495" s="148"/>
      <c r="G495" s="148"/>
      <c r="H495" s="148"/>
      <c r="I495" s="148"/>
      <c r="J495" s="148"/>
      <c r="K495" s="148"/>
      <c r="L495" s="148"/>
      <c r="M495" s="148"/>
      <c r="N495" s="148"/>
      <c r="O495" s="148"/>
      <c r="P495" s="148"/>
      <c r="Q495" s="148"/>
      <c r="R495" s="148"/>
      <c r="S495" s="148"/>
      <c r="T495" s="148"/>
      <c r="U495" s="148"/>
      <c r="V495" s="148"/>
      <c r="W495" s="148"/>
      <c r="X495" s="148"/>
      <c r="Y495" s="148"/>
      <c r="Z495" s="148"/>
    </row>
    <row r="496" spans="1:26" ht="15.75" customHeight="1">
      <c r="A496" s="148"/>
      <c r="B496" s="148"/>
      <c r="C496" s="148"/>
      <c r="D496" s="148"/>
      <c r="E496" s="148"/>
      <c r="F496" s="148"/>
      <c r="G496" s="148"/>
      <c r="H496" s="148"/>
      <c r="I496" s="148"/>
      <c r="J496" s="148"/>
      <c r="K496" s="148"/>
      <c r="L496" s="148"/>
      <c r="M496" s="148"/>
      <c r="N496" s="148"/>
      <c r="O496" s="148"/>
      <c r="P496" s="148"/>
      <c r="Q496" s="148"/>
      <c r="R496" s="148"/>
      <c r="S496" s="148"/>
      <c r="T496" s="148"/>
      <c r="U496" s="148"/>
      <c r="V496" s="148"/>
      <c r="W496" s="148"/>
      <c r="X496" s="148"/>
      <c r="Y496" s="148"/>
      <c r="Z496" s="148"/>
    </row>
    <row r="497" spans="1:26" ht="15.75" customHeight="1">
      <c r="A497" s="148"/>
      <c r="B497" s="148"/>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c r="Y497" s="148"/>
      <c r="Z497" s="148"/>
    </row>
    <row r="498" spans="1:26" ht="15.75" customHeight="1">
      <c r="A498" s="148"/>
      <c r="B498" s="148"/>
      <c r="C498" s="148"/>
      <c r="D498" s="148"/>
      <c r="E498" s="148"/>
      <c r="F498" s="148"/>
      <c r="G498" s="148"/>
      <c r="H498" s="148"/>
      <c r="I498" s="148"/>
      <c r="J498" s="148"/>
      <c r="K498" s="148"/>
      <c r="L498" s="148"/>
      <c r="M498" s="148"/>
      <c r="N498" s="148"/>
      <c r="O498" s="148"/>
      <c r="P498" s="148"/>
      <c r="Q498" s="148"/>
      <c r="R498" s="148"/>
      <c r="S498" s="148"/>
      <c r="T498" s="148"/>
      <c r="U498" s="148"/>
      <c r="V498" s="148"/>
      <c r="W498" s="148"/>
      <c r="X498" s="148"/>
      <c r="Y498" s="148"/>
      <c r="Z498" s="148"/>
    </row>
    <row r="499" spans="1:26" ht="15.75" customHeight="1">
      <c r="A499" s="148"/>
      <c r="B499" s="148"/>
      <c r="C499" s="148"/>
      <c r="D499" s="148"/>
      <c r="E499" s="148"/>
      <c r="F499" s="148"/>
      <c r="G499" s="148"/>
      <c r="H499" s="148"/>
      <c r="I499" s="148"/>
      <c r="J499" s="148"/>
      <c r="K499" s="148"/>
      <c r="L499" s="148"/>
      <c r="M499" s="148"/>
      <c r="N499" s="148"/>
      <c r="O499" s="148"/>
      <c r="P499" s="148"/>
      <c r="Q499" s="148"/>
      <c r="R499" s="148"/>
      <c r="S499" s="148"/>
      <c r="T499" s="148"/>
      <c r="U499" s="148"/>
      <c r="V499" s="148"/>
      <c r="W499" s="148"/>
      <c r="X499" s="148"/>
      <c r="Y499" s="148"/>
      <c r="Z499" s="148"/>
    </row>
    <row r="500" spans="1:26" ht="15.75" customHeight="1">
      <c r="A500" s="148"/>
      <c r="B500" s="148"/>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c r="Y500" s="148"/>
      <c r="Z500" s="148"/>
    </row>
    <row r="501" spans="1:26" ht="15.75" customHeight="1">
      <c r="A501" s="148"/>
      <c r="B501" s="148"/>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c r="Y501" s="148"/>
      <c r="Z501" s="148"/>
    </row>
    <row r="502" spans="1:26" ht="15.75" customHeight="1">
      <c r="A502" s="148"/>
      <c r="B502" s="148"/>
      <c r="C502" s="148"/>
      <c r="D502" s="148"/>
      <c r="E502" s="148"/>
      <c r="F502" s="148"/>
      <c r="G502" s="148"/>
      <c r="H502" s="148"/>
      <c r="I502" s="148"/>
      <c r="J502" s="148"/>
      <c r="K502" s="148"/>
      <c r="L502" s="148"/>
      <c r="M502" s="148"/>
      <c r="N502" s="148"/>
      <c r="O502" s="148"/>
      <c r="P502" s="148"/>
      <c r="Q502" s="148"/>
      <c r="R502" s="148"/>
      <c r="S502" s="148"/>
      <c r="T502" s="148"/>
      <c r="U502" s="148"/>
      <c r="V502" s="148"/>
      <c r="W502" s="148"/>
      <c r="X502" s="148"/>
      <c r="Y502" s="148"/>
      <c r="Z502" s="148"/>
    </row>
    <row r="503" spans="1:26" ht="15.75" customHeight="1">
      <c r="A503" s="148"/>
      <c r="B503" s="148"/>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c r="Y503" s="148"/>
      <c r="Z503" s="148"/>
    </row>
    <row r="504" spans="1:26" ht="15.75" customHeight="1">
      <c r="A504" s="148"/>
      <c r="B504" s="148"/>
      <c r="C504" s="148"/>
      <c r="D504" s="148"/>
      <c r="E504" s="148"/>
      <c r="F504" s="148"/>
      <c r="G504" s="148"/>
      <c r="H504" s="148"/>
      <c r="I504" s="148"/>
      <c r="J504" s="148"/>
      <c r="K504" s="148"/>
      <c r="L504" s="148"/>
      <c r="M504" s="148"/>
      <c r="N504" s="148"/>
      <c r="O504" s="148"/>
      <c r="P504" s="148"/>
      <c r="Q504" s="148"/>
      <c r="R504" s="148"/>
      <c r="S504" s="148"/>
      <c r="T504" s="148"/>
      <c r="U504" s="148"/>
      <c r="V504" s="148"/>
      <c r="W504" s="148"/>
      <c r="X504" s="148"/>
      <c r="Y504" s="148"/>
      <c r="Z504" s="148"/>
    </row>
    <row r="505" spans="1:26" ht="15.75" customHeight="1">
      <c r="A505" s="148"/>
      <c r="B505" s="148"/>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c r="Y505" s="148"/>
      <c r="Z505" s="148"/>
    </row>
    <row r="506" spans="1:26" ht="15.75" customHeight="1">
      <c r="A506" s="148"/>
      <c r="B506" s="148"/>
      <c r="C506" s="148"/>
      <c r="D506" s="148"/>
      <c r="E506" s="148"/>
      <c r="F506" s="148"/>
      <c r="G506" s="148"/>
      <c r="H506" s="148"/>
      <c r="I506" s="148"/>
      <c r="J506" s="148"/>
      <c r="K506" s="148"/>
      <c r="L506" s="148"/>
      <c r="M506" s="148"/>
      <c r="N506" s="148"/>
      <c r="O506" s="148"/>
      <c r="P506" s="148"/>
      <c r="Q506" s="148"/>
      <c r="R506" s="148"/>
      <c r="S506" s="148"/>
      <c r="T506" s="148"/>
      <c r="U506" s="148"/>
      <c r="V506" s="148"/>
      <c r="W506" s="148"/>
      <c r="X506" s="148"/>
      <c r="Y506" s="148"/>
      <c r="Z506" s="148"/>
    </row>
    <row r="507" spans="1:26" ht="15.75" customHeight="1">
      <c r="A507" s="148"/>
      <c r="B507" s="148"/>
      <c r="C507" s="148"/>
      <c r="D507" s="148"/>
      <c r="E507" s="148"/>
      <c r="F507" s="148"/>
      <c r="G507" s="148"/>
      <c r="H507" s="148"/>
      <c r="I507" s="148"/>
      <c r="J507" s="148"/>
      <c r="K507" s="148"/>
      <c r="L507" s="148"/>
      <c r="M507" s="148"/>
      <c r="N507" s="148"/>
      <c r="O507" s="148"/>
      <c r="P507" s="148"/>
      <c r="Q507" s="148"/>
      <c r="R507" s="148"/>
      <c r="S507" s="148"/>
      <c r="T507" s="148"/>
      <c r="U507" s="148"/>
      <c r="V507" s="148"/>
      <c r="W507" s="148"/>
      <c r="X507" s="148"/>
      <c r="Y507" s="148"/>
      <c r="Z507" s="148"/>
    </row>
    <row r="508" spans="1:26" ht="15.75" customHeight="1">
      <c r="A508" s="148"/>
      <c r="B508" s="148"/>
      <c r="C508" s="148"/>
      <c r="D508" s="148"/>
      <c r="E508" s="148"/>
      <c r="F508" s="148"/>
      <c r="G508" s="148"/>
      <c r="H508" s="148"/>
      <c r="I508" s="148"/>
      <c r="J508" s="148"/>
      <c r="K508" s="148"/>
      <c r="L508" s="148"/>
      <c r="M508" s="148"/>
      <c r="N508" s="148"/>
      <c r="O508" s="148"/>
      <c r="P508" s="148"/>
      <c r="Q508" s="148"/>
      <c r="R508" s="148"/>
      <c r="S508" s="148"/>
      <c r="T508" s="148"/>
      <c r="U508" s="148"/>
      <c r="V508" s="148"/>
      <c r="W508" s="148"/>
      <c r="X508" s="148"/>
      <c r="Y508" s="148"/>
      <c r="Z508" s="148"/>
    </row>
    <row r="509" spans="1:26" ht="15.75" customHeight="1">
      <c r="A509" s="148"/>
      <c r="B509" s="148"/>
      <c r="C509" s="148"/>
      <c r="D509" s="148"/>
      <c r="E509" s="148"/>
      <c r="F509" s="148"/>
      <c r="G509" s="148"/>
      <c r="H509" s="148"/>
      <c r="I509" s="148"/>
      <c r="J509" s="148"/>
      <c r="K509" s="148"/>
      <c r="L509" s="148"/>
      <c r="M509" s="148"/>
      <c r="N509" s="148"/>
      <c r="O509" s="148"/>
      <c r="P509" s="148"/>
      <c r="Q509" s="148"/>
      <c r="R509" s="148"/>
      <c r="S509" s="148"/>
      <c r="T509" s="148"/>
      <c r="U509" s="148"/>
      <c r="V509" s="148"/>
      <c r="W509" s="148"/>
      <c r="X509" s="148"/>
      <c r="Y509" s="148"/>
      <c r="Z509" s="148"/>
    </row>
    <row r="510" spans="1:26" ht="15.75" customHeight="1">
      <c r="A510" s="148"/>
      <c r="B510" s="148"/>
      <c r="C510" s="148"/>
      <c r="D510" s="148"/>
      <c r="E510" s="148"/>
      <c r="F510" s="148"/>
      <c r="G510" s="148"/>
      <c r="H510" s="148"/>
      <c r="I510" s="148"/>
      <c r="J510" s="148"/>
      <c r="K510" s="148"/>
      <c r="L510" s="148"/>
      <c r="M510" s="148"/>
      <c r="N510" s="148"/>
      <c r="O510" s="148"/>
      <c r="P510" s="148"/>
      <c r="Q510" s="148"/>
      <c r="R510" s="148"/>
      <c r="S510" s="148"/>
      <c r="T510" s="148"/>
      <c r="U510" s="148"/>
      <c r="V510" s="148"/>
      <c r="W510" s="148"/>
      <c r="X510" s="148"/>
      <c r="Y510" s="148"/>
      <c r="Z510" s="148"/>
    </row>
    <row r="511" spans="1:26" ht="15.75" customHeight="1">
      <c r="A511" s="148"/>
      <c r="B511" s="148"/>
      <c r="C511" s="148"/>
      <c r="D511" s="148"/>
      <c r="E511" s="148"/>
      <c r="F511" s="148"/>
      <c r="G511" s="148"/>
      <c r="H511" s="148"/>
      <c r="I511" s="148"/>
      <c r="J511" s="148"/>
      <c r="K511" s="148"/>
      <c r="L511" s="148"/>
      <c r="M511" s="148"/>
      <c r="N511" s="148"/>
      <c r="O511" s="148"/>
      <c r="P511" s="148"/>
      <c r="Q511" s="148"/>
      <c r="R511" s="148"/>
      <c r="S511" s="148"/>
      <c r="T511" s="148"/>
      <c r="U511" s="148"/>
      <c r="V511" s="148"/>
      <c r="W511" s="148"/>
      <c r="X511" s="148"/>
      <c r="Y511" s="148"/>
      <c r="Z511" s="148"/>
    </row>
    <row r="512" spans="1:26" ht="15.75" customHeight="1">
      <c r="A512" s="148"/>
      <c r="B512" s="148"/>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c r="Y512" s="148"/>
      <c r="Z512" s="148"/>
    </row>
    <row r="513" spans="1:26" ht="15.75" customHeight="1">
      <c r="A513" s="148"/>
      <c r="B513" s="148"/>
      <c r="C513" s="148"/>
      <c r="D513" s="148"/>
      <c r="E513" s="148"/>
      <c r="F513" s="148"/>
      <c r="G513" s="148"/>
      <c r="H513" s="148"/>
      <c r="I513" s="148"/>
      <c r="J513" s="148"/>
      <c r="K513" s="148"/>
      <c r="L513" s="148"/>
      <c r="M513" s="148"/>
      <c r="N513" s="148"/>
      <c r="O513" s="148"/>
      <c r="P513" s="148"/>
      <c r="Q513" s="148"/>
      <c r="R513" s="148"/>
      <c r="S513" s="148"/>
      <c r="T513" s="148"/>
      <c r="U513" s="148"/>
      <c r="V513" s="148"/>
      <c r="W513" s="148"/>
      <c r="X513" s="148"/>
      <c r="Y513" s="148"/>
      <c r="Z513" s="148"/>
    </row>
    <row r="514" spans="1:26" ht="15.75" customHeight="1">
      <c r="A514" s="148"/>
      <c r="B514" s="148"/>
      <c r="C514" s="148"/>
      <c r="D514" s="148"/>
      <c r="E514" s="148"/>
      <c r="F514" s="148"/>
      <c r="G514" s="148"/>
      <c r="H514" s="148"/>
      <c r="I514" s="148"/>
      <c r="J514" s="148"/>
      <c r="K514" s="148"/>
      <c r="L514" s="148"/>
      <c r="M514" s="148"/>
      <c r="N514" s="148"/>
      <c r="O514" s="148"/>
      <c r="P514" s="148"/>
      <c r="Q514" s="148"/>
      <c r="R514" s="148"/>
      <c r="S514" s="148"/>
      <c r="T514" s="148"/>
      <c r="U514" s="148"/>
      <c r="V514" s="148"/>
      <c r="W514" s="148"/>
      <c r="X514" s="148"/>
      <c r="Y514" s="148"/>
      <c r="Z514" s="148"/>
    </row>
    <row r="515" spans="1:26" ht="15.75" customHeight="1">
      <c r="A515" s="148"/>
      <c r="B515" s="148"/>
      <c r="C515" s="148"/>
      <c r="D515" s="148"/>
      <c r="E515" s="148"/>
      <c r="F515" s="148"/>
      <c r="G515" s="148"/>
      <c r="H515" s="148"/>
      <c r="I515" s="148"/>
      <c r="J515" s="148"/>
      <c r="K515" s="148"/>
      <c r="L515" s="148"/>
      <c r="M515" s="148"/>
      <c r="N515" s="148"/>
      <c r="O515" s="148"/>
      <c r="P515" s="148"/>
      <c r="Q515" s="148"/>
      <c r="R515" s="148"/>
      <c r="S515" s="148"/>
      <c r="T515" s="148"/>
      <c r="U515" s="148"/>
      <c r="V515" s="148"/>
      <c r="W515" s="148"/>
      <c r="X515" s="148"/>
      <c r="Y515" s="148"/>
      <c r="Z515" s="148"/>
    </row>
    <row r="516" spans="1:26" ht="15.75" customHeight="1">
      <c r="A516" s="148"/>
      <c r="B516" s="148"/>
      <c r="C516" s="148"/>
      <c r="D516" s="148"/>
      <c r="E516" s="148"/>
      <c r="F516" s="148"/>
      <c r="G516" s="148"/>
      <c r="H516" s="148"/>
      <c r="I516" s="148"/>
      <c r="J516" s="148"/>
      <c r="K516" s="148"/>
      <c r="L516" s="148"/>
      <c r="M516" s="148"/>
      <c r="N516" s="148"/>
      <c r="O516" s="148"/>
      <c r="P516" s="148"/>
      <c r="Q516" s="148"/>
      <c r="R516" s="148"/>
      <c r="S516" s="148"/>
      <c r="T516" s="148"/>
      <c r="U516" s="148"/>
      <c r="V516" s="148"/>
      <c r="W516" s="148"/>
      <c r="X516" s="148"/>
      <c r="Y516" s="148"/>
      <c r="Z516" s="148"/>
    </row>
    <row r="517" spans="1:26" ht="15.75" customHeight="1">
      <c r="A517" s="148"/>
      <c r="B517" s="148"/>
      <c r="C517" s="148"/>
      <c r="D517" s="148"/>
      <c r="E517" s="148"/>
      <c r="F517" s="148"/>
      <c r="G517" s="148"/>
      <c r="H517" s="148"/>
      <c r="I517" s="148"/>
      <c r="J517" s="148"/>
      <c r="K517" s="148"/>
      <c r="L517" s="148"/>
      <c r="M517" s="148"/>
      <c r="N517" s="148"/>
      <c r="O517" s="148"/>
      <c r="P517" s="148"/>
      <c r="Q517" s="148"/>
      <c r="R517" s="148"/>
      <c r="S517" s="148"/>
      <c r="T517" s="148"/>
      <c r="U517" s="148"/>
      <c r="V517" s="148"/>
      <c r="W517" s="148"/>
      <c r="X517" s="148"/>
      <c r="Y517" s="148"/>
      <c r="Z517" s="148"/>
    </row>
    <row r="518" spans="1:26" ht="15.75" customHeight="1">
      <c r="A518" s="148"/>
      <c r="B518" s="148"/>
      <c r="C518" s="148"/>
      <c r="D518" s="148"/>
      <c r="E518" s="148"/>
      <c r="F518" s="148"/>
      <c r="G518" s="148"/>
      <c r="H518" s="148"/>
      <c r="I518" s="148"/>
      <c r="J518" s="148"/>
      <c r="K518" s="148"/>
      <c r="L518" s="148"/>
      <c r="M518" s="148"/>
      <c r="N518" s="148"/>
      <c r="O518" s="148"/>
      <c r="P518" s="148"/>
      <c r="Q518" s="148"/>
      <c r="R518" s="148"/>
      <c r="S518" s="148"/>
      <c r="T518" s="148"/>
      <c r="U518" s="148"/>
      <c r="V518" s="148"/>
      <c r="W518" s="148"/>
      <c r="X518" s="148"/>
      <c r="Y518" s="148"/>
      <c r="Z518" s="148"/>
    </row>
    <row r="519" spans="1:26" ht="15.75" customHeight="1">
      <c r="A519" s="148"/>
      <c r="B519" s="148"/>
      <c r="C519" s="148"/>
      <c r="D519" s="148"/>
      <c r="E519" s="148"/>
      <c r="F519" s="148"/>
      <c r="G519" s="148"/>
      <c r="H519" s="148"/>
      <c r="I519" s="148"/>
      <c r="J519" s="148"/>
      <c r="K519" s="148"/>
      <c r="L519" s="148"/>
      <c r="M519" s="148"/>
      <c r="N519" s="148"/>
      <c r="O519" s="148"/>
      <c r="P519" s="148"/>
      <c r="Q519" s="148"/>
      <c r="R519" s="148"/>
      <c r="S519" s="148"/>
      <c r="T519" s="148"/>
      <c r="U519" s="148"/>
      <c r="V519" s="148"/>
      <c r="W519" s="148"/>
      <c r="X519" s="148"/>
      <c r="Y519" s="148"/>
      <c r="Z519" s="148"/>
    </row>
    <row r="520" spans="1:26" ht="15.75" customHeight="1">
      <c r="A520" s="148"/>
      <c r="B520" s="148"/>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c r="Y520" s="148"/>
      <c r="Z520" s="148"/>
    </row>
    <row r="521" spans="1:26" ht="15.75" customHeight="1">
      <c r="A521" s="148"/>
      <c r="B521" s="148"/>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c r="Y521" s="148"/>
      <c r="Z521" s="148"/>
    </row>
    <row r="522" spans="1:26" ht="15.75" customHeight="1">
      <c r="A522" s="148"/>
      <c r="B522" s="148"/>
      <c r="C522" s="148"/>
      <c r="D522" s="148"/>
      <c r="E522" s="148"/>
      <c r="F522" s="148"/>
      <c r="G522" s="148"/>
      <c r="H522" s="148"/>
      <c r="I522" s="148"/>
      <c r="J522" s="148"/>
      <c r="K522" s="148"/>
      <c r="L522" s="148"/>
      <c r="M522" s="148"/>
      <c r="N522" s="148"/>
      <c r="O522" s="148"/>
      <c r="P522" s="148"/>
      <c r="Q522" s="148"/>
      <c r="R522" s="148"/>
      <c r="S522" s="148"/>
      <c r="T522" s="148"/>
      <c r="U522" s="148"/>
      <c r="V522" s="148"/>
      <c r="W522" s="148"/>
      <c r="X522" s="148"/>
      <c r="Y522" s="148"/>
      <c r="Z522" s="148"/>
    </row>
    <row r="523" spans="1:26" ht="15.75" customHeight="1">
      <c r="A523" s="148"/>
      <c r="B523" s="148"/>
      <c r="C523" s="148"/>
      <c r="D523" s="148"/>
      <c r="E523" s="148"/>
      <c r="F523" s="148"/>
      <c r="G523" s="148"/>
      <c r="H523" s="148"/>
      <c r="I523" s="148"/>
      <c r="J523" s="148"/>
      <c r="K523" s="148"/>
      <c r="L523" s="148"/>
      <c r="M523" s="148"/>
      <c r="N523" s="148"/>
      <c r="O523" s="148"/>
      <c r="P523" s="148"/>
      <c r="Q523" s="148"/>
      <c r="R523" s="148"/>
      <c r="S523" s="148"/>
      <c r="T523" s="148"/>
      <c r="U523" s="148"/>
      <c r="V523" s="148"/>
      <c r="W523" s="148"/>
      <c r="X523" s="148"/>
      <c r="Y523" s="148"/>
      <c r="Z523" s="148"/>
    </row>
    <row r="524" spans="1:26" ht="15.75" customHeight="1">
      <c r="A524" s="148"/>
      <c r="B524" s="148"/>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c r="Y524" s="148"/>
      <c r="Z524" s="148"/>
    </row>
    <row r="525" spans="1:26" ht="15.75" customHeight="1">
      <c r="A525" s="148"/>
      <c r="B525" s="148"/>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c r="Y525" s="148"/>
      <c r="Z525" s="148"/>
    </row>
    <row r="526" spans="1:26" ht="15.75" customHeight="1">
      <c r="A526" s="148"/>
      <c r="B526" s="148"/>
      <c r="C526" s="148"/>
      <c r="D526" s="148"/>
      <c r="E526" s="148"/>
      <c r="F526" s="148"/>
      <c r="G526" s="148"/>
      <c r="H526" s="148"/>
      <c r="I526" s="148"/>
      <c r="J526" s="148"/>
      <c r="K526" s="148"/>
      <c r="L526" s="148"/>
      <c r="M526" s="148"/>
      <c r="N526" s="148"/>
      <c r="O526" s="148"/>
      <c r="P526" s="148"/>
      <c r="Q526" s="148"/>
      <c r="R526" s="148"/>
      <c r="S526" s="148"/>
      <c r="T526" s="148"/>
      <c r="U526" s="148"/>
      <c r="V526" s="148"/>
      <c r="W526" s="148"/>
      <c r="X526" s="148"/>
      <c r="Y526" s="148"/>
      <c r="Z526" s="148"/>
    </row>
    <row r="527" spans="1:26" ht="15.75" customHeight="1">
      <c r="A527" s="148"/>
      <c r="B527" s="148"/>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c r="Y527" s="148"/>
      <c r="Z527" s="148"/>
    </row>
    <row r="528" spans="1:26" ht="15.75" customHeight="1">
      <c r="A528" s="148"/>
      <c r="B528" s="148"/>
      <c r="C528" s="148"/>
      <c r="D528" s="148"/>
      <c r="E528" s="148"/>
      <c r="F528" s="148"/>
      <c r="G528" s="148"/>
      <c r="H528" s="148"/>
      <c r="I528" s="148"/>
      <c r="J528" s="148"/>
      <c r="K528" s="148"/>
      <c r="L528" s="148"/>
      <c r="M528" s="148"/>
      <c r="N528" s="148"/>
      <c r="O528" s="148"/>
      <c r="P528" s="148"/>
      <c r="Q528" s="148"/>
      <c r="R528" s="148"/>
      <c r="S528" s="148"/>
      <c r="T528" s="148"/>
      <c r="U528" s="148"/>
      <c r="V528" s="148"/>
      <c r="W528" s="148"/>
      <c r="X528" s="148"/>
      <c r="Y528" s="148"/>
      <c r="Z528" s="148"/>
    </row>
    <row r="529" spans="1:26" ht="15.75" customHeight="1">
      <c r="A529" s="148"/>
      <c r="B529" s="148"/>
      <c r="C529" s="148"/>
      <c r="D529" s="148"/>
      <c r="E529" s="148"/>
      <c r="F529" s="148"/>
      <c r="G529" s="148"/>
      <c r="H529" s="148"/>
      <c r="I529" s="148"/>
      <c r="J529" s="148"/>
      <c r="K529" s="148"/>
      <c r="L529" s="148"/>
      <c r="M529" s="148"/>
      <c r="N529" s="148"/>
      <c r="O529" s="148"/>
      <c r="P529" s="148"/>
      <c r="Q529" s="148"/>
      <c r="R529" s="148"/>
      <c r="S529" s="148"/>
      <c r="T529" s="148"/>
      <c r="U529" s="148"/>
      <c r="V529" s="148"/>
      <c r="W529" s="148"/>
      <c r="X529" s="148"/>
      <c r="Y529" s="148"/>
      <c r="Z529" s="148"/>
    </row>
    <row r="530" spans="1:26" ht="15.75" customHeight="1">
      <c r="A530" s="148"/>
      <c r="B530" s="148"/>
      <c r="C530" s="148"/>
      <c r="D530" s="148"/>
      <c r="E530" s="148"/>
      <c r="F530" s="148"/>
      <c r="G530" s="148"/>
      <c r="H530" s="148"/>
      <c r="I530" s="148"/>
      <c r="J530" s="148"/>
      <c r="K530" s="148"/>
      <c r="L530" s="148"/>
      <c r="M530" s="148"/>
      <c r="N530" s="148"/>
      <c r="O530" s="148"/>
      <c r="P530" s="148"/>
      <c r="Q530" s="148"/>
      <c r="R530" s="148"/>
      <c r="S530" s="148"/>
      <c r="T530" s="148"/>
      <c r="U530" s="148"/>
      <c r="V530" s="148"/>
      <c r="W530" s="148"/>
      <c r="X530" s="148"/>
      <c r="Y530" s="148"/>
      <c r="Z530" s="148"/>
    </row>
    <row r="531" spans="1:26" ht="15.75" customHeight="1">
      <c r="A531" s="148"/>
      <c r="B531" s="148"/>
      <c r="C531" s="148"/>
      <c r="D531" s="148"/>
      <c r="E531" s="148"/>
      <c r="F531" s="148"/>
      <c r="G531" s="148"/>
      <c r="H531" s="148"/>
      <c r="I531" s="148"/>
      <c r="J531" s="148"/>
      <c r="K531" s="148"/>
      <c r="L531" s="148"/>
      <c r="M531" s="148"/>
      <c r="N531" s="148"/>
      <c r="O531" s="148"/>
      <c r="P531" s="148"/>
      <c r="Q531" s="148"/>
      <c r="R531" s="148"/>
      <c r="S531" s="148"/>
      <c r="T531" s="148"/>
      <c r="U531" s="148"/>
      <c r="V531" s="148"/>
      <c r="W531" s="148"/>
      <c r="X531" s="148"/>
      <c r="Y531" s="148"/>
      <c r="Z531" s="148"/>
    </row>
    <row r="532" spans="1:26" ht="15.75" customHeight="1">
      <c r="A532" s="148"/>
      <c r="B532" s="148"/>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c r="Y532" s="148"/>
      <c r="Z532" s="148"/>
    </row>
    <row r="533" spans="1:26" ht="15.75" customHeight="1">
      <c r="A533" s="148"/>
      <c r="B533" s="148"/>
      <c r="C533" s="148"/>
      <c r="D533" s="148"/>
      <c r="E533" s="148"/>
      <c r="F533" s="148"/>
      <c r="G533" s="148"/>
      <c r="H533" s="148"/>
      <c r="I533" s="148"/>
      <c r="J533" s="148"/>
      <c r="K533" s="148"/>
      <c r="L533" s="148"/>
      <c r="M533" s="148"/>
      <c r="N533" s="148"/>
      <c r="O533" s="148"/>
      <c r="P533" s="148"/>
      <c r="Q533" s="148"/>
      <c r="R533" s="148"/>
      <c r="S533" s="148"/>
      <c r="T533" s="148"/>
      <c r="U533" s="148"/>
      <c r="V533" s="148"/>
      <c r="W533" s="148"/>
      <c r="X533" s="148"/>
      <c r="Y533" s="148"/>
      <c r="Z533" s="148"/>
    </row>
    <row r="534" spans="1:26" ht="15.75" customHeight="1">
      <c r="A534" s="148"/>
      <c r="B534" s="148"/>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c r="Z534" s="148"/>
    </row>
    <row r="535" spans="1:26" ht="15.75" customHeight="1">
      <c r="A535" s="148"/>
      <c r="B535" s="148"/>
      <c r="C535" s="148"/>
      <c r="D535" s="148"/>
      <c r="E535" s="148"/>
      <c r="F535" s="148"/>
      <c r="G535" s="148"/>
      <c r="H535" s="148"/>
      <c r="I535" s="148"/>
      <c r="J535" s="148"/>
      <c r="K535" s="148"/>
      <c r="L535" s="148"/>
      <c r="M535" s="148"/>
      <c r="N535" s="148"/>
      <c r="O535" s="148"/>
      <c r="P535" s="148"/>
      <c r="Q535" s="148"/>
      <c r="R535" s="148"/>
      <c r="S535" s="148"/>
      <c r="T535" s="148"/>
      <c r="U535" s="148"/>
      <c r="V535" s="148"/>
      <c r="W535" s="148"/>
      <c r="X535" s="148"/>
      <c r="Y535" s="148"/>
      <c r="Z535" s="148"/>
    </row>
    <row r="536" spans="1:26" ht="15.75" customHeight="1">
      <c r="A536" s="148"/>
      <c r="B536" s="148"/>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c r="Y536" s="148"/>
      <c r="Z536" s="148"/>
    </row>
    <row r="537" spans="1:26" ht="15.75" customHeight="1">
      <c r="A537" s="148"/>
      <c r="B537" s="148"/>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8"/>
      <c r="Z537" s="148"/>
    </row>
    <row r="538" spans="1:26" ht="15.75" customHeight="1">
      <c r="A538" s="148"/>
      <c r="B538" s="148"/>
      <c r="C538" s="148"/>
      <c r="D538" s="148"/>
      <c r="E538" s="148"/>
      <c r="F538" s="148"/>
      <c r="G538" s="148"/>
      <c r="H538" s="148"/>
      <c r="I538" s="148"/>
      <c r="J538" s="148"/>
      <c r="K538" s="148"/>
      <c r="L538" s="148"/>
      <c r="M538" s="148"/>
      <c r="N538" s="148"/>
      <c r="O538" s="148"/>
      <c r="P538" s="148"/>
      <c r="Q538" s="148"/>
      <c r="R538" s="148"/>
      <c r="S538" s="148"/>
      <c r="T538" s="148"/>
      <c r="U538" s="148"/>
      <c r="V538" s="148"/>
      <c r="W538" s="148"/>
      <c r="X538" s="148"/>
      <c r="Y538" s="148"/>
      <c r="Z538" s="148"/>
    </row>
    <row r="539" spans="1:26" ht="15.75" customHeight="1">
      <c r="A539" s="148"/>
      <c r="B539" s="148"/>
      <c r="C539" s="148"/>
      <c r="D539" s="148"/>
      <c r="E539" s="148"/>
      <c r="F539" s="148"/>
      <c r="G539" s="148"/>
      <c r="H539" s="148"/>
      <c r="I539" s="148"/>
      <c r="J539" s="148"/>
      <c r="K539" s="148"/>
      <c r="L539" s="148"/>
      <c r="M539" s="148"/>
      <c r="N539" s="148"/>
      <c r="O539" s="148"/>
      <c r="P539" s="148"/>
      <c r="Q539" s="148"/>
      <c r="R539" s="148"/>
      <c r="S539" s="148"/>
      <c r="T539" s="148"/>
      <c r="U539" s="148"/>
      <c r="V539" s="148"/>
      <c r="W539" s="148"/>
      <c r="X539" s="148"/>
      <c r="Y539" s="148"/>
      <c r="Z539" s="148"/>
    </row>
    <row r="540" spans="1:26" ht="15.75" customHeight="1">
      <c r="A540" s="148"/>
      <c r="B540" s="148"/>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c r="Y540" s="148"/>
      <c r="Z540" s="148"/>
    </row>
    <row r="541" spans="1:26" ht="15.75" customHeight="1">
      <c r="A541" s="148"/>
      <c r="B541" s="148"/>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c r="Y541" s="148"/>
      <c r="Z541" s="148"/>
    </row>
    <row r="542" spans="1:26" ht="15.75" customHeight="1">
      <c r="A542" s="148"/>
      <c r="B542" s="148"/>
      <c r="C542" s="148"/>
      <c r="D542" s="148"/>
      <c r="E542" s="148"/>
      <c r="F542" s="148"/>
      <c r="G542" s="148"/>
      <c r="H542" s="148"/>
      <c r="I542" s="148"/>
      <c r="J542" s="148"/>
      <c r="K542" s="148"/>
      <c r="L542" s="148"/>
      <c r="M542" s="148"/>
      <c r="N542" s="148"/>
      <c r="O542" s="148"/>
      <c r="P542" s="148"/>
      <c r="Q542" s="148"/>
      <c r="R542" s="148"/>
      <c r="S542" s="148"/>
      <c r="T542" s="148"/>
      <c r="U542" s="148"/>
      <c r="V542" s="148"/>
      <c r="W542" s="148"/>
      <c r="X542" s="148"/>
      <c r="Y542" s="148"/>
      <c r="Z542" s="148"/>
    </row>
    <row r="543" spans="1:26" ht="15.75" customHeight="1">
      <c r="A543" s="148"/>
      <c r="B543" s="148"/>
      <c r="C543" s="148"/>
      <c r="D543" s="148"/>
      <c r="E543" s="148"/>
      <c r="F543" s="148"/>
      <c r="G543" s="148"/>
      <c r="H543" s="148"/>
      <c r="I543" s="148"/>
      <c r="J543" s="148"/>
      <c r="K543" s="148"/>
      <c r="L543" s="148"/>
      <c r="M543" s="148"/>
      <c r="N543" s="148"/>
      <c r="O543" s="148"/>
      <c r="P543" s="148"/>
      <c r="Q543" s="148"/>
      <c r="R543" s="148"/>
      <c r="S543" s="148"/>
      <c r="T543" s="148"/>
      <c r="U543" s="148"/>
      <c r="V543" s="148"/>
      <c r="W543" s="148"/>
      <c r="X543" s="148"/>
      <c r="Y543" s="148"/>
      <c r="Z543" s="148"/>
    </row>
    <row r="544" spans="1:26" ht="15.75" customHeight="1">
      <c r="A544" s="148"/>
      <c r="B544" s="148"/>
      <c r="C544" s="148"/>
      <c r="D544" s="148"/>
      <c r="E544" s="148"/>
      <c r="F544" s="148"/>
      <c r="G544" s="148"/>
      <c r="H544" s="148"/>
      <c r="I544" s="148"/>
      <c r="J544" s="148"/>
      <c r="K544" s="148"/>
      <c r="L544" s="148"/>
      <c r="M544" s="148"/>
      <c r="N544" s="148"/>
      <c r="O544" s="148"/>
      <c r="P544" s="148"/>
      <c r="Q544" s="148"/>
      <c r="R544" s="148"/>
      <c r="S544" s="148"/>
      <c r="T544" s="148"/>
      <c r="U544" s="148"/>
      <c r="V544" s="148"/>
      <c r="W544" s="148"/>
      <c r="X544" s="148"/>
      <c r="Y544" s="148"/>
      <c r="Z544" s="148"/>
    </row>
    <row r="545" spans="1:26" ht="15.75" customHeight="1">
      <c r="A545" s="148"/>
      <c r="B545" s="148"/>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c r="Y545" s="148"/>
      <c r="Z545" s="148"/>
    </row>
    <row r="546" spans="1:26" ht="15.75" customHeight="1">
      <c r="A546" s="148"/>
      <c r="B546" s="148"/>
      <c r="C546" s="148"/>
      <c r="D546" s="148"/>
      <c r="E546" s="148"/>
      <c r="F546" s="148"/>
      <c r="G546" s="148"/>
      <c r="H546" s="148"/>
      <c r="I546" s="148"/>
      <c r="J546" s="148"/>
      <c r="K546" s="148"/>
      <c r="L546" s="148"/>
      <c r="M546" s="148"/>
      <c r="N546" s="148"/>
      <c r="O546" s="148"/>
      <c r="P546" s="148"/>
      <c r="Q546" s="148"/>
      <c r="R546" s="148"/>
      <c r="S546" s="148"/>
      <c r="T546" s="148"/>
      <c r="U546" s="148"/>
      <c r="V546" s="148"/>
      <c r="W546" s="148"/>
      <c r="X546" s="148"/>
      <c r="Y546" s="148"/>
      <c r="Z546" s="148"/>
    </row>
    <row r="547" spans="1:26" ht="15.75" customHeight="1">
      <c r="A547" s="148"/>
      <c r="B547" s="148"/>
      <c r="C547" s="148"/>
      <c r="D547" s="148"/>
      <c r="E547" s="148"/>
      <c r="F547" s="148"/>
      <c r="G547" s="148"/>
      <c r="H547" s="148"/>
      <c r="I547" s="148"/>
      <c r="J547" s="148"/>
      <c r="K547" s="148"/>
      <c r="L547" s="148"/>
      <c r="M547" s="148"/>
      <c r="N547" s="148"/>
      <c r="O547" s="148"/>
      <c r="P547" s="148"/>
      <c r="Q547" s="148"/>
      <c r="R547" s="148"/>
      <c r="S547" s="148"/>
      <c r="T547" s="148"/>
      <c r="U547" s="148"/>
      <c r="V547" s="148"/>
      <c r="W547" s="148"/>
      <c r="X547" s="148"/>
      <c r="Y547" s="148"/>
      <c r="Z547" s="148"/>
    </row>
    <row r="548" spans="1:26" ht="15.75" customHeight="1">
      <c r="A548" s="148"/>
      <c r="B548" s="148"/>
      <c r="C548" s="148"/>
      <c r="D548" s="148"/>
      <c r="E548" s="148"/>
      <c r="F548" s="148"/>
      <c r="G548" s="148"/>
      <c r="H548" s="148"/>
      <c r="I548" s="148"/>
      <c r="J548" s="148"/>
      <c r="K548" s="148"/>
      <c r="L548" s="148"/>
      <c r="M548" s="148"/>
      <c r="N548" s="148"/>
      <c r="O548" s="148"/>
      <c r="P548" s="148"/>
      <c r="Q548" s="148"/>
      <c r="R548" s="148"/>
      <c r="S548" s="148"/>
      <c r="T548" s="148"/>
      <c r="U548" s="148"/>
      <c r="V548" s="148"/>
      <c r="W548" s="148"/>
      <c r="X548" s="148"/>
      <c r="Y548" s="148"/>
      <c r="Z548" s="148"/>
    </row>
    <row r="549" spans="1:26" ht="15.75" customHeight="1">
      <c r="A549" s="148"/>
      <c r="B549" s="148"/>
      <c r="C549" s="148"/>
      <c r="D549" s="148"/>
      <c r="E549" s="148"/>
      <c r="F549" s="148"/>
      <c r="G549" s="148"/>
      <c r="H549" s="148"/>
      <c r="I549" s="148"/>
      <c r="J549" s="148"/>
      <c r="K549" s="148"/>
      <c r="L549" s="148"/>
      <c r="M549" s="148"/>
      <c r="N549" s="148"/>
      <c r="O549" s="148"/>
      <c r="P549" s="148"/>
      <c r="Q549" s="148"/>
      <c r="R549" s="148"/>
      <c r="S549" s="148"/>
      <c r="T549" s="148"/>
      <c r="U549" s="148"/>
      <c r="V549" s="148"/>
      <c r="W549" s="148"/>
      <c r="X549" s="148"/>
      <c r="Y549" s="148"/>
      <c r="Z549" s="148"/>
    </row>
    <row r="550" spans="1:26" ht="15.75" customHeight="1">
      <c r="A550" s="148"/>
      <c r="B550" s="148"/>
      <c r="C550" s="148"/>
      <c r="D550" s="148"/>
      <c r="E550" s="148"/>
      <c r="F550" s="148"/>
      <c r="G550" s="148"/>
      <c r="H550" s="148"/>
      <c r="I550" s="148"/>
      <c r="J550" s="148"/>
      <c r="K550" s="148"/>
      <c r="L550" s="148"/>
      <c r="M550" s="148"/>
      <c r="N550" s="148"/>
      <c r="O550" s="148"/>
      <c r="P550" s="148"/>
      <c r="Q550" s="148"/>
      <c r="R550" s="148"/>
      <c r="S550" s="148"/>
      <c r="T550" s="148"/>
      <c r="U550" s="148"/>
      <c r="V550" s="148"/>
      <c r="W550" s="148"/>
      <c r="X550" s="148"/>
      <c r="Y550" s="148"/>
      <c r="Z550" s="148"/>
    </row>
    <row r="551" spans="1:26" ht="15.75" customHeight="1">
      <c r="A551" s="148"/>
      <c r="B551" s="148"/>
      <c r="C551" s="148"/>
      <c r="D551" s="148"/>
      <c r="E551" s="148"/>
      <c r="F551" s="148"/>
      <c r="G551" s="148"/>
      <c r="H551" s="148"/>
      <c r="I551" s="148"/>
      <c r="J551" s="148"/>
      <c r="K551" s="148"/>
      <c r="L551" s="148"/>
      <c r="M551" s="148"/>
      <c r="N551" s="148"/>
      <c r="O551" s="148"/>
      <c r="P551" s="148"/>
      <c r="Q551" s="148"/>
      <c r="R551" s="148"/>
      <c r="S551" s="148"/>
      <c r="T551" s="148"/>
      <c r="U551" s="148"/>
      <c r="V551" s="148"/>
      <c r="W551" s="148"/>
      <c r="X551" s="148"/>
      <c r="Y551" s="148"/>
      <c r="Z551" s="148"/>
    </row>
    <row r="552" spans="1:26" ht="15.75" customHeight="1">
      <c r="A552" s="148"/>
      <c r="B552" s="148"/>
      <c r="C552" s="148"/>
      <c r="D552" s="148"/>
      <c r="E552" s="148"/>
      <c r="F552" s="148"/>
      <c r="G552" s="148"/>
      <c r="H552" s="148"/>
      <c r="I552" s="148"/>
      <c r="J552" s="148"/>
      <c r="K552" s="148"/>
      <c r="L552" s="148"/>
      <c r="M552" s="148"/>
      <c r="N552" s="148"/>
      <c r="O552" s="148"/>
      <c r="P552" s="148"/>
      <c r="Q552" s="148"/>
      <c r="R552" s="148"/>
      <c r="S552" s="148"/>
      <c r="T552" s="148"/>
      <c r="U552" s="148"/>
      <c r="V552" s="148"/>
      <c r="W552" s="148"/>
      <c r="X552" s="148"/>
      <c r="Y552" s="148"/>
      <c r="Z552" s="148"/>
    </row>
    <row r="553" spans="1:26" ht="15.75" customHeight="1">
      <c r="A553" s="148"/>
      <c r="B553" s="148"/>
      <c r="C553" s="148"/>
      <c r="D553" s="148"/>
      <c r="E553" s="148"/>
      <c r="F553" s="148"/>
      <c r="G553" s="148"/>
      <c r="H553" s="148"/>
      <c r="I553" s="148"/>
      <c r="J553" s="148"/>
      <c r="K553" s="148"/>
      <c r="L553" s="148"/>
      <c r="M553" s="148"/>
      <c r="N553" s="148"/>
      <c r="O553" s="148"/>
      <c r="P553" s="148"/>
      <c r="Q553" s="148"/>
      <c r="R553" s="148"/>
      <c r="S553" s="148"/>
      <c r="T553" s="148"/>
      <c r="U553" s="148"/>
      <c r="V553" s="148"/>
      <c r="W553" s="148"/>
      <c r="X553" s="148"/>
      <c r="Y553" s="148"/>
      <c r="Z553" s="148"/>
    </row>
    <row r="554" spans="1:26" ht="15.75" customHeight="1">
      <c r="A554" s="148"/>
      <c r="B554" s="148"/>
      <c r="C554" s="148"/>
      <c r="D554" s="148"/>
      <c r="E554" s="148"/>
      <c r="F554" s="148"/>
      <c r="G554" s="148"/>
      <c r="H554" s="148"/>
      <c r="I554" s="148"/>
      <c r="J554" s="148"/>
      <c r="K554" s="148"/>
      <c r="L554" s="148"/>
      <c r="M554" s="148"/>
      <c r="N554" s="148"/>
      <c r="O554" s="148"/>
      <c r="P554" s="148"/>
      <c r="Q554" s="148"/>
      <c r="R554" s="148"/>
      <c r="S554" s="148"/>
      <c r="T554" s="148"/>
      <c r="U554" s="148"/>
      <c r="V554" s="148"/>
      <c r="W554" s="148"/>
      <c r="X554" s="148"/>
      <c r="Y554" s="148"/>
      <c r="Z554" s="148"/>
    </row>
    <row r="555" spans="1:26" ht="15.75" customHeight="1">
      <c r="A555" s="148"/>
      <c r="B555" s="148"/>
      <c r="C555" s="148"/>
      <c r="D555" s="148"/>
      <c r="E555" s="148"/>
      <c r="F555" s="148"/>
      <c r="G555" s="148"/>
      <c r="H555" s="148"/>
      <c r="I555" s="148"/>
      <c r="J555" s="148"/>
      <c r="K555" s="148"/>
      <c r="L555" s="148"/>
      <c r="M555" s="148"/>
      <c r="N555" s="148"/>
      <c r="O555" s="148"/>
      <c r="P555" s="148"/>
      <c r="Q555" s="148"/>
      <c r="R555" s="148"/>
      <c r="S555" s="148"/>
      <c r="T555" s="148"/>
      <c r="U555" s="148"/>
      <c r="V555" s="148"/>
      <c r="W555" s="148"/>
      <c r="X555" s="148"/>
      <c r="Y555" s="148"/>
      <c r="Z555" s="148"/>
    </row>
    <row r="556" spans="1:26" ht="15.75" customHeight="1">
      <c r="A556" s="148"/>
      <c r="B556" s="148"/>
      <c r="C556" s="148"/>
      <c r="D556" s="148"/>
      <c r="E556" s="148"/>
      <c r="F556" s="148"/>
      <c r="G556" s="148"/>
      <c r="H556" s="148"/>
      <c r="I556" s="148"/>
      <c r="J556" s="148"/>
      <c r="K556" s="148"/>
      <c r="L556" s="148"/>
      <c r="M556" s="148"/>
      <c r="N556" s="148"/>
      <c r="O556" s="148"/>
      <c r="P556" s="148"/>
      <c r="Q556" s="148"/>
      <c r="R556" s="148"/>
      <c r="S556" s="148"/>
      <c r="T556" s="148"/>
      <c r="U556" s="148"/>
      <c r="V556" s="148"/>
      <c r="W556" s="148"/>
      <c r="X556" s="148"/>
      <c r="Y556" s="148"/>
      <c r="Z556" s="148"/>
    </row>
    <row r="557" spans="1:26" ht="15.75" customHeight="1">
      <c r="A557" s="148"/>
      <c r="B557" s="148"/>
      <c r="C557" s="148"/>
      <c r="D557" s="148"/>
      <c r="E557" s="148"/>
      <c r="F557" s="148"/>
      <c r="G557" s="148"/>
      <c r="H557" s="148"/>
      <c r="I557" s="148"/>
      <c r="J557" s="148"/>
      <c r="K557" s="148"/>
      <c r="L557" s="148"/>
      <c r="M557" s="148"/>
      <c r="N557" s="148"/>
      <c r="O557" s="148"/>
      <c r="P557" s="148"/>
      <c r="Q557" s="148"/>
      <c r="R557" s="148"/>
      <c r="S557" s="148"/>
      <c r="T557" s="148"/>
      <c r="U557" s="148"/>
      <c r="V557" s="148"/>
      <c r="W557" s="148"/>
      <c r="X557" s="148"/>
      <c r="Y557" s="148"/>
      <c r="Z557" s="148"/>
    </row>
    <row r="558" spans="1:26" ht="15.75" customHeight="1">
      <c r="A558" s="148"/>
      <c r="B558" s="148"/>
      <c r="C558" s="148"/>
      <c r="D558" s="148"/>
      <c r="E558" s="148"/>
      <c r="F558" s="148"/>
      <c r="G558" s="148"/>
      <c r="H558" s="148"/>
      <c r="I558" s="148"/>
      <c r="J558" s="148"/>
      <c r="K558" s="148"/>
      <c r="L558" s="148"/>
      <c r="M558" s="148"/>
      <c r="N558" s="148"/>
      <c r="O558" s="148"/>
      <c r="P558" s="148"/>
      <c r="Q558" s="148"/>
      <c r="R558" s="148"/>
      <c r="S558" s="148"/>
      <c r="T558" s="148"/>
      <c r="U558" s="148"/>
      <c r="V558" s="148"/>
      <c r="W558" s="148"/>
      <c r="X558" s="148"/>
      <c r="Y558" s="148"/>
      <c r="Z558" s="148"/>
    </row>
    <row r="559" spans="1:26" ht="15.75" customHeight="1">
      <c r="A559" s="148"/>
      <c r="B559" s="148"/>
      <c r="C559" s="148"/>
      <c r="D559" s="148"/>
      <c r="E559" s="148"/>
      <c r="F559" s="148"/>
      <c r="G559" s="148"/>
      <c r="H559" s="148"/>
      <c r="I559" s="148"/>
      <c r="J559" s="148"/>
      <c r="K559" s="148"/>
      <c r="L559" s="148"/>
      <c r="M559" s="148"/>
      <c r="N559" s="148"/>
      <c r="O559" s="148"/>
      <c r="P559" s="148"/>
      <c r="Q559" s="148"/>
      <c r="R559" s="148"/>
      <c r="S559" s="148"/>
      <c r="T559" s="148"/>
      <c r="U559" s="148"/>
      <c r="V559" s="148"/>
      <c r="W559" s="148"/>
      <c r="X559" s="148"/>
      <c r="Y559" s="148"/>
      <c r="Z559" s="148"/>
    </row>
    <row r="560" spans="1:26" ht="15.75" customHeight="1">
      <c r="A560" s="148"/>
      <c r="B560" s="148"/>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c r="Y560" s="148"/>
      <c r="Z560" s="148"/>
    </row>
    <row r="561" spans="1:26" ht="15.75" customHeight="1">
      <c r="A561" s="148"/>
      <c r="B561" s="148"/>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c r="Y561" s="148"/>
      <c r="Z561" s="148"/>
    </row>
    <row r="562" spans="1:26" ht="15.75" customHeight="1">
      <c r="A562" s="148"/>
      <c r="B562" s="148"/>
      <c r="C562" s="148"/>
      <c r="D562" s="148"/>
      <c r="E562" s="148"/>
      <c r="F562" s="148"/>
      <c r="G562" s="148"/>
      <c r="H562" s="148"/>
      <c r="I562" s="148"/>
      <c r="J562" s="148"/>
      <c r="K562" s="148"/>
      <c r="L562" s="148"/>
      <c r="M562" s="148"/>
      <c r="N562" s="148"/>
      <c r="O562" s="148"/>
      <c r="P562" s="148"/>
      <c r="Q562" s="148"/>
      <c r="R562" s="148"/>
      <c r="S562" s="148"/>
      <c r="T562" s="148"/>
      <c r="U562" s="148"/>
      <c r="V562" s="148"/>
      <c r="W562" s="148"/>
      <c r="X562" s="148"/>
      <c r="Y562" s="148"/>
      <c r="Z562" s="148"/>
    </row>
    <row r="563" spans="1:26" ht="15.75" customHeight="1">
      <c r="A563" s="148"/>
      <c r="B563" s="148"/>
      <c r="C563" s="148"/>
      <c r="D563" s="148"/>
      <c r="E563" s="148"/>
      <c r="F563" s="148"/>
      <c r="G563" s="148"/>
      <c r="H563" s="148"/>
      <c r="I563" s="148"/>
      <c r="J563" s="148"/>
      <c r="K563" s="148"/>
      <c r="L563" s="148"/>
      <c r="M563" s="148"/>
      <c r="N563" s="148"/>
      <c r="O563" s="148"/>
      <c r="P563" s="148"/>
      <c r="Q563" s="148"/>
      <c r="R563" s="148"/>
      <c r="S563" s="148"/>
      <c r="T563" s="148"/>
      <c r="U563" s="148"/>
      <c r="V563" s="148"/>
      <c r="W563" s="148"/>
      <c r="X563" s="148"/>
      <c r="Y563" s="148"/>
      <c r="Z563" s="148"/>
    </row>
    <row r="564" spans="1:26" ht="15.75" customHeight="1">
      <c r="A564" s="148"/>
      <c r="B564" s="148"/>
      <c r="C564" s="148"/>
      <c r="D564" s="148"/>
      <c r="E564" s="148"/>
      <c r="F564" s="148"/>
      <c r="G564" s="148"/>
      <c r="H564" s="148"/>
      <c r="I564" s="148"/>
      <c r="J564" s="148"/>
      <c r="K564" s="148"/>
      <c r="L564" s="148"/>
      <c r="M564" s="148"/>
      <c r="N564" s="148"/>
      <c r="O564" s="148"/>
      <c r="P564" s="148"/>
      <c r="Q564" s="148"/>
      <c r="R564" s="148"/>
      <c r="S564" s="148"/>
      <c r="T564" s="148"/>
      <c r="U564" s="148"/>
      <c r="V564" s="148"/>
      <c r="W564" s="148"/>
      <c r="X564" s="148"/>
      <c r="Y564" s="148"/>
      <c r="Z564" s="148"/>
    </row>
    <row r="565" spans="1:26" ht="15.75" customHeight="1">
      <c r="A565" s="148"/>
      <c r="B565" s="148"/>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c r="Y565" s="148"/>
      <c r="Z565" s="148"/>
    </row>
    <row r="566" spans="1:26" ht="15.75" customHeight="1">
      <c r="A566" s="148"/>
      <c r="B566" s="148"/>
      <c r="C566" s="148"/>
      <c r="D566" s="148"/>
      <c r="E566" s="148"/>
      <c r="F566" s="148"/>
      <c r="G566" s="148"/>
      <c r="H566" s="148"/>
      <c r="I566" s="148"/>
      <c r="J566" s="148"/>
      <c r="K566" s="148"/>
      <c r="L566" s="148"/>
      <c r="M566" s="148"/>
      <c r="N566" s="148"/>
      <c r="O566" s="148"/>
      <c r="P566" s="148"/>
      <c r="Q566" s="148"/>
      <c r="R566" s="148"/>
      <c r="S566" s="148"/>
      <c r="T566" s="148"/>
      <c r="U566" s="148"/>
      <c r="V566" s="148"/>
      <c r="W566" s="148"/>
      <c r="X566" s="148"/>
      <c r="Y566" s="148"/>
      <c r="Z566" s="148"/>
    </row>
    <row r="567" spans="1:26" ht="15.75" customHeight="1">
      <c r="A567" s="148"/>
      <c r="B567" s="148"/>
      <c r="C567" s="148"/>
      <c r="D567" s="148"/>
      <c r="E567" s="148"/>
      <c r="F567" s="148"/>
      <c r="G567" s="148"/>
      <c r="H567" s="148"/>
      <c r="I567" s="148"/>
      <c r="J567" s="148"/>
      <c r="K567" s="148"/>
      <c r="L567" s="148"/>
      <c r="M567" s="148"/>
      <c r="N567" s="148"/>
      <c r="O567" s="148"/>
      <c r="P567" s="148"/>
      <c r="Q567" s="148"/>
      <c r="R567" s="148"/>
      <c r="S567" s="148"/>
      <c r="T567" s="148"/>
      <c r="U567" s="148"/>
      <c r="V567" s="148"/>
      <c r="W567" s="148"/>
      <c r="X567" s="148"/>
      <c r="Y567" s="148"/>
      <c r="Z567" s="148"/>
    </row>
    <row r="568" spans="1:26" ht="15.75" customHeight="1">
      <c r="A568" s="148"/>
      <c r="B568" s="148"/>
      <c r="C568" s="148"/>
      <c r="D568" s="148"/>
      <c r="E568" s="148"/>
      <c r="F568" s="148"/>
      <c r="G568" s="148"/>
      <c r="H568" s="148"/>
      <c r="I568" s="148"/>
      <c r="J568" s="148"/>
      <c r="K568" s="148"/>
      <c r="L568" s="148"/>
      <c r="M568" s="148"/>
      <c r="N568" s="148"/>
      <c r="O568" s="148"/>
      <c r="P568" s="148"/>
      <c r="Q568" s="148"/>
      <c r="R568" s="148"/>
      <c r="S568" s="148"/>
      <c r="T568" s="148"/>
      <c r="U568" s="148"/>
      <c r="V568" s="148"/>
      <c r="W568" s="148"/>
      <c r="X568" s="148"/>
      <c r="Y568" s="148"/>
      <c r="Z568" s="148"/>
    </row>
    <row r="569" spans="1:26" ht="15.75" customHeight="1">
      <c r="A569" s="148"/>
      <c r="B569" s="148"/>
      <c r="C569" s="148"/>
      <c r="D569" s="148"/>
      <c r="E569" s="148"/>
      <c r="F569" s="148"/>
      <c r="G569" s="148"/>
      <c r="H569" s="148"/>
      <c r="I569" s="148"/>
      <c r="J569" s="148"/>
      <c r="K569" s="148"/>
      <c r="L569" s="148"/>
      <c r="M569" s="148"/>
      <c r="N569" s="148"/>
      <c r="O569" s="148"/>
      <c r="P569" s="148"/>
      <c r="Q569" s="148"/>
      <c r="R569" s="148"/>
      <c r="S569" s="148"/>
      <c r="T569" s="148"/>
      <c r="U569" s="148"/>
      <c r="V569" s="148"/>
      <c r="W569" s="148"/>
      <c r="X569" s="148"/>
      <c r="Y569" s="148"/>
      <c r="Z569" s="148"/>
    </row>
    <row r="570" spans="1:26" ht="15.75" customHeight="1">
      <c r="A570" s="148"/>
      <c r="B570" s="148"/>
      <c r="C570" s="148"/>
      <c r="D570" s="148"/>
      <c r="E570" s="148"/>
      <c r="F570" s="148"/>
      <c r="G570" s="148"/>
      <c r="H570" s="148"/>
      <c r="I570" s="148"/>
      <c r="J570" s="148"/>
      <c r="K570" s="148"/>
      <c r="L570" s="148"/>
      <c r="M570" s="148"/>
      <c r="N570" s="148"/>
      <c r="O570" s="148"/>
      <c r="P570" s="148"/>
      <c r="Q570" s="148"/>
      <c r="R570" s="148"/>
      <c r="S570" s="148"/>
      <c r="T570" s="148"/>
      <c r="U570" s="148"/>
      <c r="V570" s="148"/>
      <c r="W570" s="148"/>
      <c r="X570" s="148"/>
      <c r="Y570" s="148"/>
      <c r="Z570" s="148"/>
    </row>
    <row r="571" spans="1:26" ht="15.75" customHeight="1">
      <c r="A571" s="148"/>
      <c r="B571" s="148"/>
      <c r="C571" s="148"/>
      <c r="D571" s="148"/>
      <c r="E571" s="148"/>
      <c r="F571" s="148"/>
      <c r="G571" s="148"/>
      <c r="H571" s="148"/>
      <c r="I571" s="148"/>
      <c r="J571" s="148"/>
      <c r="K571" s="148"/>
      <c r="L571" s="148"/>
      <c r="M571" s="148"/>
      <c r="N571" s="148"/>
      <c r="O571" s="148"/>
      <c r="P571" s="148"/>
      <c r="Q571" s="148"/>
      <c r="R571" s="148"/>
      <c r="S571" s="148"/>
      <c r="T571" s="148"/>
      <c r="U571" s="148"/>
      <c r="V571" s="148"/>
      <c r="W571" s="148"/>
      <c r="X571" s="148"/>
      <c r="Y571" s="148"/>
      <c r="Z571" s="148"/>
    </row>
    <row r="572" spans="1:26" ht="15.75" customHeight="1">
      <c r="A572" s="148"/>
      <c r="B572" s="148"/>
      <c r="C572" s="148"/>
      <c r="D572" s="148"/>
      <c r="E572" s="148"/>
      <c r="F572" s="148"/>
      <c r="G572" s="148"/>
      <c r="H572" s="148"/>
      <c r="I572" s="148"/>
      <c r="J572" s="148"/>
      <c r="K572" s="148"/>
      <c r="L572" s="148"/>
      <c r="M572" s="148"/>
      <c r="N572" s="148"/>
      <c r="O572" s="148"/>
      <c r="P572" s="148"/>
      <c r="Q572" s="148"/>
      <c r="R572" s="148"/>
      <c r="S572" s="148"/>
      <c r="T572" s="148"/>
      <c r="U572" s="148"/>
      <c r="V572" s="148"/>
      <c r="W572" s="148"/>
      <c r="X572" s="148"/>
      <c r="Y572" s="148"/>
      <c r="Z572" s="148"/>
    </row>
    <row r="573" spans="1:26" ht="15.75" customHeight="1">
      <c r="A573" s="148"/>
      <c r="B573" s="148"/>
      <c r="C573" s="148"/>
      <c r="D573" s="148"/>
      <c r="E573" s="148"/>
      <c r="F573" s="148"/>
      <c r="G573" s="148"/>
      <c r="H573" s="148"/>
      <c r="I573" s="148"/>
      <c r="J573" s="148"/>
      <c r="K573" s="148"/>
      <c r="L573" s="148"/>
      <c r="M573" s="148"/>
      <c r="N573" s="148"/>
      <c r="O573" s="148"/>
      <c r="P573" s="148"/>
      <c r="Q573" s="148"/>
      <c r="R573" s="148"/>
      <c r="S573" s="148"/>
      <c r="T573" s="148"/>
      <c r="U573" s="148"/>
      <c r="V573" s="148"/>
      <c r="W573" s="148"/>
      <c r="X573" s="148"/>
      <c r="Y573" s="148"/>
      <c r="Z573" s="148"/>
    </row>
    <row r="574" spans="1:26" ht="15.75" customHeight="1">
      <c r="A574" s="148"/>
      <c r="B574" s="148"/>
      <c r="C574" s="148"/>
      <c r="D574" s="148"/>
      <c r="E574" s="148"/>
      <c r="F574" s="148"/>
      <c r="G574" s="148"/>
      <c r="H574" s="148"/>
      <c r="I574" s="148"/>
      <c r="J574" s="148"/>
      <c r="K574" s="148"/>
      <c r="L574" s="148"/>
      <c r="M574" s="148"/>
      <c r="N574" s="148"/>
      <c r="O574" s="148"/>
      <c r="P574" s="148"/>
      <c r="Q574" s="148"/>
      <c r="R574" s="148"/>
      <c r="S574" s="148"/>
      <c r="T574" s="148"/>
      <c r="U574" s="148"/>
      <c r="V574" s="148"/>
      <c r="W574" s="148"/>
      <c r="X574" s="148"/>
      <c r="Y574" s="148"/>
      <c r="Z574" s="148"/>
    </row>
    <row r="575" spans="1:26" ht="15.75" customHeight="1">
      <c r="A575" s="148"/>
      <c r="B575" s="148"/>
      <c r="C575" s="148"/>
      <c r="D575" s="148"/>
      <c r="E575" s="148"/>
      <c r="F575" s="148"/>
      <c r="G575" s="148"/>
      <c r="H575" s="148"/>
      <c r="I575" s="148"/>
      <c r="J575" s="148"/>
      <c r="K575" s="148"/>
      <c r="L575" s="148"/>
      <c r="M575" s="148"/>
      <c r="N575" s="148"/>
      <c r="O575" s="148"/>
      <c r="P575" s="148"/>
      <c r="Q575" s="148"/>
      <c r="R575" s="148"/>
      <c r="S575" s="148"/>
      <c r="T575" s="148"/>
      <c r="U575" s="148"/>
      <c r="V575" s="148"/>
      <c r="W575" s="148"/>
      <c r="X575" s="148"/>
      <c r="Y575" s="148"/>
      <c r="Z575" s="148"/>
    </row>
    <row r="576" spans="1:26" ht="15.75" customHeight="1">
      <c r="A576" s="148"/>
      <c r="B576" s="148"/>
      <c r="C576" s="148"/>
      <c r="D576" s="148"/>
      <c r="E576" s="148"/>
      <c r="F576" s="148"/>
      <c r="G576" s="148"/>
      <c r="H576" s="148"/>
      <c r="I576" s="148"/>
      <c r="J576" s="148"/>
      <c r="K576" s="148"/>
      <c r="L576" s="148"/>
      <c r="M576" s="148"/>
      <c r="N576" s="148"/>
      <c r="O576" s="148"/>
      <c r="P576" s="148"/>
      <c r="Q576" s="148"/>
      <c r="R576" s="148"/>
      <c r="S576" s="148"/>
      <c r="T576" s="148"/>
      <c r="U576" s="148"/>
      <c r="V576" s="148"/>
      <c r="W576" s="148"/>
      <c r="X576" s="148"/>
      <c r="Y576" s="148"/>
      <c r="Z576" s="148"/>
    </row>
    <row r="577" spans="1:26" ht="15.75" customHeight="1">
      <c r="A577" s="148"/>
      <c r="B577" s="148"/>
      <c r="C577" s="148"/>
      <c r="D577" s="148"/>
      <c r="E577" s="148"/>
      <c r="F577" s="148"/>
      <c r="G577" s="148"/>
      <c r="H577" s="148"/>
      <c r="I577" s="148"/>
      <c r="J577" s="148"/>
      <c r="K577" s="148"/>
      <c r="L577" s="148"/>
      <c r="M577" s="148"/>
      <c r="N577" s="148"/>
      <c r="O577" s="148"/>
      <c r="P577" s="148"/>
      <c r="Q577" s="148"/>
      <c r="R577" s="148"/>
      <c r="S577" s="148"/>
      <c r="T577" s="148"/>
      <c r="U577" s="148"/>
      <c r="V577" s="148"/>
      <c r="W577" s="148"/>
      <c r="X577" s="148"/>
      <c r="Y577" s="148"/>
      <c r="Z577" s="148"/>
    </row>
    <row r="578" spans="1:26" ht="15.75" customHeight="1">
      <c r="A578" s="148"/>
      <c r="B578" s="148"/>
      <c r="C578" s="148"/>
      <c r="D578" s="148"/>
      <c r="E578" s="148"/>
      <c r="F578" s="148"/>
      <c r="G578" s="148"/>
      <c r="H578" s="148"/>
      <c r="I578" s="148"/>
      <c r="J578" s="148"/>
      <c r="K578" s="148"/>
      <c r="L578" s="148"/>
      <c r="M578" s="148"/>
      <c r="N578" s="148"/>
      <c r="O578" s="148"/>
      <c r="P578" s="148"/>
      <c r="Q578" s="148"/>
      <c r="R578" s="148"/>
      <c r="S578" s="148"/>
      <c r="T578" s="148"/>
      <c r="U578" s="148"/>
      <c r="V578" s="148"/>
      <c r="W578" s="148"/>
      <c r="X578" s="148"/>
      <c r="Y578" s="148"/>
      <c r="Z578" s="148"/>
    </row>
    <row r="579" spans="1:26" ht="15.75" customHeight="1">
      <c r="A579" s="148"/>
      <c r="B579" s="148"/>
      <c r="C579" s="148"/>
      <c r="D579" s="148"/>
      <c r="E579" s="148"/>
      <c r="F579" s="148"/>
      <c r="G579" s="148"/>
      <c r="H579" s="148"/>
      <c r="I579" s="148"/>
      <c r="J579" s="148"/>
      <c r="K579" s="148"/>
      <c r="L579" s="148"/>
      <c r="M579" s="148"/>
      <c r="N579" s="148"/>
      <c r="O579" s="148"/>
      <c r="P579" s="148"/>
      <c r="Q579" s="148"/>
      <c r="R579" s="148"/>
      <c r="S579" s="148"/>
      <c r="T579" s="148"/>
      <c r="U579" s="148"/>
      <c r="V579" s="148"/>
      <c r="W579" s="148"/>
      <c r="X579" s="148"/>
      <c r="Y579" s="148"/>
      <c r="Z579" s="148"/>
    </row>
    <row r="580" spans="1:26" ht="15.75" customHeight="1">
      <c r="A580" s="148"/>
      <c r="B580" s="148"/>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c r="Y580" s="148"/>
      <c r="Z580" s="148"/>
    </row>
    <row r="581" spans="1:26" ht="15.75" customHeight="1">
      <c r="A581" s="148"/>
      <c r="B581" s="148"/>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c r="Y581" s="148"/>
      <c r="Z581" s="148"/>
    </row>
    <row r="582" spans="1:26" ht="15.75" customHeight="1">
      <c r="A582" s="148"/>
      <c r="B582" s="148"/>
      <c r="C582" s="148"/>
      <c r="D582" s="148"/>
      <c r="E582" s="148"/>
      <c r="F582" s="148"/>
      <c r="G582" s="148"/>
      <c r="H582" s="148"/>
      <c r="I582" s="148"/>
      <c r="J582" s="148"/>
      <c r="K582" s="148"/>
      <c r="L582" s="148"/>
      <c r="M582" s="148"/>
      <c r="N582" s="148"/>
      <c r="O582" s="148"/>
      <c r="P582" s="148"/>
      <c r="Q582" s="148"/>
      <c r="R582" s="148"/>
      <c r="S582" s="148"/>
      <c r="T582" s="148"/>
      <c r="U582" s="148"/>
      <c r="V582" s="148"/>
      <c r="W582" s="148"/>
      <c r="X582" s="148"/>
      <c r="Y582" s="148"/>
      <c r="Z582" s="148"/>
    </row>
    <row r="583" spans="1:26" ht="15.75" customHeight="1">
      <c r="A583" s="148"/>
      <c r="B583" s="148"/>
      <c r="C583" s="148"/>
      <c r="D583" s="148"/>
      <c r="E583" s="148"/>
      <c r="F583" s="148"/>
      <c r="G583" s="148"/>
      <c r="H583" s="148"/>
      <c r="I583" s="148"/>
      <c r="J583" s="148"/>
      <c r="K583" s="148"/>
      <c r="L583" s="148"/>
      <c r="M583" s="148"/>
      <c r="N583" s="148"/>
      <c r="O583" s="148"/>
      <c r="P583" s="148"/>
      <c r="Q583" s="148"/>
      <c r="R583" s="148"/>
      <c r="S583" s="148"/>
      <c r="T583" s="148"/>
      <c r="U583" s="148"/>
      <c r="V583" s="148"/>
      <c r="W583" s="148"/>
      <c r="X583" s="148"/>
      <c r="Y583" s="148"/>
      <c r="Z583" s="148"/>
    </row>
    <row r="584" spans="1:26" ht="15.75" customHeight="1">
      <c r="A584" s="148"/>
      <c r="B584" s="148"/>
      <c r="C584" s="148"/>
      <c r="D584" s="148"/>
      <c r="E584" s="148"/>
      <c r="F584" s="148"/>
      <c r="G584" s="148"/>
      <c r="H584" s="148"/>
      <c r="I584" s="148"/>
      <c r="J584" s="148"/>
      <c r="K584" s="148"/>
      <c r="L584" s="148"/>
      <c r="M584" s="148"/>
      <c r="N584" s="148"/>
      <c r="O584" s="148"/>
      <c r="P584" s="148"/>
      <c r="Q584" s="148"/>
      <c r="R584" s="148"/>
      <c r="S584" s="148"/>
      <c r="T584" s="148"/>
      <c r="U584" s="148"/>
      <c r="V584" s="148"/>
      <c r="W584" s="148"/>
      <c r="X584" s="148"/>
      <c r="Y584" s="148"/>
      <c r="Z584" s="148"/>
    </row>
    <row r="585" spans="1:26" ht="15.75" customHeight="1">
      <c r="A585" s="148"/>
      <c r="B585" s="148"/>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c r="Y585" s="148"/>
      <c r="Z585" s="148"/>
    </row>
    <row r="586" spans="1:26" ht="15.75" customHeight="1">
      <c r="A586" s="148"/>
      <c r="B586" s="148"/>
      <c r="C586" s="148"/>
      <c r="D586" s="148"/>
      <c r="E586" s="148"/>
      <c r="F586" s="148"/>
      <c r="G586" s="148"/>
      <c r="H586" s="148"/>
      <c r="I586" s="148"/>
      <c r="J586" s="148"/>
      <c r="K586" s="148"/>
      <c r="L586" s="148"/>
      <c r="M586" s="148"/>
      <c r="N586" s="148"/>
      <c r="O586" s="148"/>
      <c r="P586" s="148"/>
      <c r="Q586" s="148"/>
      <c r="R586" s="148"/>
      <c r="S586" s="148"/>
      <c r="T586" s="148"/>
      <c r="U586" s="148"/>
      <c r="V586" s="148"/>
      <c r="W586" s="148"/>
      <c r="X586" s="148"/>
      <c r="Y586" s="148"/>
      <c r="Z586" s="148"/>
    </row>
    <row r="587" spans="1:26" ht="15.75" customHeight="1">
      <c r="A587" s="148"/>
      <c r="B587" s="148"/>
      <c r="C587" s="148"/>
      <c r="D587" s="148"/>
      <c r="E587" s="148"/>
      <c r="F587" s="148"/>
      <c r="G587" s="148"/>
      <c r="H587" s="148"/>
      <c r="I587" s="148"/>
      <c r="J587" s="148"/>
      <c r="K587" s="148"/>
      <c r="L587" s="148"/>
      <c r="M587" s="148"/>
      <c r="N587" s="148"/>
      <c r="O587" s="148"/>
      <c r="P587" s="148"/>
      <c r="Q587" s="148"/>
      <c r="R587" s="148"/>
      <c r="S587" s="148"/>
      <c r="T587" s="148"/>
      <c r="U587" s="148"/>
      <c r="V587" s="148"/>
      <c r="W587" s="148"/>
      <c r="X587" s="148"/>
      <c r="Y587" s="148"/>
      <c r="Z587" s="148"/>
    </row>
    <row r="588" spans="1:26" ht="15.75" customHeight="1">
      <c r="A588" s="148"/>
      <c r="B588" s="148"/>
      <c r="C588" s="148"/>
      <c r="D588" s="148"/>
      <c r="E588" s="148"/>
      <c r="F588" s="148"/>
      <c r="G588" s="148"/>
      <c r="H588" s="148"/>
      <c r="I588" s="148"/>
      <c r="J588" s="148"/>
      <c r="K588" s="148"/>
      <c r="L588" s="148"/>
      <c r="M588" s="148"/>
      <c r="N588" s="148"/>
      <c r="O588" s="148"/>
      <c r="P588" s="148"/>
      <c r="Q588" s="148"/>
      <c r="R588" s="148"/>
      <c r="S588" s="148"/>
      <c r="T588" s="148"/>
      <c r="U588" s="148"/>
      <c r="V588" s="148"/>
      <c r="W588" s="148"/>
      <c r="X588" s="148"/>
      <c r="Y588" s="148"/>
      <c r="Z588" s="148"/>
    </row>
    <row r="589" spans="1:26" ht="15.75" customHeight="1">
      <c r="A589" s="148"/>
      <c r="B589" s="148"/>
      <c r="C589" s="148"/>
      <c r="D589" s="148"/>
      <c r="E589" s="148"/>
      <c r="F589" s="148"/>
      <c r="G589" s="148"/>
      <c r="H589" s="148"/>
      <c r="I589" s="148"/>
      <c r="J589" s="148"/>
      <c r="K589" s="148"/>
      <c r="L589" s="148"/>
      <c r="M589" s="148"/>
      <c r="N589" s="148"/>
      <c r="O589" s="148"/>
      <c r="P589" s="148"/>
      <c r="Q589" s="148"/>
      <c r="R589" s="148"/>
      <c r="S589" s="148"/>
      <c r="T589" s="148"/>
      <c r="U589" s="148"/>
      <c r="V589" s="148"/>
      <c r="W589" s="148"/>
      <c r="X589" s="148"/>
      <c r="Y589" s="148"/>
      <c r="Z589" s="148"/>
    </row>
    <row r="590" spans="1:26" ht="15.75" customHeight="1">
      <c r="A590" s="148"/>
      <c r="B590" s="148"/>
      <c r="C590" s="148"/>
      <c r="D590" s="148"/>
      <c r="E590" s="148"/>
      <c r="F590" s="148"/>
      <c r="G590" s="148"/>
      <c r="H590" s="148"/>
      <c r="I590" s="148"/>
      <c r="J590" s="148"/>
      <c r="K590" s="148"/>
      <c r="L590" s="148"/>
      <c r="M590" s="148"/>
      <c r="N590" s="148"/>
      <c r="O590" s="148"/>
      <c r="P590" s="148"/>
      <c r="Q590" s="148"/>
      <c r="R590" s="148"/>
      <c r="S590" s="148"/>
      <c r="T590" s="148"/>
      <c r="U590" s="148"/>
      <c r="V590" s="148"/>
      <c r="W590" s="148"/>
      <c r="X590" s="148"/>
      <c r="Y590" s="148"/>
      <c r="Z590" s="148"/>
    </row>
    <row r="591" spans="1:26" ht="15.75" customHeight="1">
      <c r="A591" s="148"/>
      <c r="B591" s="148"/>
      <c r="C591" s="148"/>
      <c r="D591" s="148"/>
      <c r="E591" s="148"/>
      <c r="F591" s="148"/>
      <c r="G591" s="148"/>
      <c r="H591" s="148"/>
      <c r="I591" s="148"/>
      <c r="J591" s="148"/>
      <c r="K591" s="148"/>
      <c r="L591" s="148"/>
      <c r="M591" s="148"/>
      <c r="N591" s="148"/>
      <c r="O591" s="148"/>
      <c r="P591" s="148"/>
      <c r="Q591" s="148"/>
      <c r="R591" s="148"/>
      <c r="S591" s="148"/>
      <c r="T591" s="148"/>
      <c r="U591" s="148"/>
      <c r="V591" s="148"/>
      <c r="W591" s="148"/>
      <c r="X591" s="148"/>
      <c r="Y591" s="148"/>
      <c r="Z591" s="148"/>
    </row>
    <row r="592" spans="1:26" ht="15.75" customHeight="1">
      <c r="A592" s="148"/>
      <c r="B592" s="148"/>
      <c r="C592" s="148"/>
      <c r="D592" s="148"/>
      <c r="E592" s="148"/>
      <c r="F592" s="148"/>
      <c r="G592" s="148"/>
      <c r="H592" s="148"/>
      <c r="I592" s="148"/>
      <c r="J592" s="148"/>
      <c r="K592" s="148"/>
      <c r="L592" s="148"/>
      <c r="M592" s="148"/>
      <c r="N592" s="148"/>
      <c r="O592" s="148"/>
      <c r="P592" s="148"/>
      <c r="Q592" s="148"/>
      <c r="R592" s="148"/>
      <c r="S592" s="148"/>
      <c r="T592" s="148"/>
      <c r="U592" s="148"/>
      <c r="V592" s="148"/>
      <c r="W592" s="148"/>
      <c r="X592" s="148"/>
      <c r="Y592" s="148"/>
      <c r="Z592" s="148"/>
    </row>
    <row r="593" spans="1:26" ht="15.75" customHeight="1">
      <c r="A593" s="148"/>
      <c r="B593" s="148"/>
      <c r="C593" s="148"/>
      <c r="D593" s="148"/>
      <c r="E593" s="148"/>
      <c r="F593" s="148"/>
      <c r="G593" s="148"/>
      <c r="H593" s="148"/>
      <c r="I593" s="148"/>
      <c r="J593" s="148"/>
      <c r="K593" s="148"/>
      <c r="L593" s="148"/>
      <c r="M593" s="148"/>
      <c r="N593" s="148"/>
      <c r="O593" s="148"/>
      <c r="P593" s="148"/>
      <c r="Q593" s="148"/>
      <c r="R593" s="148"/>
      <c r="S593" s="148"/>
      <c r="T593" s="148"/>
      <c r="U593" s="148"/>
      <c r="V593" s="148"/>
      <c r="W593" s="148"/>
      <c r="X593" s="148"/>
      <c r="Y593" s="148"/>
      <c r="Z593" s="148"/>
    </row>
    <row r="594" spans="1:26" ht="15.75" customHeight="1">
      <c r="A594" s="148"/>
      <c r="B594" s="148"/>
      <c r="C594" s="148"/>
      <c r="D594" s="148"/>
      <c r="E594" s="148"/>
      <c r="F594" s="148"/>
      <c r="G594" s="148"/>
      <c r="H594" s="148"/>
      <c r="I594" s="148"/>
      <c r="J594" s="148"/>
      <c r="K594" s="148"/>
      <c r="L594" s="148"/>
      <c r="M594" s="148"/>
      <c r="N594" s="148"/>
      <c r="O594" s="148"/>
      <c r="P594" s="148"/>
      <c r="Q594" s="148"/>
      <c r="R594" s="148"/>
      <c r="S594" s="148"/>
      <c r="T594" s="148"/>
      <c r="U594" s="148"/>
      <c r="V594" s="148"/>
      <c r="W594" s="148"/>
      <c r="X594" s="148"/>
      <c r="Y594" s="148"/>
      <c r="Z594" s="148"/>
    </row>
    <row r="595" spans="1:26" ht="15.75" customHeight="1">
      <c r="A595" s="148"/>
      <c r="B595" s="148"/>
      <c r="C595" s="148"/>
      <c r="D595" s="148"/>
      <c r="E595" s="148"/>
      <c r="F595" s="148"/>
      <c r="G595" s="148"/>
      <c r="H595" s="148"/>
      <c r="I595" s="148"/>
      <c r="J595" s="148"/>
      <c r="K595" s="148"/>
      <c r="L595" s="148"/>
      <c r="M595" s="148"/>
      <c r="N595" s="148"/>
      <c r="O595" s="148"/>
      <c r="P595" s="148"/>
      <c r="Q595" s="148"/>
      <c r="R595" s="148"/>
      <c r="S595" s="148"/>
      <c r="T595" s="148"/>
      <c r="U595" s="148"/>
      <c r="V595" s="148"/>
      <c r="W595" s="148"/>
      <c r="X595" s="148"/>
      <c r="Y595" s="148"/>
      <c r="Z595" s="148"/>
    </row>
    <row r="596" spans="1:26" ht="15.75" customHeight="1">
      <c r="A596" s="148"/>
      <c r="B596" s="148"/>
      <c r="C596" s="148"/>
      <c r="D596" s="148"/>
      <c r="E596" s="148"/>
      <c r="F596" s="148"/>
      <c r="G596" s="148"/>
      <c r="H596" s="148"/>
      <c r="I596" s="148"/>
      <c r="J596" s="148"/>
      <c r="K596" s="148"/>
      <c r="L596" s="148"/>
      <c r="M596" s="148"/>
      <c r="N596" s="148"/>
      <c r="O596" s="148"/>
      <c r="P596" s="148"/>
      <c r="Q596" s="148"/>
      <c r="R596" s="148"/>
      <c r="S596" s="148"/>
      <c r="T596" s="148"/>
      <c r="U596" s="148"/>
      <c r="V596" s="148"/>
      <c r="W596" s="148"/>
      <c r="X596" s="148"/>
      <c r="Y596" s="148"/>
      <c r="Z596" s="148"/>
    </row>
    <row r="597" spans="1:26" ht="15.75" customHeight="1">
      <c r="A597" s="148"/>
      <c r="B597" s="148"/>
      <c r="C597" s="148"/>
      <c r="D597" s="148"/>
      <c r="E597" s="148"/>
      <c r="F597" s="148"/>
      <c r="G597" s="148"/>
      <c r="H597" s="148"/>
      <c r="I597" s="148"/>
      <c r="J597" s="148"/>
      <c r="K597" s="148"/>
      <c r="L597" s="148"/>
      <c r="M597" s="148"/>
      <c r="N597" s="148"/>
      <c r="O597" s="148"/>
      <c r="P597" s="148"/>
      <c r="Q597" s="148"/>
      <c r="R597" s="148"/>
      <c r="S597" s="148"/>
      <c r="T597" s="148"/>
      <c r="U597" s="148"/>
      <c r="V597" s="148"/>
      <c r="W597" s="148"/>
      <c r="X597" s="148"/>
      <c r="Y597" s="148"/>
      <c r="Z597" s="148"/>
    </row>
    <row r="598" spans="1:26" ht="15.75" customHeight="1">
      <c r="A598" s="148"/>
      <c r="B598" s="148"/>
      <c r="C598" s="148"/>
      <c r="D598" s="148"/>
      <c r="E598" s="148"/>
      <c r="F598" s="148"/>
      <c r="G598" s="148"/>
      <c r="H598" s="148"/>
      <c r="I598" s="148"/>
      <c r="J598" s="148"/>
      <c r="K598" s="148"/>
      <c r="L598" s="148"/>
      <c r="M598" s="148"/>
      <c r="N598" s="148"/>
      <c r="O598" s="148"/>
      <c r="P598" s="148"/>
      <c r="Q598" s="148"/>
      <c r="R598" s="148"/>
      <c r="S598" s="148"/>
      <c r="T598" s="148"/>
      <c r="U598" s="148"/>
      <c r="V598" s="148"/>
      <c r="W598" s="148"/>
      <c r="X598" s="148"/>
      <c r="Y598" s="148"/>
      <c r="Z598" s="148"/>
    </row>
    <row r="599" spans="1:26" ht="15.75" customHeight="1">
      <c r="A599" s="148"/>
      <c r="B599" s="148"/>
      <c r="C599" s="148"/>
      <c r="D599" s="148"/>
      <c r="E599" s="148"/>
      <c r="F599" s="148"/>
      <c r="G599" s="148"/>
      <c r="H599" s="148"/>
      <c r="I599" s="148"/>
      <c r="J599" s="148"/>
      <c r="K599" s="148"/>
      <c r="L599" s="148"/>
      <c r="M599" s="148"/>
      <c r="N599" s="148"/>
      <c r="O599" s="148"/>
      <c r="P599" s="148"/>
      <c r="Q599" s="148"/>
      <c r="R599" s="148"/>
      <c r="S599" s="148"/>
      <c r="T599" s="148"/>
      <c r="U599" s="148"/>
      <c r="V599" s="148"/>
      <c r="W599" s="148"/>
      <c r="X599" s="148"/>
      <c r="Y599" s="148"/>
      <c r="Z599" s="148"/>
    </row>
    <row r="600" spans="1:26" ht="15.75" customHeight="1">
      <c r="A600" s="148"/>
      <c r="B600" s="148"/>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c r="Y600" s="148"/>
      <c r="Z600" s="148"/>
    </row>
    <row r="601" spans="1:26" ht="15.75" customHeight="1">
      <c r="A601" s="148"/>
      <c r="B601" s="148"/>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c r="Y601" s="148"/>
      <c r="Z601" s="148"/>
    </row>
    <row r="602" spans="1:26" ht="15.75" customHeight="1">
      <c r="A602" s="148"/>
      <c r="B602" s="148"/>
      <c r="C602" s="148"/>
      <c r="D602" s="148"/>
      <c r="E602" s="148"/>
      <c r="F602" s="148"/>
      <c r="G602" s="148"/>
      <c r="H602" s="148"/>
      <c r="I602" s="148"/>
      <c r="J602" s="148"/>
      <c r="K602" s="148"/>
      <c r="L602" s="148"/>
      <c r="M602" s="148"/>
      <c r="N602" s="148"/>
      <c r="O602" s="148"/>
      <c r="P602" s="148"/>
      <c r="Q602" s="148"/>
      <c r="R602" s="148"/>
      <c r="S602" s="148"/>
      <c r="T602" s="148"/>
      <c r="U602" s="148"/>
      <c r="V602" s="148"/>
      <c r="W602" s="148"/>
      <c r="X602" s="148"/>
      <c r="Y602" s="148"/>
      <c r="Z602" s="148"/>
    </row>
    <row r="603" spans="1:26" ht="15.75" customHeight="1">
      <c r="A603" s="148"/>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row>
    <row r="604" spans="1:26" ht="15.75" customHeight="1">
      <c r="A604" s="148"/>
      <c r="B604" s="148"/>
      <c r="C604" s="148"/>
      <c r="D604" s="148"/>
      <c r="E604" s="148"/>
      <c r="F604" s="148"/>
      <c r="G604" s="148"/>
      <c r="H604" s="148"/>
      <c r="I604" s="148"/>
      <c r="J604" s="148"/>
      <c r="K604" s="148"/>
      <c r="L604" s="148"/>
      <c r="M604" s="148"/>
      <c r="N604" s="148"/>
      <c r="O604" s="148"/>
      <c r="P604" s="148"/>
      <c r="Q604" s="148"/>
      <c r="R604" s="148"/>
      <c r="S604" s="148"/>
      <c r="T604" s="148"/>
      <c r="U604" s="148"/>
      <c r="V604" s="148"/>
      <c r="W604" s="148"/>
      <c r="X604" s="148"/>
      <c r="Y604" s="148"/>
      <c r="Z604" s="148"/>
    </row>
    <row r="605" spans="1:26" ht="15.75" customHeight="1">
      <c r="A605" s="148"/>
      <c r="B605" s="148"/>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c r="Y605" s="148"/>
      <c r="Z605" s="148"/>
    </row>
    <row r="606" spans="1:26" ht="15.75" customHeight="1">
      <c r="A606" s="148"/>
      <c r="B606" s="148"/>
      <c r="C606" s="148"/>
      <c r="D606" s="148"/>
      <c r="E606" s="148"/>
      <c r="F606" s="148"/>
      <c r="G606" s="148"/>
      <c r="H606" s="148"/>
      <c r="I606" s="148"/>
      <c r="J606" s="148"/>
      <c r="K606" s="148"/>
      <c r="L606" s="148"/>
      <c r="M606" s="148"/>
      <c r="N606" s="148"/>
      <c r="O606" s="148"/>
      <c r="P606" s="148"/>
      <c r="Q606" s="148"/>
      <c r="R606" s="148"/>
      <c r="S606" s="148"/>
      <c r="T606" s="148"/>
      <c r="U606" s="148"/>
      <c r="V606" s="148"/>
      <c r="W606" s="148"/>
      <c r="X606" s="148"/>
      <c r="Y606" s="148"/>
      <c r="Z606" s="148"/>
    </row>
    <row r="607" spans="1:26" ht="15.75" customHeight="1">
      <c r="A607" s="148"/>
      <c r="B607" s="148"/>
      <c r="C607" s="148"/>
      <c r="D607" s="148"/>
      <c r="E607" s="148"/>
      <c r="F607" s="148"/>
      <c r="G607" s="148"/>
      <c r="H607" s="148"/>
      <c r="I607" s="148"/>
      <c r="J607" s="148"/>
      <c r="K607" s="148"/>
      <c r="L607" s="148"/>
      <c r="M607" s="148"/>
      <c r="N607" s="148"/>
      <c r="O607" s="148"/>
      <c r="P607" s="148"/>
      <c r="Q607" s="148"/>
      <c r="R607" s="148"/>
      <c r="S607" s="148"/>
      <c r="T607" s="148"/>
      <c r="U607" s="148"/>
      <c r="V607" s="148"/>
      <c r="W607" s="148"/>
      <c r="X607" s="148"/>
      <c r="Y607" s="148"/>
      <c r="Z607" s="148"/>
    </row>
    <row r="608" spans="1:26" ht="15.75" customHeight="1">
      <c r="A608" s="148"/>
      <c r="B608" s="148"/>
      <c r="C608" s="148"/>
      <c r="D608" s="148"/>
      <c r="E608" s="148"/>
      <c r="F608" s="148"/>
      <c r="G608" s="148"/>
      <c r="H608" s="148"/>
      <c r="I608" s="148"/>
      <c r="J608" s="148"/>
      <c r="K608" s="148"/>
      <c r="L608" s="148"/>
      <c r="M608" s="148"/>
      <c r="N608" s="148"/>
      <c r="O608" s="148"/>
      <c r="P608" s="148"/>
      <c r="Q608" s="148"/>
      <c r="R608" s="148"/>
      <c r="S608" s="148"/>
      <c r="T608" s="148"/>
      <c r="U608" s="148"/>
      <c r="V608" s="148"/>
      <c r="W608" s="148"/>
      <c r="X608" s="148"/>
      <c r="Y608" s="148"/>
      <c r="Z608" s="148"/>
    </row>
    <row r="609" spans="1:26" ht="15.75" customHeight="1">
      <c r="A609" s="148"/>
      <c r="B609" s="148"/>
      <c r="C609" s="148"/>
      <c r="D609" s="148"/>
      <c r="E609" s="148"/>
      <c r="F609" s="148"/>
      <c r="G609" s="148"/>
      <c r="H609" s="148"/>
      <c r="I609" s="148"/>
      <c r="J609" s="148"/>
      <c r="K609" s="148"/>
      <c r="L609" s="148"/>
      <c r="M609" s="148"/>
      <c r="N609" s="148"/>
      <c r="O609" s="148"/>
      <c r="P609" s="148"/>
      <c r="Q609" s="148"/>
      <c r="R609" s="148"/>
      <c r="S609" s="148"/>
      <c r="T609" s="148"/>
      <c r="U609" s="148"/>
      <c r="V609" s="148"/>
      <c r="W609" s="148"/>
      <c r="X609" s="148"/>
      <c r="Y609" s="148"/>
      <c r="Z609" s="148"/>
    </row>
    <row r="610" spans="1:26" ht="15.75" customHeight="1">
      <c r="A610" s="148"/>
      <c r="B610" s="148"/>
      <c r="C610" s="148"/>
      <c r="D610" s="148"/>
      <c r="E610" s="148"/>
      <c r="F610" s="148"/>
      <c r="G610" s="148"/>
      <c r="H610" s="148"/>
      <c r="I610" s="148"/>
      <c r="J610" s="148"/>
      <c r="K610" s="148"/>
      <c r="L610" s="148"/>
      <c r="M610" s="148"/>
      <c r="N610" s="148"/>
      <c r="O610" s="148"/>
      <c r="P610" s="148"/>
      <c r="Q610" s="148"/>
      <c r="R610" s="148"/>
      <c r="S610" s="148"/>
      <c r="T610" s="148"/>
      <c r="U610" s="148"/>
      <c r="V610" s="148"/>
      <c r="W610" s="148"/>
      <c r="X610" s="148"/>
      <c r="Y610" s="148"/>
      <c r="Z610" s="148"/>
    </row>
    <row r="611" spans="1:26" ht="15.75" customHeight="1">
      <c r="A611" s="148"/>
      <c r="B611" s="148"/>
      <c r="C611" s="148"/>
      <c r="D611" s="148"/>
      <c r="E611" s="148"/>
      <c r="F611" s="148"/>
      <c r="G611" s="148"/>
      <c r="H611" s="148"/>
      <c r="I611" s="148"/>
      <c r="J611" s="148"/>
      <c r="K611" s="148"/>
      <c r="L611" s="148"/>
      <c r="M611" s="148"/>
      <c r="N611" s="148"/>
      <c r="O611" s="148"/>
      <c r="P611" s="148"/>
      <c r="Q611" s="148"/>
      <c r="R611" s="148"/>
      <c r="S611" s="148"/>
      <c r="T611" s="148"/>
      <c r="U611" s="148"/>
      <c r="V611" s="148"/>
      <c r="W611" s="148"/>
      <c r="X611" s="148"/>
      <c r="Y611" s="148"/>
      <c r="Z611" s="148"/>
    </row>
    <row r="612" spans="1:26" ht="15.75" customHeight="1">
      <c r="A612" s="148"/>
      <c r="B612" s="148"/>
      <c r="C612" s="148"/>
      <c r="D612" s="148"/>
      <c r="E612" s="148"/>
      <c r="F612" s="148"/>
      <c r="G612" s="148"/>
      <c r="H612" s="148"/>
      <c r="I612" s="148"/>
      <c r="J612" s="148"/>
      <c r="K612" s="148"/>
      <c r="L612" s="148"/>
      <c r="M612" s="148"/>
      <c r="N612" s="148"/>
      <c r="O612" s="148"/>
      <c r="P612" s="148"/>
      <c r="Q612" s="148"/>
      <c r="R612" s="148"/>
      <c r="S612" s="148"/>
      <c r="T612" s="148"/>
      <c r="U612" s="148"/>
      <c r="V612" s="148"/>
      <c r="W612" s="148"/>
      <c r="X612" s="148"/>
      <c r="Y612" s="148"/>
      <c r="Z612" s="148"/>
    </row>
    <row r="613" spans="1:26" ht="15.75" customHeight="1">
      <c r="A613" s="148"/>
      <c r="B613" s="148"/>
      <c r="C613" s="148"/>
      <c r="D613" s="148"/>
      <c r="E613" s="148"/>
      <c r="F613" s="148"/>
      <c r="G613" s="148"/>
      <c r="H613" s="148"/>
      <c r="I613" s="148"/>
      <c r="J613" s="148"/>
      <c r="K613" s="148"/>
      <c r="L613" s="148"/>
      <c r="M613" s="148"/>
      <c r="N613" s="148"/>
      <c r="O613" s="148"/>
      <c r="P613" s="148"/>
      <c r="Q613" s="148"/>
      <c r="R613" s="148"/>
      <c r="S613" s="148"/>
      <c r="T613" s="148"/>
      <c r="U613" s="148"/>
      <c r="V613" s="148"/>
      <c r="W613" s="148"/>
      <c r="X613" s="148"/>
      <c r="Y613" s="148"/>
      <c r="Z613" s="148"/>
    </row>
    <row r="614" spans="1:26" ht="15.75" customHeight="1">
      <c r="A614" s="148"/>
      <c r="B614" s="148"/>
      <c r="C614" s="148"/>
      <c r="D614" s="148"/>
      <c r="E614" s="148"/>
      <c r="F614" s="148"/>
      <c r="G614" s="148"/>
      <c r="H614" s="148"/>
      <c r="I614" s="148"/>
      <c r="J614" s="148"/>
      <c r="K614" s="148"/>
      <c r="L614" s="148"/>
      <c r="M614" s="148"/>
      <c r="N614" s="148"/>
      <c r="O614" s="148"/>
      <c r="P614" s="148"/>
      <c r="Q614" s="148"/>
      <c r="R614" s="148"/>
      <c r="S614" s="148"/>
      <c r="T614" s="148"/>
      <c r="U614" s="148"/>
      <c r="V614" s="148"/>
      <c r="W614" s="148"/>
      <c r="X614" s="148"/>
      <c r="Y614" s="148"/>
      <c r="Z614" s="148"/>
    </row>
    <row r="615" spans="1:26" ht="15.75" customHeight="1">
      <c r="A615" s="148"/>
      <c r="B615" s="148"/>
      <c r="C615" s="148"/>
      <c r="D615" s="148"/>
      <c r="E615" s="148"/>
      <c r="F615" s="148"/>
      <c r="G615" s="148"/>
      <c r="H615" s="148"/>
      <c r="I615" s="148"/>
      <c r="J615" s="148"/>
      <c r="K615" s="148"/>
      <c r="L615" s="148"/>
      <c r="M615" s="148"/>
      <c r="N615" s="148"/>
      <c r="O615" s="148"/>
      <c r="P615" s="148"/>
      <c r="Q615" s="148"/>
      <c r="R615" s="148"/>
      <c r="S615" s="148"/>
      <c r="T615" s="148"/>
      <c r="U615" s="148"/>
      <c r="V615" s="148"/>
      <c r="W615" s="148"/>
      <c r="X615" s="148"/>
      <c r="Y615" s="148"/>
      <c r="Z615" s="148"/>
    </row>
    <row r="616" spans="1:26" ht="15.75" customHeight="1">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W616" s="148"/>
      <c r="X616" s="148"/>
      <c r="Y616" s="148"/>
      <c r="Z616" s="148"/>
    </row>
    <row r="617" spans="1:26" ht="15.75" customHeight="1">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W617" s="148"/>
      <c r="X617" s="148"/>
      <c r="Y617" s="148"/>
      <c r="Z617" s="148"/>
    </row>
    <row r="618" spans="1:26" ht="15.75" customHeight="1">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W618" s="148"/>
      <c r="X618" s="148"/>
      <c r="Y618" s="148"/>
      <c r="Z618" s="148"/>
    </row>
    <row r="619" spans="1:26" ht="15.75" customHeight="1">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W619" s="148"/>
      <c r="X619" s="148"/>
      <c r="Y619" s="148"/>
      <c r="Z619" s="148"/>
    </row>
    <row r="620" spans="1:26" ht="15.75" customHeight="1">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c r="Y620" s="148"/>
      <c r="Z620" s="148"/>
    </row>
    <row r="621" spans="1:26" ht="15.75" customHeight="1">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c r="Y621" s="148"/>
      <c r="Z621" s="148"/>
    </row>
    <row r="622" spans="1:26" ht="15.75" customHeight="1">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W622" s="148"/>
      <c r="X622" s="148"/>
      <c r="Y622" s="148"/>
      <c r="Z622" s="148"/>
    </row>
    <row r="623" spans="1:26" ht="15.75" customHeight="1">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W623" s="148"/>
      <c r="X623" s="148"/>
      <c r="Y623" s="148"/>
      <c r="Z623" s="148"/>
    </row>
    <row r="624" spans="1:26" ht="15.75" customHeight="1">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W624" s="148"/>
      <c r="X624" s="148"/>
      <c r="Y624" s="148"/>
      <c r="Z624" s="148"/>
    </row>
    <row r="625" spans="1:26" ht="15.75" customHeight="1">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c r="Y625" s="148"/>
      <c r="Z625" s="148"/>
    </row>
    <row r="626" spans="1:26" ht="15.75" customHeight="1">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W626" s="148"/>
      <c r="X626" s="148"/>
      <c r="Y626" s="148"/>
      <c r="Z626" s="148"/>
    </row>
    <row r="627" spans="1:26" ht="15.75" customHeight="1">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W627" s="148"/>
      <c r="X627" s="148"/>
      <c r="Y627" s="148"/>
      <c r="Z627" s="148"/>
    </row>
    <row r="628" spans="1:26" ht="15.75" customHeight="1">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W628" s="148"/>
      <c r="X628" s="148"/>
      <c r="Y628" s="148"/>
      <c r="Z628" s="148"/>
    </row>
    <row r="629" spans="1:26" ht="15.75" customHeight="1">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W629" s="148"/>
      <c r="X629" s="148"/>
      <c r="Y629" s="148"/>
      <c r="Z629" s="148"/>
    </row>
    <row r="630" spans="1:26" ht="15.75" customHeight="1">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W630" s="148"/>
      <c r="X630" s="148"/>
      <c r="Y630" s="148"/>
      <c r="Z630" s="148"/>
    </row>
    <row r="631" spans="1:26" ht="15.75" customHeight="1">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W631" s="148"/>
      <c r="X631" s="148"/>
      <c r="Y631" s="148"/>
      <c r="Z631" s="148"/>
    </row>
    <row r="632" spans="1:26" ht="15.75" customHeight="1">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W632" s="148"/>
      <c r="X632" s="148"/>
      <c r="Y632" s="148"/>
      <c r="Z632" s="148"/>
    </row>
    <row r="633" spans="1:26" ht="15.75" customHeight="1">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W633" s="148"/>
      <c r="X633" s="148"/>
      <c r="Y633" s="148"/>
      <c r="Z633" s="148"/>
    </row>
    <row r="634" spans="1:26" ht="15.75" customHeight="1">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W634" s="148"/>
      <c r="X634" s="148"/>
      <c r="Y634" s="148"/>
      <c r="Z634" s="148"/>
    </row>
    <row r="635" spans="1:26" ht="15.75" customHeight="1">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W635" s="148"/>
      <c r="X635" s="148"/>
      <c r="Y635" s="148"/>
      <c r="Z635" s="148"/>
    </row>
    <row r="636" spans="1:26" ht="15.75" customHeight="1">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W636" s="148"/>
      <c r="X636" s="148"/>
      <c r="Y636" s="148"/>
      <c r="Z636" s="148"/>
    </row>
    <row r="637" spans="1:26" ht="15.75" customHeight="1">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W637" s="148"/>
      <c r="X637" s="148"/>
      <c r="Y637" s="148"/>
      <c r="Z637" s="148"/>
    </row>
    <row r="638" spans="1:26" ht="15.75" customHeight="1">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W638" s="148"/>
      <c r="X638" s="148"/>
      <c r="Y638" s="148"/>
      <c r="Z638" s="148"/>
    </row>
    <row r="639" spans="1:26" ht="15.75" customHeight="1">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W639" s="148"/>
      <c r="X639" s="148"/>
      <c r="Y639" s="148"/>
      <c r="Z639" s="148"/>
    </row>
    <row r="640" spans="1:26" ht="15.75" customHeight="1">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c r="Y640" s="148"/>
      <c r="Z640" s="148"/>
    </row>
    <row r="641" spans="1:26" ht="15.75" customHeight="1">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c r="Y641" s="148"/>
      <c r="Z641" s="148"/>
    </row>
    <row r="642" spans="1:26" ht="15.75" customHeight="1">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W642" s="148"/>
      <c r="X642" s="148"/>
      <c r="Y642" s="148"/>
      <c r="Z642" s="148"/>
    </row>
    <row r="643" spans="1:26" ht="15.75" customHeight="1">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W643" s="148"/>
      <c r="X643" s="148"/>
      <c r="Y643" s="148"/>
      <c r="Z643" s="148"/>
    </row>
    <row r="644" spans="1:26" ht="15.75" customHeight="1">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c r="Y644" s="148"/>
      <c r="Z644" s="148"/>
    </row>
    <row r="645" spans="1:26" ht="15.75" customHeight="1">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c r="Y645" s="148"/>
      <c r="Z645" s="148"/>
    </row>
    <row r="646" spans="1:26" ht="15.75" customHeight="1">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W646" s="148"/>
      <c r="X646" s="148"/>
      <c r="Y646" s="148"/>
      <c r="Z646" s="148"/>
    </row>
    <row r="647" spans="1:26" ht="15.75" customHeight="1">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c r="Y647" s="148"/>
      <c r="Z647" s="148"/>
    </row>
    <row r="648" spans="1:26" ht="15.75" customHeight="1">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W648" s="148"/>
      <c r="X648" s="148"/>
      <c r="Y648" s="148"/>
      <c r="Z648" s="148"/>
    </row>
    <row r="649" spans="1:26" ht="15.75" customHeight="1">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W649" s="148"/>
      <c r="X649" s="148"/>
      <c r="Y649" s="148"/>
      <c r="Z649" s="148"/>
    </row>
    <row r="650" spans="1:26" ht="15.75" customHeight="1">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W650" s="148"/>
      <c r="X650" s="148"/>
      <c r="Y650" s="148"/>
      <c r="Z650" s="148"/>
    </row>
    <row r="651" spans="1:26" ht="15.75" customHeight="1">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W651" s="148"/>
      <c r="X651" s="148"/>
      <c r="Y651" s="148"/>
      <c r="Z651" s="148"/>
    </row>
    <row r="652" spans="1:26" ht="15.75" customHeight="1">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W652" s="148"/>
      <c r="X652" s="148"/>
      <c r="Y652" s="148"/>
      <c r="Z652" s="148"/>
    </row>
    <row r="653" spans="1:26" ht="15.75" customHeight="1">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W653" s="148"/>
      <c r="X653" s="148"/>
      <c r="Y653" s="148"/>
      <c r="Z653" s="148"/>
    </row>
    <row r="654" spans="1:26" ht="15.75" customHeight="1">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W654" s="148"/>
      <c r="X654" s="148"/>
      <c r="Y654" s="148"/>
      <c r="Z654" s="148"/>
    </row>
    <row r="655" spans="1:26" ht="15.75" customHeight="1">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W655" s="148"/>
      <c r="X655" s="148"/>
      <c r="Y655" s="148"/>
      <c r="Z655" s="148"/>
    </row>
    <row r="656" spans="1:26" ht="15.75" customHeight="1">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W656" s="148"/>
      <c r="X656" s="148"/>
      <c r="Y656" s="148"/>
      <c r="Z656" s="148"/>
    </row>
    <row r="657" spans="1:26" ht="15.75" customHeight="1">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W657" s="148"/>
      <c r="X657" s="148"/>
      <c r="Y657" s="148"/>
      <c r="Z657" s="148"/>
    </row>
    <row r="658" spans="1:26" ht="15.75" customHeight="1">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W658" s="148"/>
      <c r="X658" s="148"/>
      <c r="Y658" s="148"/>
      <c r="Z658" s="148"/>
    </row>
    <row r="659" spans="1:26" ht="15.75" customHeight="1">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W659" s="148"/>
      <c r="X659" s="148"/>
      <c r="Y659" s="148"/>
      <c r="Z659" s="148"/>
    </row>
    <row r="660" spans="1:26" ht="15.75" customHeight="1">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W660" s="148"/>
      <c r="X660" s="148"/>
      <c r="Y660" s="148"/>
      <c r="Z660" s="148"/>
    </row>
    <row r="661" spans="1:26" ht="15.75" customHeight="1">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W661" s="148"/>
      <c r="X661" s="148"/>
      <c r="Y661" s="148"/>
      <c r="Z661" s="148"/>
    </row>
    <row r="662" spans="1:26" ht="15.75" customHeight="1">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W662" s="148"/>
      <c r="X662" s="148"/>
      <c r="Y662" s="148"/>
      <c r="Z662" s="148"/>
    </row>
    <row r="663" spans="1:26" ht="15.75" customHeight="1">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W663" s="148"/>
      <c r="X663" s="148"/>
      <c r="Y663" s="148"/>
      <c r="Z663" s="148"/>
    </row>
    <row r="664" spans="1:26" ht="15.75" customHeight="1">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W664" s="148"/>
      <c r="X664" s="148"/>
      <c r="Y664" s="148"/>
      <c r="Z664" s="148"/>
    </row>
    <row r="665" spans="1:26" ht="15.75" customHeight="1">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W665" s="148"/>
      <c r="X665" s="148"/>
      <c r="Y665" s="148"/>
      <c r="Z665" s="148"/>
    </row>
    <row r="666" spans="1:26" ht="15.75" customHeight="1">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W666" s="148"/>
      <c r="X666" s="148"/>
      <c r="Y666" s="148"/>
      <c r="Z666" s="148"/>
    </row>
    <row r="667" spans="1:26" ht="15.75" customHeight="1">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W667" s="148"/>
      <c r="X667" s="148"/>
      <c r="Y667" s="148"/>
      <c r="Z667" s="148"/>
    </row>
    <row r="668" spans="1:26" ht="15.75" customHeight="1">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W668" s="148"/>
      <c r="X668" s="148"/>
      <c r="Y668" s="148"/>
      <c r="Z668" s="148"/>
    </row>
    <row r="669" spans="1:26" ht="15.75" customHeight="1">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W669" s="148"/>
      <c r="X669" s="148"/>
      <c r="Y669" s="148"/>
      <c r="Z669" s="148"/>
    </row>
    <row r="670" spans="1:26" ht="15.75" customHeight="1">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W670" s="148"/>
      <c r="X670" s="148"/>
      <c r="Y670" s="148"/>
      <c r="Z670" s="148"/>
    </row>
    <row r="671" spans="1:26" ht="15.75" customHeight="1">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W671" s="148"/>
      <c r="X671" s="148"/>
      <c r="Y671" s="148"/>
      <c r="Z671" s="148"/>
    </row>
    <row r="672" spans="1:26" ht="15.75" customHeight="1">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W672" s="148"/>
      <c r="X672" s="148"/>
      <c r="Y672" s="148"/>
      <c r="Z672" s="148"/>
    </row>
    <row r="673" spans="1:26" ht="15.75" customHeight="1">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W673" s="148"/>
      <c r="X673" s="148"/>
      <c r="Y673" s="148"/>
      <c r="Z673" s="148"/>
    </row>
    <row r="674" spans="1:26" ht="15.75" customHeight="1">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c r="W674" s="148"/>
      <c r="X674" s="148"/>
      <c r="Y674" s="148"/>
      <c r="Z674" s="148"/>
    </row>
    <row r="675" spans="1:26" ht="15.75" customHeight="1">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c r="W675" s="148"/>
      <c r="X675" s="148"/>
      <c r="Y675" s="148"/>
      <c r="Z675" s="148"/>
    </row>
    <row r="676" spans="1:26" ht="15.75" customHeight="1">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c r="W676" s="148"/>
      <c r="X676" s="148"/>
      <c r="Y676" s="148"/>
      <c r="Z676" s="148"/>
    </row>
    <row r="677" spans="1:26" ht="15.75" customHeight="1">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c r="W677" s="148"/>
      <c r="X677" s="148"/>
      <c r="Y677" s="148"/>
      <c r="Z677" s="148"/>
    </row>
    <row r="678" spans="1:26" ht="15.75" customHeight="1">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c r="W678" s="148"/>
      <c r="X678" s="148"/>
      <c r="Y678" s="148"/>
      <c r="Z678" s="148"/>
    </row>
    <row r="679" spans="1:26" ht="15.75" customHeight="1">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c r="W679" s="148"/>
      <c r="X679" s="148"/>
      <c r="Y679" s="148"/>
      <c r="Z679" s="148"/>
    </row>
    <row r="680" spans="1:26" ht="15.75" customHeight="1">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c r="W680" s="148"/>
      <c r="X680" s="148"/>
      <c r="Y680" s="148"/>
      <c r="Z680" s="148"/>
    </row>
    <row r="681" spans="1:26" ht="15.75" customHeight="1">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c r="W681" s="148"/>
      <c r="X681" s="148"/>
      <c r="Y681" s="148"/>
      <c r="Z681" s="148"/>
    </row>
    <row r="682" spans="1:26" ht="15.75" customHeight="1">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c r="W682" s="148"/>
      <c r="X682" s="148"/>
      <c r="Y682" s="148"/>
      <c r="Z682" s="148"/>
    </row>
    <row r="683" spans="1:26" ht="15.75" customHeight="1">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c r="W683" s="148"/>
      <c r="X683" s="148"/>
      <c r="Y683" s="148"/>
      <c r="Z683" s="148"/>
    </row>
    <row r="684" spans="1:26" ht="15.75" customHeight="1">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c r="W684" s="148"/>
      <c r="X684" s="148"/>
      <c r="Y684" s="148"/>
      <c r="Z684" s="148"/>
    </row>
    <row r="685" spans="1:26" ht="15.75" customHeight="1">
      <c r="A685" s="148"/>
      <c r="B685" s="148"/>
      <c r="C685" s="148"/>
      <c r="D685" s="148"/>
      <c r="E685" s="148"/>
      <c r="F685" s="148"/>
      <c r="G685" s="148"/>
      <c r="H685" s="148"/>
      <c r="I685" s="148"/>
      <c r="J685" s="148"/>
      <c r="K685" s="148"/>
      <c r="L685" s="148"/>
      <c r="M685" s="148"/>
      <c r="N685" s="148"/>
      <c r="O685" s="148"/>
      <c r="P685" s="148"/>
      <c r="Q685" s="148"/>
      <c r="R685" s="148"/>
      <c r="S685" s="148"/>
      <c r="T685" s="148"/>
      <c r="U685" s="148"/>
      <c r="V685" s="148"/>
      <c r="W685" s="148"/>
      <c r="X685" s="148"/>
      <c r="Y685" s="148"/>
      <c r="Z685" s="148"/>
    </row>
    <row r="686" spans="1:26" ht="15.75" customHeight="1">
      <c r="A686" s="148"/>
      <c r="B686" s="148"/>
      <c r="C686" s="148"/>
      <c r="D686" s="148"/>
      <c r="E686" s="148"/>
      <c r="F686" s="148"/>
      <c r="G686" s="148"/>
      <c r="H686" s="148"/>
      <c r="I686" s="148"/>
      <c r="J686" s="148"/>
      <c r="K686" s="148"/>
      <c r="L686" s="148"/>
      <c r="M686" s="148"/>
      <c r="N686" s="148"/>
      <c r="O686" s="148"/>
      <c r="P686" s="148"/>
      <c r="Q686" s="148"/>
      <c r="R686" s="148"/>
      <c r="S686" s="148"/>
      <c r="T686" s="148"/>
      <c r="U686" s="148"/>
      <c r="V686" s="148"/>
      <c r="W686" s="148"/>
      <c r="X686" s="148"/>
      <c r="Y686" s="148"/>
      <c r="Z686" s="148"/>
    </row>
    <row r="687" spans="1:26" ht="15.75" customHeight="1">
      <c r="A687" s="148"/>
      <c r="B687" s="148"/>
      <c r="C687" s="148"/>
      <c r="D687" s="148"/>
      <c r="E687" s="148"/>
      <c r="F687" s="148"/>
      <c r="G687" s="148"/>
      <c r="H687" s="148"/>
      <c r="I687" s="148"/>
      <c r="J687" s="148"/>
      <c r="K687" s="148"/>
      <c r="L687" s="148"/>
      <c r="M687" s="148"/>
      <c r="N687" s="148"/>
      <c r="O687" s="148"/>
      <c r="P687" s="148"/>
      <c r="Q687" s="148"/>
      <c r="R687" s="148"/>
      <c r="S687" s="148"/>
      <c r="T687" s="148"/>
      <c r="U687" s="148"/>
      <c r="V687" s="148"/>
      <c r="W687" s="148"/>
      <c r="X687" s="148"/>
      <c r="Y687" s="148"/>
      <c r="Z687" s="148"/>
    </row>
    <row r="688" spans="1:26" ht="15.75" customHeight="1">
      <c r="A688" s="148"/>
      <c r="B688" s="148"/>
      <c r="C688" s="148"/>
      <c r="D688" s="148"/>
      <c r="E688" s="148"/>
      <c r="F688" s="148"/>
      <c r="G688" s="148"/>
      <c r="H688" s="148"/>
      <c r="I688" s="148"/>
      <c r="J688" s="148"/>
      <c r="K688" s="148"/>
      <c r="L688" s="148"/>
      <c r="M688" s="148"/>
      <c r="N688" s="148"/>
      <c r="O688" s="148"/>
      <c r="P688" s="148"/>
      <c r="Q688" s="148"/>
      <c r="R688" s="148"/>
      <c r="S688" s="148"/>
      <c r="T688" s="148"/>
      <c r="U688" s="148"/>
      <c r="V688" s="148"/>
      <c r="W688" s="148"/>
      <c r="X688" s="148"/>
      <c r="Y688" s="148"/>
      <c r="Z688" s="148"/>
    </row>
    <row r="689" spans="1:26" ht="15.75" customHeight="1">
      <c r="A689" s="148"/>
      <c r="B689" s="148"/>
      <c r="C689" s="148"/>
      <c r="D689" s="148"/>
      <c r="E689" s="148"/>
      <c r="F689" s="148"/>
      <c r="G689" s="148"/>
      <c r="H689" s="148"/>
      <c r="I689" s="148"/>
      <c r="J689" s="148"/>
      <c r="K689" s="148"/>
      <c r="L689" s="148"/>
      <c r="M689" s="148"/>
      <c r="N689" s="148"/>
      <c r="O689" s="148"/>
      <c r="P689" s="148"/>
      <c r="Q689" s="148"/>
      <c r="R689" s="148"/>
      <c r="S689" s="148"/>
      <c r="T689" s="148"/>
      <c r="U689" s="148"/>
      <c r="V689" s="148"/>
      <c r="W689" s="148"/>
      <c r="X689" s="148"/>
      <c r="Y689" s="148"/>
      <c r="Z689" s="148"/>
    </row>
    <row r="690" spans="1:26" ht="15.75" customHeight="1">
      <c r="A690" s="148"/>
      <c r="B690" s="148"/>
      <c r="C690" s="148"/>
      <c r="D690" s="148"/>
      <c r="E690" s="148"/>
      <c r="F690" s="148"/>
      <c r="G690" s="148"/>
      <c r="H690" s="148"/>
      <c r="I690" s="148"/>
      <c r="J690" s="148"/>
      <c r="K690" s="148"/>
      <c r="L690" s="148"/>
      <c r="M690" s="148"/>
      <c r="N690" s="148"/>
      <c r="O690" s="148"/>
      <c r="P690" s="148"/>
      <c r="Q690" s="148"/>
      <c r="R690" s="148"/>
      <c r="S690" s="148"/>
      <c r="T690" s="148"/>
      <c r="U690" s="148"/>
      <c r="V690" s="148"/>
      <c r="W690" s="148"/>
      <c r="X690" s="148"/>
      <c r="Y690" s="148"/>
      <c r="Z690" s="148"/>
    </row>
    <row r="691" spans="1:26" ht="15.75" customHeight="1">
      <c r="A691" s="148"/>
      <c r="B691" s="148"/>
      <c r="C691" s="148"/>
      <c r="D691" s="148"/>
      <c r="E691" s="148"/>
      <c r="F691" s="148"/>
      <c r="G691" s="148"/>
      <c r="H691" s="148"/>
      <c r="I691" s="148"/>
      <c r="J691" s="148"/>
      <c r="K691" s="148"/>
      <c r="L691" s="148"/>
      <c r="M691" s="148"/>
      <c r="N691" s="148"/>
      <c r="O691" s="148"/>
      <c r="P691" s="148"/>
      <c r="Q691" s="148"/>
      <c r="R691" s="148"/>
      <c r="S691" s="148"/>
      <c r="T691" s="148"/>
      <c r="U691" s="148"/>
      <c r="V691" s="148"/>
      <c r="W691" s="148"/>
      <c r="X691" s="148"/>
      <c r="Y691" s="148"/>
      <c r="Z691" s="148"/>
    </row>
    <row r="692" spans="1:26" ht="15.75" customHeight="1">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c r="W692" s="148"/>
      <c r="X692" s="148"/>
      <c r="Y692" s="148"/>
      <c r="Z692" s="148"/>
    </row>
    <row r="693" spans="1:26" ht="15.75" customHeight="1">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c r="W693" s="148"/>
      <c r="X693" s="148"/>
      <c r="Y693" s="148"/>
      <c r="Z693" s="148"/>
    </row>
    <row r="694" spans="1:26" ht="15.75" customHeight="1">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c r="W694" s="148"/>
      <c r="X694" s="148"/>
      <c r="Y694" s="148"/>
      <c r="Z694" s="148"/>
    </row>
    <row r="695" spans="1:26" ht="15.75" customHeight="1">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c r="W695" s="148"/>
      <c r="X695" s="148"/>
      <c r="Y695" s="148"/>
      <c r="Z695" s="148"/>
    </row>
    <row r="696" spans="1:26" ht="15.75" customHeight="1">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c r="W696" s="148"/>
      <c r="X696" s="148"/>
      <c r="Y696" s="148"/>
      <c r="Z696" s="148"/>
    </row>
    <row r="697" spans="1:26" ht="15.75" customHeight="1">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c r="W697" s="148"/>
      <c r="X697" s="148"/>
      <c r="Y697" s="148"/>
      <c r="Z697" s="148"/>
    </row>
    <row r="698" spans="1:26" ht="15.75" customHeight="1">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c r="W698" s="148"/>
      <c r="X698" s="148"/>
      <c r="Y698" s="148"/>
      <c r="Z698" s="148"/>
    </row>
    <row r="699" spans="1:26" ht="15.75" customHeight="1">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c r="W699" s="148"/>
      <c r="X699" s="148"/>
      <c r="Y699" s="148"/>
      <c r="Z699" s="148"/>
    </row>
    <row r="700" spans="1:26" ht="15.75" customHeight="1">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c r="W700" s="148"/>
      <c r="X700" s="148"/>
      <c r="Y700" s="148"/>
      <c r="Z700" s="148"/>
    </row>
    <row r="701" spans="1:26" ht="15.75" customHeight="1">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c r="W701" s="148"/>
      <c r="X701" s="148"/>
      <c r="Y701" s="148"/>
      <c r="Z701" s="148"/>
    </row>
    <row r="702" spans="1:26" ht="15.75" customHeight="1">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c r="W702" s="148"/>
      <c r="X702" s="148"/>
      <c r="Y702" s="148"/>
      <c r="Z702" s="148"/>
    </row>
    <row r="703" spans="1:26" ht="15.75" customHeight="1">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c r="W703" s="148"/>
      <c r="X703" s="148"/>
      <c r="Y703" s="148"/>
      <c r="Z703" s="148"/>
    </row>
    <row r="704" spans="1:26" ht="15.75" customHeight="1">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c r="W704" s="148"/>
      <c r="X704" s="148"/>
      <c r="Y704" s="148"/>
      <c r="Z704" s="148"/>
    </row>
    <row r="705" spans="1:26" ht="15.75" customHeight="1">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c r="W705" s="148"/>
      <c r="X705" s="148"/>
      <c r="Y705" s="148"/>
      <c r="Z705" s="148"/>
    </row>
    <row r="706" spans="1:26" ht="15.75" customHeight="1">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c r="W706" s="148"/>
      <c r="X706" s="148"/>
      <c r="Y706" s="148"/>
      <c r="Z706" s="148"/>
    </row>
    <row r="707" spans="1:26" ht="15.75" customHeight="1">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c r="W707" s="148"/>
      <c r="X707" s="148"/>
      <c r="Y707" s="148"/>
      <c r="Z707" s="148"/>
    </row>
    <row r="708" spans="1:26" ht="15.75" customHeight="1">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c r="W708" s="148"/>
      <c r="X708" s="148"/>
      <c r="Y708" s="148"/>
      <c r="Z708" s="148"/>
    </row>
    <row r="709" spans="1:26" ht="15.75" customHeight="1">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c r="W709" s="148"/>
      <c r="X709" s="148"/>
      <c r="Y709" s="148"/>
      <c r="Z709" s="148"/>
    </row>
    <row r="710" spans="1:26" ht="15.75" customHeight="1">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c r="W710" s="148"/>
      <c r="X710" s="148"/>
      <c r="Y710" s="148"/>
      <c r="Z710" s="148"/>
    </row>
    <row r="711" spans="1:26" ht="15.75" customHeight="1">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c r="W711" s="148"/>
      <c r="X711" s="148"/>
      <c r="Y711" s="148"/>
      <c r="Z711" s="148"/>
    </row>
    <row r="712" spans="1:26" ht="15.75" customHeight="1">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c r="W712" s="148"/>
      <c r="X712" s="148"/>
      <c r="Y712" s="148"/>
      <c r="Z712" s="148"/>
    </row>
    <row r="713" spans="1:26" ht="15.75" customHeight="1">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c r="W713" s="148"/>
      <c r="X713" s="148"/>
      <c r="Y713" s="148"/>
      <c r="Z713" s="148"/>
    </row>
    <row r="714" spans="1:26" ht="15.75" customHeight="1">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c r="W714" s="148"/>
      <c r="X714" s="148"/>
      <c r="Y714" s="148"/>
      <c r="Z714" s="148"/>
    </row>
    <row r="715" spans="1:26" ht="15.75" customHeight="1">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c r="W715" s="148"/>
      <c r="X715" s="148"/>
      <c r="Y715" s="148"/>
      <c r="Z715" s="148"/>
    </row>
    <row r="716" spans="1:26" ht="15.75" customHeight="1">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c r="W716" s="148"/>
      <c r="X716" s="148"/>
      <c r="Y716" s="148"/>
      <c r="Z716" s="148"/>
    </row>
    <row r="717" spans="1:26" ht="15.75" customHeight="1">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c r="W717" s="148"/>
      <c r="X717" s="148"/>
      <c r="Y717" s="148"/>
      <c r="Z717" s="148"/>
    </row>
    <row r="718" spans="1:26" ht="15.75" customHeight="1">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c r="W718" s="148"/>
      <c r="X718" s="148"/>
      <c r="Y718" s="148"/>
      <c r="Z718" s="148"/>
    </row>
    <row r="719" spans="1:26" ht="15.75" customHeight="1">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c r="W719" s="148"/>
      <c r="X719" s="148"/>
      <c r="Y719" s="148"/>
      <c r="Z719" s="148"/>
    </row>
    <row r="720" spans="1:26" ht="15.75" customHeight="1">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c r="W720" s="148"/>
      <c r="X720" s="148"/>
      <c r="Y720" s="148"/>
      <c r="Z720" s="148"/>
    </row>
    <row r="721" spans="1:26" ht="15.75" customHeight="1">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c r="W721" s="148"/>
      <c r="X721" s="148"/>
      <c r="Y721" s="148"/>
      <c r="Z721" s="148"/>
    </row>
    <row r="722" spans="1:26" ht="15.75" customHeight="1">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c r="W722" s="148"/>
      <c r="X722" s="148"/>
      <c r="Y722" s="148"/>
      <c r="Z722" s="148"/>
    </row>
    <row r="723" spans="1:26" ht="15.75" customHeight="1">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c r="W723" s="148"/>
      <c r="X723" s="148"/>
      <c r="Y723" s="148"/>
      <c r="Z723" s="148"/>
    </row>
    <row r="724" spans="1:26" ht="15.75" customHeight="1">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c r="W724" s="148"/>
      <c r="X724" s="148"/>
      <c r="Y724" s="148"/>
      <c r="Z724" s="148"/>
    </row>
    <row r="725" spans="1:26" ht="15.75" customHeight="1">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c r="W725" s="148"/>
      <c r="X725" s="148"/>
      <c r="Y725" s="148"/>
      <c r="Z725" s="148"/>
    </row>
    <row r="726" spans="1:26" ht="15.75" customHeight="1">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c r="W726" s="148"/>
      <c r="X726" s="148"/>
      <c r="Y726" s="148"/>
      <c r="Z726" s="148"/>
    </row>
    <row r="727" spans="1:26" ht="15.75" customHeight="1">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c r="W727" s="148"/>
      <c r="X727" s="148"/>
      <c r="Y727" s="148"/>
      <c r="Z727" s="148"/>
    </row>
    <row r="728" spans="1:26" ht="15.75" customHeight="1">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c r="W728" s="148"/>
      <c r="X728" s="148"/>
      <c r="Y728" s="148"/>
      <c r="Z728" s="148"/>
    </row>
    <row r="729" spans="1:26" ht="15.75" customHeight="1">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c r="W729" s="148"/>
      <c r="X729" s="148"/>
      <c r="Y729" s="148"/>
      <c r="Z729" s="148"/>
    </row>
    <row r="730" spans="1:26" ht="15.75" customHeight="1">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c r="W730" s="148"/>
      <c r="X730" s="148"/>
      <c r="Y730" s="148"/>
      <c r="Z730" s="148"/>
    </row>
    <row r="731" spans="1:26" ht="15.75" customHeight="1">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c r="W731" s="148"/>
      <c r="X731" s="148"/>
      <c r="Y731" s="148"/>
      <c r="Z731" s="148"/>
    </row>
    <row r="732" spans="1:26" ht="15.75" customHeight="1">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c r="W732" s="148"/>
      <c r="X732" s="148"/>
      <c r="Y732" s="148"/>
      <c r="Z732" s="148"/>
    </row>
    <row r="733" spans="1:26" ht="15.75" customHeight="1">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c r="W733" s="148"/>
      <c r="X733" s="148"/>
      <c r="Y733" s="148"/>
      <c r="Z733" s="148"/>
    </row>
    <row r="734" spans="1:26" ht="15.75" customHeight="1">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c r="W734" s="148"/>
      <c r="X734" s="148"/>
      <c r="Y734" s="148"/>
      <c r="Z734" s="148"/>
    </row>
    <row r="735" spans="1:26" ht="15.75" customHeight="1">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c r="W735" s="148"/>
      <c r="X735" s="148"/>
      <c r="Y735" s="148"/>
      <c r="Z735" s="148"/>
    </row>
    <row r="736" spans="1:26" ht="15.75" customHeight="1">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c r="W736" s="148"/>
      <c r="X736" s="148"/>
      <c r="Y736" s="148"/>
      <c r="Z736" s="148"/>
    </row>
    <row r="737" spans="1:26" ht="15.75" customHeight="1">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c r="W737" s="148"/>
      <c r="X737" s="148"/>
      <c r="Y737" s="148"/>
      <c r="Z737" s="148"/>
    </row>
    <row r="738" spans="1:26" ht="15.75" customHeight="1">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c r="W738" s="148"/>
      <c r="X738" s="148"/>
      <c r="Y738" s="148"/>
      <c r="Z738" s="148"/>
    </row>
    <row r="739" spans="1:26" ht="15.75" customHeight="1">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c r="W739" s="148"/>
      <c r="X739" s="148"/>
      <c r="Y739" s="148"/>
      <c r="Z739" s="148"/>
    </row>
    <row r="740" spans="1:26" ht="15.75" customHeight="1">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c r="W740" s="148"/>
      <c r="X740" s="148"/>
      <c r="Y740" s="148"/>
      <c r="Z740" s="148"/>
    </row>
    <row r="741" spans="1:26" ht="15.75" customHeight="1">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c r="W741" s="148"/>
      <c r="X741" s="148"/>
      <c r="Y741" s="148"/>
      <c r="Z741" s="148"/>
    </row>
    <row r="742" spans="1:26" ht="15.75" customHeight="1">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c r="W742" s="148"/>
      <c r="X742" s="148"/>
      <c r="Y742" s="148"/>
      <c r="Z742" s="148"/>
    </row>
    <row r="743" spans="1:26" ht="15.75" customHeight="1">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c r="W743" s="148"/>
      <c r="X743" s="148"/>
      <c r="Y743" s="148"/>
      <c r="Z743" s="148"/>
    </row>
    <row r="744" spans="1:26" ht="15.75" customHeight="1">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c r="W744" s="148"/>
      <c r="X744" s="148"/>
      <c r="Y744" s="148"/>
      <c r="Z744" s="148"/>
    </row>
    <row r="745" spans="1:26" ht="15.75" customHeight="1">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c r="W745" s="148"/>
      <c r="X745" s="148"/>
      <c r="Y745" s="148"/>
      <c r="Z745" s="148"/>
    </row>
    <row r="746" spans="1:26" ht="15.75" customHeight="1">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c r="W746" s="148"/>
      <c r="X746" s="148"/>
      <c r="Y746" s="148"/>
      <c r="Z746" s="148"/>
    </row>
    <row r="747" spans="1:26" ht="15.75" customHeight="1">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c r="W747" s="148"/>
      <c r="X747" s="148"/>
      <c r="Y747" s="148"/>
      <c r="Z747" s="148"/>
    </row>
    <row r="748" spans="1:26" ht="15.75" customHeight="1">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c r="W748" s="148"/>
      <c r="X748" s="148"/>
      <c r="Y748" s="148"/>
      <c r="Z748" s="148"/>
    </row>
    <row r="749" spans="1:26" ht="15.75" customHeight="1">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c r="W749" s="148"/>
      <c r="X749" s="148"/>
      <c r="Y749" s="148"/>
      <c r="Z749" s="148"/>
    </row>
    <row r="750" spans="1:26" ht="15.75" customHeight="1">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c r="W750" s="148"/>
      <c r="X750" s="148"/>
      <c r="Y750" s="148"/>
      <c r="Z750" s="148"/>
    </row>
    <row r="751" spans="1:26" ht="15.75" customHeight="1">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c r="W751" s="148"/>
      <c r="X751" s="148"/>
      <c r="Y751" s="148"/>
      <c r="Z751" s="148"/>
    </row>
    <row r="752" spans="1:26" ht="15.75" customHeight="1">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c r="W752" s="148"/>
      <c r="X752" s="148"/>
      <c r="Y752" s="148"/>
      <c r="Z752" s="148"/>
    </row>
    <row r="753" spans="1:26" ht="15.75" customHeight="1">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c r="W753" s="148"/>
      <c r="X753" s="148"/>
      <c r="Y753" s="148"/>
      <c r="Z753" s="148"/>
    </row>
    <row r="754" spans="1:26" ht="15.75" customHeight="1">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c r="W754" s="148"/>
      <c r="X754" s="148"/>
      <c r="Y754" s="148"/>
      <c r="Z754" s="148"/>
    </row>
    <row r="755" spans="1:26" ht="15.75" customHeight="1">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c r="W755" s="148"/>
      <c r="X755" s="148"/>
      <c r="Y755" s="148"/>
      <c r="Z755" s="148"/>
    </row>
    <row r="756" spans="1:26" ht="15.75" customHeight="1">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c r="W756" s="148"/>
      <c r="X756" s="148"/>
      <c r="Y756" s="148"/>
      <c r="Z756" s="148"/>
    </row>
    <row r="757" spans="1:26" ht="15.75" customHeight="1">
      <c r="A757" s="148"/>
      <c r="B757" s="148"/>
      <c r="C757" s="148"/>
      <c r="D757" s="148"/>
      <c r="E757" s="148"/>
      <c r="F757" s="148"/>
      <c r="G757" s="148"/>
      <c r="H757" s="148"/>
      <c r="I757" s="148"/>
      <c r="J757" s="148"/>
      <c r="K757" s="148"/>
      <c r="L757" s="148"/>
      <c r="M757" s="148"/>
      <c r="N757" s="148"/>
      <c r="O757" s="148"/>
      <c r="P757" s="148"/>
      <c r="Q757" s="148"/>
      <c r="R757" s="148"/>
      <c r="S757" s="148"/>
      <c r="T757" s="148"/>
      <c r="U757" s="148"/>
      <c r="V757" s="148"/>
      <c r="W757" s="148"/>
      <c r="X757" s="148"/>
      <c r="Y757" s="148"/>
      <c r="Z757" s="148"/>
    </row>
    <row r="758" spans="1:26" ht="15.75" customHeight="1">
      <c r="A758" s="148"/>
      <c r="B758" s="148"/>
      <c r="C758" s="148"/>
      <c r="D758" s="148"/>
      <c r="E758" s="148"/>
      <c r="F758" s="148"/>
      <c r="G758" s="148"/>
      <c r="H758" s="148"/>
      <c r="I758" s="148"/>
      <c r="J758" s="148"/>
      <c r="K758" s="148"/>
      <c r="L758" s="148"/>
      <c r="M758" s="148"/>
      <c r="N758" s="148"/>
      <c r="O758" s="148"/>
      <c r="P758" s="148"/>
      <c r="Q758" s="148"/>
      <c r="R758" s="148"/>
      <c r="S758" s="148"/>
      <c r="T758" s="148"/>
      <c r="U758" s="148"/>
      <c r="V758" s="148"/>
      <c r="W758" s="148"/>
      <c r="X758" s="148"/>
      <c r="Y758" s="148"/>
      <c r="Z758" s="148"/>
    </row>
    <row r="759" spans="1:26" ht="15.75" customHeight="1">
      <c r="A759" s="148"/>
      <c r="B759" s="148"/>
      <c r="C759" s="148"/>
      <c r="D759" s="148"/>
      <c r="E759" s="148"/>
      <c r="F759" s="148"/>
      <c r="G759" s="148"/>
      <c r="H759" s="148"/>
      <c r="I759" s="148"/>
      <c r="J759" s="148"/>
      <c r="K759" s="148"/>
      <c r="L759" s="148"/>
      <c r="M759" s="148"/>
      <c r="N759" s="148"/>
      <c r="O759" s="148"/>
      <c r="P759" s="148"/>
      <c r="Q759" s="148"/>
      <c r="R759" s="148"/>
      <c r="S759" s="148"/>
      <c r="T759" s="148"/>
      <c r="U759" s="148"/>
      <c r="V759" s="148"/>
      <c r="W759" s="148"/>
      <c r="X759" s="148"/>
      <c r="Y759" s="148"/>
      <c r="Z759" s="148"/>
    </row>
    <row r="760" spans="1:26" ht="15.75" customHeight="1">
      <c r="A760" s="148"/>
      <c r="B760" s="148"/>
      <c r="C760" s="148"/>
      <c r="D760" s="148"/>
      <c r="E760" s="148"/>
      <c r="F760" s="148"/>
      <c r="G760" s="148"/>
      <c r="H760" s="148"/>
      <c r="I760" s="148"/>
      <c r="J760" s="148"/>
      <c r="K760" s="148"/>
      <c r="L760" s="148"/>
      <c r="M760" s="148"/>
      <c r="N760" s="148"/>
      <c r="O760" s="148"/>
      <c r="P760" s="148"/>
      <c r="Q760" s="148"/>
      <c r="R760" s="148"/>
      <c r="S760" s="148"/>
      <c r="T760" s="148"/>
      <c r="U760" s="148"/>
      <c r="V760" s="148"/>
      <c r="W760" s="148"/>
      <c r="X760" s="148"/>
      <c r="Y760" s="148"/>
      <c r="Z760" s="148"/>
    </row>
    <row r="761" spans="1:26" ht="15.75" customHeight="1">
      <c r="A761" s="148"/>
      <c r="B761" s="148"/>
      <c r="C761" s="148"/>
      <c r="D761" s="148"/>
      <c r="E761" s="148"/>
      <c r="F761" s="148"/>
      <c r="G761" s="148"/>
      <c r="H761" s="148"/>
      <c r="I761" s="148"/>
      <c r="J761" s="148"/>
      <c r="K761" s="148"/>
      <c r="L761" s="148"/>
      <c r="M761" s="148"/>
      <c r="N761" s="148"/>
      <c r="O761" s="148"/>
      <c r="P761" s="148"/>
      <c r="Q761" s="148"/>
      <c r="R761" s="148"/>
      <c r="S761" s="148"/>
      <c r="T761" s="148"/>
      <c r="U761" s="148"/>
      <c r="V761" s="148"/>
      <c r="W761" s="148"/>
      <c r="X761" s="148"/>
      <c r="Y761" s="148"/>
      <c r="Z761" s="148"/>
    </row>
    <row r="762" spans="1:26" ht="15.75" customHeight="1">
      <c r="A762" s="148"/>
      <c r="B762" s="148"/>
      <c r="C762" s="148"/>
      <c r="D762" s="148"/>
      <c r="E762" s="148"/>
      <c r="F762" s="148"/>
      <c r="G762" s="148"/>
      <c r="H762" s="148"/>
      <c r="I762" s="148"/>
      <c r="J762" s="148"/>
      <c r="K762" s="148"/>
      <c r="L762" s="148"/>
      <c r="M762" s="148"/>
      <c r="N762" s="148"/>
      <c r="O762" s="148"/>
      <c r="P762" s="148"/>
      <c r="Q762" s="148"/>
      <c r="R762" s="148"/>
      <c r="S762" s="148"/>
      <c r="T762" s="148"/>
      <c r="U762" s="148"/>
      <c r="V762" s="148"/>
      <c r="W762" s="148"/>
      <c r="X762" s="148"/>
      <c r="Y762" s="148"/>
      <c r="Z762" s="148"/>
    </row>
    <row r="763" spans="1:26" ht="15.75" customHeight="1">
      <c r="A763" s="148"/>
      <c r="B763" s="148"/>
      <c r="C763" s="148"/>
      <c r="D763" s="148"/>
      <c r="E763" s="148"/>
      <c r="F763" s="148"/>
      <c r="G763" s="148"/>
      <c r="H763" s="148"/>
      <c r="I763" s="148"/>
      <c r="J763" s="148"/>
      <c r="K763" s="148"/>
      <c r="L763" s="148"/>
      <c r="M763" s="148"/>
      <c r="N763" s="148"/>
      <c r="O763" s="148"/>
      <c r="P763" s="148"/>
      <c r="Q763" s="148"/>
      <c r="R763" s="148"/>
      <c r="S763" s="148"/>
      <c r="T763" s="148"/>
      <c r="U763" s="148"/>
      <c r="V763" s="148"/>
      <c r="W763" s="148"/>
      <c r="X763" s="148"/>
      <c r="Y763" s="148"/>
      <c r="Z763" s="148"/>
    </row>
    <row r="764" spans="1:26" ht="15.75" customHeight="1">
      <c r="A764" s="148"/>
      <c r="B764" s="148"/>
      <c r="C764" s="148"/>
      <c r="D764" s="148"/>
      <c r="E764" s="148"/>
      <c r="F764" s="148"/>
      <c r="G764" s="148"/>
      <c r="H764" s="148"/>
      <c r="I764" s="148"/>
      <c r="J764" s="148"/>
      <c r="K764" s="148"/>
      <c r="L764" s="148"/>
      <c r="M764" s="148"/>
      <c r="N764" s="148"/>
      <c r="O764" s="148"/>
      <c r="P764" s="148"/>
      <c r="Q764" s="148"/>
      <c r="R764" s="148"/>
      <c r="S764" s="148"/>
      <c r="T764" s="148"/>
      <c r="U764" s="148"/>
      <c r="V764" s="148"/>
      <c r="W764" s="148"/>
      <c r="X764" s="148"/>
      <c r="Y764" s="148"/>
      <c r="Z764" s="148"/>
    </row>
    <row r="765" spans="1:26" ht="15.75" customHeight="1">
      <c r="A765" s="148"/>
      <c r="B765" s="148"/>
      <c r="C765" s="148"/>
      <c r="D765" s="148"/>
      <c r="E765" s="148"/>
      <c r="F765" s="148"/>
      <c r="G765" s="148"/>
      <c r="H765" s="148"/>
      <c r="I765" s="148"/>
      <c r="J765" s="148"/>
      <c r="K765" s="148"/>
      <c r="L765" s="148"/>
      <c r="M765" s="148"/>
      <c r="N765" s="148"/>
      <c r="O765" s="148"/>
      <c r="P765" s="148"/>
      <c r="Q765" s="148"/>
      <c r="R765" s="148"/>
      <c r="S765" s="148"/>
      <c r="T765" s="148"/>
      <c r="U765" s="148"/>
      <c r="V765" s="148"/>
      <c r="W765" s="148"/>
      <c r="X765" s="148"/>
      <c r="Y765" s="148"/>
      <c r="Z765" s="148"/>
    </row>
    <row r="766" spans="1:26" ht="15.75" customHeight="1">
      <c r="A766" s="148"/>
      <c r="B766" s="148"/>
      <c r="C766" s="148"/>
      <c r="D766" s="148"/>
      <c r="E766" s="148"/>
      <c r="F766" s="148"/>
      <c r="G766" s="148"/>
      <c r="H766" s="148"/>
      <c r="I766" s="148"/>
      <c r="J766" s="148"/>
      <c r="K766" s="148"/>
      <c r="L766" s="148"/>
      <c r="M766" s="148"/>
      <c r="N766" s="148"/>
      <c r="O766" s="148"/>
      <c r="P766" s="148"/>
      <c r="Q766" s="148"/>
      <c r="R766" s="148"/>
      <c r="S766" s="148"/>
      <c r="T766" s="148"/>
      <c r="U766" s="148"/>
      <c r="V766" s="148"/>
      <c r="W766" s="148"/>
      <c r="X766" s="148"/>
      <c r="Y766" s="148"/>
      <c r="Z766" s="148"/>
    </row>
    <row r="767" spans="1:26" ht="15.75" customHeight="1">
      <c r="A767" s="148"/>
      <c r="B767" s="148"/>
      <c r="C767" s="148"/>
      <c r="D767" s="148"/>
      <c r="E767" s="148"/>
      <c r="F767" s="148"/>
      <c r="G767" s="148"/>
      <c r="H767" s="148"/>
      <c r="I767" s="148"/>
      <c r="J767" s="148"/>
      <c r="K767" s="148"/>
      <c r="L767" s="148"/>
      <c r="M767" s="148"/>
      <c r="N767" s="148"/>
      <c r="O767" s="148"/>
      <c r="P767" s="148"/>
      <c r="Q767" s="148"/>
      <c r="R767" s="148"/>
      <c r="S767" s="148"/>
      <c r="T767" s="148"/>
      <c r="U767" s="148"/>
      <c r="V767" s="148"/>
      <c r="W767" s="148"/>
      <c r="X767" s="148"/>
      <c r="Y767" s="148"/>
      <c r="Z767" s="148"/>
    </row>
    <row r="768" spans="1:26" ht="15.75" customHeight="1">
      <c r="A768" s="148"/>
      <c r="B768" s="148"/>
      <c r="C768" s="148"/>
      <c r="D768" s="148"/>
      <c r="E768" s="148"/>
      <c r="F768" s="148"/>
      <c r="G768" s="148"/>
      <c r="H768" s="148"/>
      <c r="I768" s="148"/>
      <c r="J768" s="148"/>
      <c r="K768" s="148"/>
      <c r="L768" s="148"/>
      <c r="M768" s="148"/>
      <c r="N768" s="148"/>
      <c r="O768" s="148"/>
      <c r="P768" s="148"/>
      <c r="Q768" s="148"/>
      <c r="R768" s="148"/>
      <c r="S768" s="148"/>
      <c r="T768" s="148"/>
      <c r="U768" s="148"/>
      <c r="V768" s="148"/>
      <c r="W768" s="148"/>
      <c r="X768" s="148"/>
      <c r="Y768" s="148"/>
      <c r="Z768" s="148"/>
    </row>
    <row r="769" spans="1:26" ht="15.75" customHeight="1">
      <c r="A769" s="148"/>
      <c r="B769" s="148"/>
      <c r="C769" s="148"/>
      <c r="D769" s="148"/>
      <c r="E769" s="148"/>
      <c r="F769" s="148"/>
      <c r="G769" s="148"/>
      <c r="H769" s="148"/>
      <c r="I769" s="148"/>
      <c r="J769" s="148"/>
      <c r="K769" s="148"/>
      <c r="L769" s="148"/>
      <c r="M769" s="148"/>
      <c r="N769" s="148"/>
      <c r="O769" s="148"/>
      <c r="P769" s="148"/>
      <c r="Q769" s="148"/>
      <c r="R769" s="148"/>
      <c r="S769" s="148"/>
      <c r="T769" s="148"/>
      <c r="U769" s="148"/>
      <c r="V769" s="148"/>
      <c r="W769" s="148"/>
      <c r="X769" s="148"/>
      <c r="Y769" s="148"/>
      <c r="Z769" s="148"/>
    </row>
    <row r="770" spans="1:26" ht="15.75" customHeight="1">
      <c r="A770" s="148"/>
      <c r="B770" s="148"/>
      <c r="C770" s="148"/>
      <c r="D770" s="148"/>
      <c r="E770" s="148"/>
      <c r="F770" s="148"/>
      <c r="G770" s="148"/>
      <c r="H770" s="148"/>
      <c r="I770" s="148"/>
      <c r="J770" s="148"/>
      <c r="K770" s="148"/>
      <c r="L770" s="148"/>
      <c r="M770" s="148"/>
      <c r="N770" s="148"/>
      <c r="O770" s="148"/>
      <c r="P770" s="148"/>
      <c r="Q770" s="148"/>
      <c r="R770" s="148"/>
      <c r="S770" s="148"/>
      <c r="T770" s="148"/>
      <c r="U770" s="148"/>
      <c r="V770" s="148"/>
      <c r="W770" s="148"/>
      <c r="X770" s="148"/>
      <c r="Y770" s="148"/>
      <c r="Z770" s="148"/>
    </row>
    <row r="771" spans="1:26" ht="15.75" customHeight="1">
      <c r="A771" s="148"/>
      <c r="B771" s="148"/>
      <c r="C771" s="148"/>
      <c r="D771" s="148"/>
      <c r="E771" s="148"/>
      <c r="F771" s="148"/>
      <c r="G771" s="148"/>
      <c r="H771" s="148"/>
      <c r="I771" s="148"/>
      <c r="J771" s="148"/>
      <c r="K771" s="148"/>
      <c r="L771" s="148"/>
      <c r="M771" s="148"/>
      <c r="N771" s="148"/>
      <c r="O771" s="148"/>
      <c r="P771" s="148"/>
      <c r="Q771" s="148"/>
      <c r="R771" s="148"/>
      <c r="S771" s="148"/>
      <c r="T771" s="148"/>
      <c r="U771" s="148"/>
      <c r="V771" s="148"/>
      <c r="W771" s="148"/>
      <c r="X771" s="148"/>
      <c r="Y771" s="148"/>
      <c r="Z771" s="148"/>
    </row>
    <row r="772" spans="1:26" ht="15.75" customHeight="1">
      <c r="A772" s="148"/>
      <c r="B772" s="148"/>
      <c r="C772" s="148"/>
      <c r="D772" s="148"/>
      <c r="E772" s="148"/>
      <c r="F772" s="148"/>
      <c r="G772" s="148"/>
      <c r="H772" s="148"/>
      <c r="I772" s="148"/>
      <c r="J772" s="148"/>
      <c r="K772" s="148"/>
      <c r="L772" s="148"/>
      <c r="M772" s="148"/>
      <c r="N772" s="148"/>
      <c r="O772" s="148"/>
      <c r="P772" s="148"/>
      <c r="Q772" s="148"/>
      <c r="R772" s="148"/>
      <c r="S772" s="148"/>
      <c r="T772" s="148"/>
      <c r="U772" s="148"/>
      <c r="V772" s="148"/>
      <c r="W772" s="148"/>
      <c r="X772" s="148"/>
      <c r="Y772" s="148"/>
      <c r="Z772" s="148"/>
    </row>
    <row r="773" spans="1:26" ht="15.75" customHeight="1">
      <c r="A773" s="148"/>
      <c r="B773" s="148"/>
      <c r="C773" s="148"/>
      <c r="D773" s="148"/>
      <c r="E773" s="148"/>
      <c r="F773" s="148"/>
      <c r="G773" s="148"/>
      <c r="H773" s="148"/>
      <c r="I773" s="148"/>
      <c r="J773" s="148"/>
      <c r="K773" s="148"/>
      <c r="L773" s="148"/>
      <c r="M773" s="148"/>
      <c r="N773" s="148"/>
      <c r="O773" s="148"/>
      <c r="P773" s="148"/>
      <c r="Q773" s="148"/>
      <c r="R773" s="148"/>
      <c r="S773" s="148"/>
      <c r="T773" s="148"/>
      <c r="U773" s="148"/>
      <c r="V773" s="148"/>
      <c r="W773" s="148"/>
      <c r="X773" s="148"/>
      <c r="Y773" s="148"/>
      <c r="Z773" s="148"/>
    </row>
    <row r="774" spans="1:26" ht="15.75" customHeight="1">
      <c r="A774" s="148"/>
      <c r="B774" s="148"/>
      <c r="C774" s="148"/>
      <c r="D774" s="148"/>
      <c r="E774" s="148"/>
      <c r="F774" s="148"/>
      <c r="G774" s="148"/>
      <c r="H774" s="148"/>
      <c r="I774" s="148"/>
      <c r="J774" s="148"/>
      <c r="K774" s="148"/>
      <c r="L774" s="148"/>
      <c r="M774" s="148"/>
      <c r="N774" s="148"/>
      <c r="O774" s="148"/>
      <c r="P774" s="148"/>
      <c r="Q774" s="148"/>
      <c r="R774" s="148"/>
      <c r="S774" s="148"/>
      <c r="T774" s="148"/>
      <c r="U774" s="148"/>
      <c r="V774" s="148"/>
      <c r="W774" s="148"/>
      <c r="X774" s="148"/>
      <c r="Y774" s="148"/>
      <c r="Z774" s="148"/>
    </row>
    <row r="775" spans="1:26" ht="15.75" customHeight="1">
      <c r="A775" s="148"/>
      <c r="B775" s="148"/>
      <c r="C775" s="148"/>
      <c r="D775" s="148"/>
      <c r="E775" s="148"/>
      <c r="F775" s="148"/>
      <c r="G775" s="148"/>
      <c r="H775" s="148"/>
      <c r="I775" s="148"/>
      <c r="J775" s="148"/>
      <c r="K775" s="148"/>
      <c r="L775" s="148"/>
      <c r="M775" s="148"/>
      <c r="N775" s="148"/>
      <c r="O775" s="148"/>
      <c r="P775" s="148"/>
      <c r="Q775" s="148"/>
      <c r="R775" s="148"/>
      <c r="S775" s="148"/>
      <c r="T775" s="148"/>
      <c r="U775" s="148"/>
      <c r="V775" s="148"/>
      <c r="W775" s="148"/>
      <c r="X775" s="148"/>
      <c r="Y775" s="148"/>
      <c r="Z775" s="148"/>
    </row>
    <row r="776" spans="1:26" ht="15.75" customHeight="1">
      <c r="A776" s="148"/>
      <c r="B776" s="148"/>
      <c r="C776" s="148"/>
      <c r="D776" s="148"/>
      <c r="E776" s="148"/>
      <c r="F776" s="148"/>
      <c r="G776" s="148"/>
      <c r="H776" s="148"/>
      <c r="I776" s="148"/>
      <c r="J776" s="148"/>
      <c r="K776" s="148"/>
      <c r="L776" s="148"/>
      <c r="M776" s="148"/>
      <c r="N776" s="148"/>
      <c r="O776" s="148"/>
      <c r="P776" s="148"/>
      <c r="Q776" s="148"/>
      <c r="R776" s="148"/>
      <c r="S776" s="148"/>
      <c r="T776" s="148"/>
      <c r="U776" s="148"/>
      <c r="V776" s="148"/>
      <c r="W776" s="148"/>
      <c r="X776" s="148"/>
      <c r="Y776" s="148"/>
      <c r="Z776" s="148"/>
    </row>
    <row r="777" spans="1:26" ht="15.75" customHeight="1">
      <c r="A777" s="148"/>
      <c r="B777" s="148"/>
      <c r="C777" s="148"/>
      <c r="D777" s="148"/>
      <c r="E777" s="148"/>
      <c r="F777" s="148"/>
      <c r="G777" s="148"/>
      <c r="H777" s="148"/>
      <c r="I777" s="148"/>
      <c r="J777" s="148"/>
      <c r="K777" s="148"/>
      <c r="L777" s="148"/>
      <c r="M777" s="148"/>
      <c r="N777" s="148"/>
      <c r="O777" s="148"/>
      <c r="P777" s="148"/>
      <c r="Q777" s="148"/>
      <c r="R777" s="148"/>
      <c r="S777" s="148"/>
      <c r="T777" s="148"/>
      <c r="U777" s="148"/>
      <c r="V777" s="148"/>
      <c r="W777" s="148"/>
      <c r="X777" s="148"/>
      <c r="Y777" s="148"/>
      <c r="Z777" s="148"/>
    </row>
    <row r="778" spans="1:26" ht="15.75" customHeight="1">
      <c r="A778" s="148"/>
      <c r="B778" s="148"/>
      <c r="C778" s="148"/>
      <c r="D778" s="148"/>
      <c r="E778" s="148"/>
      <c r="F778" s="148"/>
      <c r="G778" s="148"/>
      <c r="H778" s="148"/>
      <c r="I778" s="148"/>
      <c r="J778" s="148"/>
      <c r="K778" s="148"/>
      <c r="L778" s="148"/>
      <c r="M778" s="148"/>
      <c r="N778" s="148"/>
      <c r="O778" s="148"/>
      <c r="P778" s="148"/>
      <c r="Q778" s="148"/>
      <c r="R778" s="148"/>
      <c r="S778" s="148"/>
      <c r="T778" s="148"/>
      <c r="U778" s="148"/>
      <c r="V778" s="148"/>
      <c r="W778" s="148"/>
      <c r="X778" s="148"/>
      <c r="Y778" s="148"/>
      <c r="Z778" s="148"/>
    </row>
    <row r="779" spans="1:26" ht="15.75" customHeight="1">
      <c r="A779" s="148"/>
      <c r="B779" s="148"/>
      <c r="C779" s="148"/>
      <c r="D779" s="148"/>
      <c r="E779" s="148"/>
      <c r="F779" s="148"/>
      <c r="G779" s="148"/>
      <c r="H779" s="148"/>
      <c r="I779" s="148"/>
      <c r="J779" s="148"/>
      <c r="K779" s="148"/>
      <c r="L779" s="148"/>
      <c r="M779" s="148"/>
      <c r="N779" s="148"/>
      <c r="O779" s="148"/>
      <c r="P779" s="148"/>
      <c r="Q779" s="148"/>
      <c r="R779" s="148"/>
      <c r="S779" s="148"/>
      <c r="T779" s="148"/>
      <c r="U779" s="148"/>
      <c r="V779" s="148"/>
      <c r="W779" s="148"/>
      <c r="X779" s="148"/>
      <c r="Y779" s="148"/>
      <c r="Z779" s="148"/>
    </row>
    <row r="780" spans="1:26" ht="15.75" customHeight="1">
      <c r="A780" s="148"/>
      <c r="B780" s="148"/>
      <c r="C780" s="148"/>
      <c r="D780" s="148"/>
      <c r="E780" s="148"/>
      <c r="F780" s="148"/>
      <c r="G780" s="148"/>
      <c r="H780" s="148"/>
      <c r="I780" s="148"/>
      <c r="J780" s="148"/>
      <c r="K780" s="148"/>
      <c r="L780" s="148"/>
      <c r="M780" s="148"/>
      <c r="N780" s="148"/>
      <c r="O780" s="148"/>
      <c r="P780" s="148"/>
      <c r="Q780" s="148"/>
      <c r="R780" s="148"/>
      <c r="S780" s="148"/>
      <c r="T780" s="148"/>
      <c r="U780" s="148"/>
      <c r="V780" s="148"/>
      <c r="W780" s="148"/>
      <c r="X780" s="148"/>
      <c r="Y780" s="148"/>
      <c r="Z780" s="148"/>
    </row>
    <row r="781" spans="1:26" ht="15.75" customHeight="1">
      <c r="A781" s="148"/>
      <c r="B781" s="148"/>
      <c r="C781" s="148"/>
      <c r="D781" s="148"/>
      <c r="E781" s="148"/>
      <c r="F781" s="148"/>
      <c r="G781" s="148"/>
      <c r="H781" s="148"/>
      <c r="I781" s="148"/>
      <c r="J781" s="148"/>
      <c r="K781" s="148"/>
      <c r="L781" s="148"/>
      <c r="M781" s="148"/>
      <c r="N781" s="148"/>
      <c r="O781" s="148"/>
      <c r="P781" s="148"/>
      <c r="Q781" s="148"/>
      <c r="R781" s="148"/>
      <c r="S781" s="148"/>
      <c r="T781" s="148"/>
      <c r="U781" s="148"/>
      <c r="V781" s="148"/>
      <c r="W781" s="148"/>
      <c r="X781" s="148"/>
      <c r="Y781" s="148"/>
      <c r="Z781" s="148"/>
    </row>
    <row r="782" spans="1:26" ht="15.75" customHeight="1">
      <c r="A782" s="148"/>
      <c r="B782" s="148"/>
      <c r="C782" s="148"/>
      <c r="D782" s="148"/>
      <c r="E782" s="148"/>
      <c r="F782" s="148"/>
      <c r="G782" s="148"/>
      <c r="H782" s="148"/>
      <c r="I782" s="148"/>
      <c r="J782" s="148"/>
      <c r="K782" s="148"/>
      <c r="L782" s="148"/>
      <c r="M782" s="148"/>
      <c r="N782" s="148"/>
      <c r="O782" s="148"/>
      <c r="P782" s="148"/>
      <c r="Q782" s="148"/>
      <c r="R782" s="148"/>
      <c r="S782" s="148"/>
      <c r="T782" s="148"/>
      <c r="U782" s="148"/>
      <c r="V782" s="148"/>
      <c r="W782" s="148"/>
      <c r="X782" s="148"/>
      <c r="Y782" s="148"/>
      <c r="Z782" s="148"/>
    </row>
    <row r="783" spans="1:26" ht="15.75" customHeight="1">
      <c r="A783" s="148"/>
      <c r="B783" s="148"/>
      <c r="C783" s="148"/>
      <c r="D783" s="148"/>
      <c r="E783" s="148"/>
      <c r="F783" s="148"/>
      <c r="G783" s="148"/>
      <c r="H783" s="148"/>
      <c r="I783" s="148"/>
      <c r="J783" s="148"/>
      <c r="K783" s="148"/>
      <c r="L783" s="148"/>
      <c r="M783" s="148"/>
      <c r="N783" s="148"/>
      <c r="O783" s="148"/>
      <c r="P783" s="148"/>
      <c r="Q783" s="148"/>
      <c r="R783" s="148"/>
      <c r="S783" s="148"/>
      <c r="T783" s="148"/>
      <c r="U783" s="148"/>
      <c r="V783" s="148"/>
      <c r="W783" s="148"/>
      <c r="X783" s="148"/>
      <c r="Y783" s="148"/>
      <c r="Z783" s="148"/>
    </row>
    <row r="784" spans="1:26" ht="15.75" customHeight="1">
      <c r="A784" s="148"/>
      <c r="B784" s="148"/>
      <c r="C784" s="148"/>
      <c r="D784" s="148"/>
      <c r="E784" s="148"/>
      <c r="F784" s="148"/>
      <c r="G784" s="148"/>
      <c r="H784" s="148"/>
      <c r="I784" s="148"/>
      <c r="J784" s="148"/>
      <c r="K784" s="148"/>
      <c r="L784" s="148"/>
      <c r="M784" s="148"/>
      <c r="N784" s="148"/>
      <c r="O784" s="148"/>
      <c r="P784" s="148"/>
      <c r="Q784" s="148"/>
      <c r="R784" s="148"/>
      <c r="S784" s="148"/>
      <c r="T784" s="148"/>
      <c r="U784" s="148"/>
      <c r="V784" s="148"/>
      <c r="W784" s="148"/>
      <c r="X784" s="148"/>
      <c r="Y784" s="148"/>
      <c r="Z784" s="148"/>
    </row>
    <row r="785" spans="1:26" ht="15.75" customHeight="1">
      <c r="A785" s="148"/>
      <c r="B785" s="148"/>
      <c r="C785" s="148"/>
      <c r="D785" s="148"/>
      <c r="E785" s="148"/>
      <c r="F785" s="148"/>
      <c r="G785" s="148"/>
      <c r="H785" s="148"/>
      <c r="I785" s="148"/>
      <c r="J785" s="148"/>
      <c r="K785" s="148"/>
      <c r="L785" s="148"/>
      <c r="M785" s="148"/>
      <c r="N785" s="148"/>
      <c r="O785" s="148"/>
      <c r="P785" s="148"/>
      <c r="Q785" s="148"/>
      <c r="R785" s="148"/>
      <c r="S785" s="148"/>
      <c r="T785" s="148"/>
      <c r="U785" s="148"/>
      <c r="V785" s="148"/>
      <c r="W785" s="148"/>
      <c r="X785" s="148"/>
      <c r="Y785" s="148"/>
      <c r="Z785" s="148"/>
    </row>
    <row r="786" spans="1:26" ht="15.75" customHeight="1">
      <c r="A786" s="148"/>
      <c r="B786" s="148"/>
      <c r="C786" s="148"/>
      <c r="D786" s="148"/>
      <c r="E786" s="148"/>
      <c r="F786" s="148"/>
      <c r="G786" s="148"/>
      <c r="H786" s="148"/>
      <c r="I786" s="148"/>
      <c r="J786" s="148"/>
      <c r="K786" s="148"/>
      <c r="L786" s="148"/>
      <c r="M786" s="148"/>
      <c r="N786" s="148"/>
      <c r="O786" s="148"/>
      <c r="P786" s="148"/>
      <c r="Q786" s="148"/>
      <c r="R786" s="148"/>
      <c r="S786" s="148"/>
      <c r="T786" s="148"/>
      <c r="U786" s="148"/>
      <c r="V786" s="148"/>
      <c r="W786" s="148"/>
      <c r="X786" s="148"/>
      <c r="Y786" s="148"/>
      <c r="Z786" s="148"/>
    </row>
    <row r="787" spans="1:26" ht="15.75" customHeight="1">
      <c r="A787" s="148"/>
      <c r="B787" s="148"/>
      <c r="C787" s="148"/>
      <c r="D787" s="148"/>
      <c r="E787" s="148"/>
      <c r="F787" s="148"/>
      <c r="G787" s="148"/>
      <c r="H787" s="148"/>
      <c r="I787" s="148"/>
      <c r="J787" s="148"/>
      <c r="K787" s="148"/>
      <c r="L787" s="148"/>
      <c r="M787" s="148"/>
      <c r="N787" s="148"/>
      <c r="O787" s="148"/>
      <c r="P787" s="148"/>
      <c r="Q787" s="148"/>
      <c r="R787" s="148"/>
      <c r="S787" s="148"/>
      <c r="T787" s="148"/>
      <c r="U787" s="148"/>
      <c r="V787" s="148"/>
      <c r="W787" s="148"/>
      <c r="X787" s="148"/>
      <c r="Y787" s="148"/>
      <c r="Z787" s="148"/>
    </row>
    <row r="788" spans="1:26" ht="15.75" customHeight="1">
      <c r="A788" s="148"/>
      <c r="B788" s="148"/>
      <c r="C788" s="148"/>
      <c r="D788" s="148"/>
      <c r="E788" s="148"/>
      <c r="F788" s="148"/>
      <c r="G788" s="148"/>
      <c r="H788" s="148"/>
      <c r="I788" s="148"/>
      <c r="J788" s="148"/>
      <c r="K788" s="148"/>
      <c r="L788" s="148"/>
      <c r="M788" s="148"/>
      <c r="N788" s="148"/>
      <c r="O788" s="148"/>
      <c r="P788" s="148"/>
      <c r="Q788" s="148"/>
      <c r="R788" s="148"/>
      <c r="S788" s="148"/>
      <c r="T788" s="148"/>
      <c r="U788" s="148"/>
      <c r="V788" s="148"/>
      <c r="W788" s="148"/>
      <c r="X788" s="148"/>
      <c r="Y788" s="148"/>
      <c r="Z788" s="148"/>
    </row>
    <row r="789" spans="1:26" ht="15.75" customHeight="1">
      <c r="A789" s="148"/>
      <c r="B789" s="148"/>
      <c r="C789" s="148"/>
      <c r="D789" s="148"/>
      <c r="E789" s="148"/>
      <c r="F789" s="148"/>
      <c r="G789" s="148"/>
      <c r="H789" s="148"/>
      <c r="I789" s="148"/>
      <c r="J789" s="148"/>
      <c r="K789" s="148"/>
      <c r="L789" s="148"/>
      <c r="M789" s="148"/>
      <c r="N789" s="148"/>
      <c r="O789" s="148"/>
      <c r="P789" s="148"/>
      <c r="Q789" s="148"/>
      <c r="R789" s="148"/>
      <c r="S789" s="148"/>
      <c r="T789" s="148"/>
      <c r="U789" s="148"/>
      <c r="V789" s="148"/>
      <c r="W789" s="148"/>
      <c r="X789" s="148"/>
      <c r="Y789" s="148"/>
      <c r="Z789" s="148"/>
    </row>
    <row r="790" spans="1:26" ht="15.75" customHeight="1">
      <c r="A790" s="148"/>
      <c r="B790" s="148"/>
      <c r="C790" s="148"/>
      <c r="D790" s="148"/>
      <c r="E790" s="148"/>
      <c r="F790" s="148"/>
      <c r="G790" s="148"/>
      <c r="H790" s="148"/>
      <c r="I790" s="148"/>
      <c r="J790" s="148"/>
      <c r="K790" s="148"/>
      <c r="L790" s="148"/>
      <c r="M790" s="148"/>
      <c r="N790" s="148"/>
      <c r="O790" s="148"/>
      <c r="P790" s="148"/>
      <c r="Q790" s="148"/>
      <c r="R790" s="148"/>
      <c r="S790" s="148"/>
      <c r="T790" s="148"/>
      <c r="U790" s="148"/>
      <c r="V790" s="148"/>
      <c r="W790" s="148"/>
      <c r="X790" s="148"/>
      <c r="Y790" s="148"/>
      <c r="Z790" s="148"/>
    </row>
    <row r="791" spans="1:26" ht="15.75" customHeight="1">
      <c r="A791" s="148"/>
      <c r="B791" s="148"/>
      <c r="C791" s="148"/>
      <c r="D791" s="148"/>
      <c r="E791" s="148"/>
      <c r="F791" s="148"/>
      <c r="G791" s="148"/>
      <c r="H791" s="148"/>
      <c r="I791" s="148"/>
      <c r="J791" s="148"/>
      <c r="K791" s="148"/>
      <c r="L791" s="148"/>
      <c r="M791" s="148"/>
      <c r="N791" s="148"/>
      <c r="O791" s="148"/>
      <c r="P791" s="148"/>
      <c r="Q791" s="148"/>
      <c r="R791" s="148"/>
      <c r="S791" s="148"/>
      <c r="T791" s="148"/>
      <c r="U791" s="148"/>
      <c r="V791" s="148"/>
      <c r="W791" s="148"/>
      <c r="X791" s="148"/>
      <c r="Y791" s="148"/>
      <c r="Z791" s="148"/>
    </row>
    <row r="792" spans="1:26" ht="15.75" customHeight="1">
      <c r="A792" s="148"/>
      <c r="B792" s="148"/>
      <c r="C792" s="148"/>
      <c r="D792" s="148"/>
      <c r="E792" s="148"/>
      <c r="F792" s="148"/>
      <c r="G792" s="148"/>
      <c r="H792" s="148"/>
      <c r="I792" s="148"/>
      <c r="J792" s="148"/>
      <c r="K792" s="148"/>
      <c r="L792" s="148"/>
      <c r="M792" s="148"/>
      <c r="N792" s="148"/>
      <c r="O792" s="148"/>
      <c r="P792" s="148"/>
      <c r="Q792" s="148"/>
      <c r="R792" s="148"/>
      <c r="S792" s="148"/>
      <c r="T792" s="148"/>
      <c r="U792" s="148"/>
      <c r="V792" s="148"/>
      <c r="W792" s="148"/>
      <c r="X792" s="148"/>
      <c r="Y792" s="148"/>
      <c r="Z792" s="148"/>
    </row>
    <row r="793" spans="1:26" ht="15.75" customHeight="1">
      <c r="A793" s="148"/>
      <c r="B793" s="148"/>
      <c r="C793" s="148"/>
      <c r="D793" s="148"/>
      <c r="E793" s="148"/>
      <c r="F793" s="148"/>
      <c r="G793" s="148"/>
      <c r="H793" s="148"/>
      <c r="I793" s="148"/>
      <c r="J793" s="148"/>
      <c r="K793" s="148"/>
      <c r="L793" s="148"/>
      <c r="M793" s="148"/>
      <c r="N793" s="148"/>
      <c r="O793" s="148"/>
      <c r="P793" s="148"/>
      <c r="Q793" s="148"/>
      <c r="R793" s="148"/>
      <c r="S793" s="148"/>
      <c r="T793" s="148"/>
      <c r="U793" s="148"/>
      <c r="V793" s="148"/>
      <c r="W793" s="148"/>
      <c r="X793" s="148"/>
      <c r="Y793" s="148"/>
      <c r="Z793" s="148"/>
    </row>
    <row r="794" spans="1:26" ht="15.75" customHeight="1">
      <c r="A794" s="148"/>
      <c r="B794" s="148"/>
      <c r="C794" s="148"/>
      <c r="D794" s="148"/>
      <c r="E794" s="148"/>
      <c r="F794" s="148"/>
      <c r="G794" s="148"/>
      <c r="H794" s="148"/>
      <c r="I794" s="148"/>
      <c r="J794" s="148"/>
      <c r="K794" s="148"/>
      <c r="L794" s="148"/>
      <c r="M794" s="148"/>
      <c r="N794" s="148"/>
      <c r="O794" s="148"/>
      <c r="P794" s="148"/>
      <c r="Q794" s="148"/>
      <c r="R794" s="148"/>
      <c r="S794" s="148"/>
      <c r="T794" s="148"/>
      <c r="U794" s="148"/>
      <c r="V794" s="148"/>
      <c r="W794" s="148"/>
      <c r="X794" s="148"/>
      <c r="Y794" s="148"/>
      <c r="Z794" s="148"/>
    </row>
    <row r="795" spans="1:26" ht="15.75" customHeight="1">
      <c r="A795" s="148"/>
      <c r="B795" s="148"/>
      <c r="C795" s="148"/>
      <c r="D795" s="148"/>
      <c r="E795" s="148"/>
      <c r="F795" s="148"/>
      <c r="G795" s="148"/>
      <c r="H795" s="148"/>
      <c r="I795" s="148"/>
      <c r="J795" s="148"/>
      <c r="K795" s="148"/>
      <c r="L795" s="148"/>
      <c r="M795" s="148"/>
      <c r="N795" s="148"/>
      <c r="O795" s="148"/>
      <c r="P795" s="148"/>
      <c r="Q795" s="148"/>
      <c r="R795" s="148"/>
      <c r="S795" s="148"/>
      <c r="T795" s="148"/>
      <c r="U795" s="148"/>
      <c r="V795" s="148"/>
      <c r="W795" s="148"/>
      <c r="X795" s="148"/>
      <c r="Y795" s="148"/>
      <c r="Z795" s="148"/>
    </row>
    <row r="796" spans="1:26" ht="15.75" customHeight="1">
      <c r="A796" s="148"/>
      <c r="B796" s="148"/>
      <c r="C796" s="148"/>
      <c r="D796" s="148"/>
      <c r="E796" s="148"/>
      <c r="F796" s="148"/>
      <c r="G796" s="148"/>
      <c r="H796" s="148"/>
      <c r="I796" s="148"/>
      <c r="J796" s="148"/>
      <c r="K796" s="148"/>
      <c r="L796" s="148"/>
      <c r="M796" s="148"/>
      <c r="N796" s="148"/>
      <c r="O796" s="148"/>
      <c r="P796" s="148"/>
      <c r="Q796" s="148"/>
      <c r="R796" s="148"/>
      <c r="S796" s="148"/>
      <c r="T796" s="148"/>
      <c r="U796" s="148"/>
      <c r="V796" s="148"/>
      <c r="W796" s="148"/>
      <c r="X796" s="148"/>
      <c r="Y796" s="148"/>
      <c r="Z796" s="148"/>
    </row>
    <row r="797" spans="1:26" ht="15.75" customHeight="1">
      <c r="A797" s="148"/>
      <c r="B797" s="148"/>
      <c r="C797" s="148"/>
      <c r="D797" s="148"/>
      <c r="E797" s="148"/>
      <c r="F797" s="148"/>
      <c r="G797" s="148"/>
      <c r="H797" s="148"/>
      <c r="I797" s="148"/>
      <c r="J797" s="148"/>
      <c r="K797" s="148"/>
      <c r="L797" s="148"/>
      <c r="M797" s="148"/>
      <c r="N797" s="148"/>
      <c r="O797" s="148"/>
      <c r="P797" s="148"/>
      <c r="Q797" s="148"/>
      <c r="R797" s="148"/>
      <c r="S797" s="148"/>
      <c r="T797" s="148"/>
      <c r="U797" s="148"/>
      <c r="V797" s="148"/>
      <c r="W797" s="148"/>
      <c r="X797" s="148"/>
      <c r="Y797" s="148"/>
      <c r="Z797" s="148"/>
    </row>
    <row r="798" spans="1:26" ht="15.75" customHeight="1">
      <c r="A798" s="148"/>
      <c r="B798" s="148"/>
      <c r="C798" s="148"/>
      <c r="D798" s="148"/>
      <c r="E798" s="148"/>
      <c r="F798" s="148"/>
      <c r="G798" s="148"/>
      <c r="H798" s="148"/>
      <c r="I798" s="148"/>
      <c r="J798" s="148"/>
      <c r="K798" s="148"/>
      <c r="L798" s="148"/>
      <c r="M798" s="148"/>
      <c r="N798" s="148"/>
      <c r="O798" s="148"/>
      <c r="P798" s="148"/>
      <c r="Q798" s="148"/>
      <c r="R798" s="148"/>
      <c r="S798" s="148"/>
      <c r="T798" s="148"/>
      <c r="U798" s="148"/>
      <c r="V798" s="148"/>
      <c r="W798" s="148"/>
      <c r="X798" s="148"/>
      <c r="Y798" s="148"/>
      <c r="Z798" s="148"/>
    </row>
    <row r="799" spans="1:26" ht="15.75" customHeight="1">
      <c r="A799" s="148"/>
      <c r="B799" s="148"/>
      <c r="C799" s="148"/>
      <c r="D799" s="148"/>
      <c r="E799" s="148"/>
      <c r="F799" s="148"/>
      <c r="G799" s="148"/>
      <c r="H799" s="148"/>
      <c r="I799" s="148"/>
      <c r="J799" s="148"/>
      <c r="K799" s="148"/>
      <c r="L799" s="148"/>
      <c r="M799" s="148"/>
      <c r="N799" s="148"/>
      <c r="O799" s="148"/>
      <c r="P799" s="148"/>
      <c r="Q799" s="148"/>
      <c r="R799" s="148"/>
      <c r="S799" s="148"/>
      <c r="T799" s="148"/>
      <c r="U799" s="148"/>
      <c r="V799" s="148"/>
      <c r="W799" s="148"/>
      <c r="X799" s="148"/>
      <c r="Y799" s="148"/>
      <c r="Z799" s="148"/>
    </row>
    <row r="800" spans="1:26" ht="15.75" customHeight="1">
      <c r="A800" s="148"/>
      <c r="B800" s="148"/>
      <c r="C800" s="148"/>
      <c r="D800" s="148"/>
      <c r="E800" s="148"/>
      <c r="F800" s="148"/>
      <c r="G800" s="148"/>
      <c r="H800" s="148"/>
      <c r="I800" s="148"/>
      <c r="J800" s="148"/>
      <c r="K800" s="148"/>
      <c r="L800" s="148"/>
      <c r="M800" s="148"/>
      <c r="N800" s="148"/>
      <c r="O800" s="148"/>
      <c r="P800" s="148"/>
      <c r="Q800" s="148"/>
      <c r="R800" s="148"/>
      <c r="S800" s="148"/>
      <c r="T800" s="148"/>
      <c r="U800" s="148"/>
      <c r="V800" s="148"/>
      <c r="W800" s="148"/>
      <c r="X800" s="148"/>
      <c r="Y800" s="148"/>
      <c r="Z800" s="148"/>
    </row>
    <row r="801" spans="1:26" ht="15.75" customHeight="1">
      <c r="A801" s="148"/>
      <c r="B801" s="148"/>
      <c r="C801" s="148"/>
      <c r="D801" s="148"/>
      <c r="E801" s="148"/>
      <c r="F801" s="148"/>
      <c r="G801" s="148"/>
      <c r="H801" s="148"/>
      <c r="I801" s="148"/>
      <c r="J801" s="148"/>
      <c r="K801" s="148"/>
      <c r="L801" s="148"/>
      <c r="M801" s="148"/>
      <c r="N801" s="148"/>
      <c r="O801" s="148"/>
      <c r="P801" s="148"/>
      <c r="Q801" s="148"/>
      <c r="R801" s="148"/>
      <c r="S801" s="148"/>
      <c r="T801" s="148"/>
      <c r="U801" s="148"/>
      <c r="V801" s="148"/>
      <c r="W801" s="148"/>
      <c r="X801" s="148"/>
      <c r="Y801" s="148"/>
      <c r="Z801" s="148"/>
    </row>
    <row r="802" spans="1:26" ht="15.75" customHeight="1">
      <c r="A802" s="148"/>
      <c r="B802" s="148"/>
      <c r="C802" s="148"/>
      <c r="D802" s="148"/>
      <c r="E802" s="148"/>
      <c r="F802" s="148"/>
      <c r="G802" s="148"/>
      <c r="H802" s="148"/>
      <c r="I802" s="148"/>
      <c r="J802" s="148"/>
      <c r="K802" s="148"/>
      <c r="L802" s="148"/>
      <c r="M802" s="148"/>
      <c r="N802" s="148"/>
      <c r="O802" s="148"/>
      <c r="P802" s="148"/>
      <c r="Q802" s="148"/>
      <c r="R802" s="148"/>
      <c r="S802" s="148"/>
      <c r="T802" s="148"/>
      <c r="U802" s="148"/>
      <c r="V802" s="148"/>
      <c r="W802" s="148"/>
      <c r="X802" s="148"/>
      <c r="Y802" s="148"/>
      <c r="Z802" s="148"/>
    </row>
    <row r="803" spans="1:26" ht="15.75" customHeight="1">
      <c r="A803" s="148"/>
      <c r="B803" s="148"/>
      <c r="C803" s="148"/>
      <c r="D803" s="148"/>
      <c r="E803" s="148"/>
      <c r="F803" s="148"/>
      <c r="G803" s="148"/>
      <c r="H803" s="148"/>
      <c r="I803" s="148"/>
      <c r="J803" s="148"/>
      <c r="K803" s="148"/>
      <c r="L803" s="148"/>
      <c r="M803" s="148"/>
      <c r="N803" s="148"/>
      <c r="O803" s="148"/>
      <c r="P803" s="148"/>
      <c r="Q803" s="148"/>
      <c r="R803" s="148"/>
      <c r="S803" s="148"/>
      <c r="T803" s="148"/>
      <c r="U803" s="148"/>
      <c r="V803" s="148"/>
      <c r="W803" s="148"/>
      <c r="X803" s="148"/>
      <c r="Y803" s="148"/>
      <c r="Z803" s="148"/>
    </row>
    <row r="804" spans="1:26" ht="15.75" customHeight="1">
      <c r="A804" s="148"/>
      <c r="B804" s="148"/>
      <c r="C804" s="148"/>
      <c r="D804" s="148"/>
      <c r="E804" s="148"/>
      <c r="F804" s="148"/>
      <c r="G804" s="148"/>
      <c r="H804" s="148"/>
      <c r="I804" s="148"/>
      <c r="J804" s="148"/>
      <c r="K804" s="148"/>
      <c r="L804" s="148"/>
      <c r="M804" s="148"/>
      <c r="N804" s="148"/>
      <c r="O804" s="148"/>
      <c r="P804" s="148"/>
      <c r="Q804" s="148"/>
      <c r="R804" s="148"/>
      <c r="S804" s="148"/>
      <c r="T804" s="148"/>
      <c r="U804" s="148"/>
      <c r="V804" s="148"/>
      <c r="W804" s="148"/>
      <c r="X804" s="148"/>
      <c r="Y804" s="148"/>
      <c r="Z804" s="148"/>
    </row>
    <row r="805" spans="1:26" ht="15.75" customHeight="1">
      <c r="A805" s="148"/>
      <c r="B805" s="148"/>
      <c r="C805" s="148"/>
      <c r="D805" s="148"/>
      <c r="E805" s="148"/>
      <c r="F805" s="148"/>
      <c r="G805" s="148"/>
      <c r="H805" s="148"/>
      <c r="I805" s="148"/>
      <c r="J805" s="148"/>
      <c r="K805" s="148"/>
      <c r="L805" s="148"/>
      <c r="M805" s="148"/>
      <c r="N805" s="148"/>
      <c r="O805" s="148"/>
      <c r="P805" s="148"/>
      <c r="Q805" s="148"/>
      <c r="R805" s="148"/>
      <c r="S805" s="148"/>
      <c r="T805" s="148"/>
      <c r="U805" s="148"/>
      <c r="V805" s="148"/>
      <c r="W805" s="148"/>
      <c r="X805" s="148"/>
      <c r="Y805" s="148"/>
      <c r="Z805" s="148"/>
    </row>
    <row r="806" spans="1:26" ht="15.75" customHeight="1">
      <c r="A806" s="148"/>
      <c r="B806" s="148"/>
      <c r="C806" s="148"/>
      <c r="D806" s="148"/>
      <c r="E806" s="148"/>
      <c r="F806" s="148"/>
      <c r="G806" s="148"/>
      <c r="H806" s="148"/>
      <c r="I806" s="148"/>
      <c r="J806" s="148"/>
      <c r="K806" s="148"/>
      <c r="L806" s="148"/>
      <c r="M806" s="148"/>
      <c r="N806" s="148"/>
      <c r="O806" s="148"/>
      <c r="P806" s="148"/>
      <c r="Q806" s="148"/>
      <c r="R806" s="148"/>
      <c r="S806" s="148"/>
      <c r="T806" s="148"/>
      <c r="U806" s="148"/>
      <c r="V806" s="148"/>
      <c r="W806" s="148"/>
      <c r="X806" s="148"/>
      <c r="Y806" s="148"/>
      <c r="Z806" s="148"/>
    </row>
    <row r="807" spans="1:26" ht="15.75" customHeight="1">
      <c r="A807" s="148"/>
      <c r="B807" s="148"/>
      <c r="C807" s="148"/>
      <c r="D807" s="148"/>
      <c r="E807" s="148"/>
      <c r="F807" s="148"/>
      <c r="G807" s="148"/>
      <c r="H807" s="148"/>
      <c r="I807" s="148"/>
      <c r="J807" s="148"/>
      <c r="K807" s="148"/>
      <c r="L807" s="148"/>
      <c r="M807" s="148"/>
      <c r="N807" s="148"/>
      <c r="O807" s="148"/>
      <c r="P807" s="148"/>
      <c r="Q807" s="148"/>
      <c r="R807" s="148"/>
      <c r="S807" s="148"/>
      <c r="T807" s="148"/>
      <c r="U807" s="148"/>
      <c r="V807" s="148"/>
      <c r="W807" s="148"/>
      <c r="X807" s="148"/>
      <c r="Y807" s="148"/>
      <c r="Z807" s="148"/>
    </row>
    <row r="808" spans="1:26" ht="15.75" customHeight="1">
      <c r="A808" s="148"/>
      <c r="B808" s="148"/>
      <c r="C808" s="148"/>
      <c r="D808" s="148"/>
      <c r="E808" s="148"/>
      <c r="F808" s="148"/>
      <c r="G808" s="148"/>
      <c r="H808" s="148"/>
      <c r="I808" s="148"/>
      <c r="J808" s="148"/>
      <c r="K808" s="148"/>
      <c r="L808" s="148"/>
      <c r="M808" s="148"/>
      <c r="N808" s="148"/>
      <c r="O808" s="148"/>
      <c r="P808" s="148"/>
      <c r="Q808" s="148"/>
      <c r="R808" s="148"/>
      <c r="S808" s="148"/>
      <c r="T808" s="148"/>
      <c r="U808" s="148"/>
      <c r="V808" s="148"/>
      <c r="W808" s="148"/>
      <c r="X808" s="148"/>
      <c r="Y808" s="148"/>
      <c r="Z808" s="148"/>
    </row>
    <row r="809" spans="1:26" ht="15.75" customHeight="1">
      <c r="A809" s="148"/>
      <c r="B809" s="148"/>
      <c r="C809" s="148"/>
      <c r="D809" s="148"/>
      <c r="E809" s="148"/>
      <c r="F809" s="148"/>
      <c r="G809" s="148"/>
      <c r="H809" s="148"/>
      <c r="I809" s="148"/>
      <c r="J809" s="148"/>
      <c r="K809" s="148"/>
      <c r="L809" s="148"/>
      <c r="M809" s="148"/>
      <c r="N809" s="148"/>
      <c r="O809" s="148"/>
      <c r="P809" s="148"/>
      <c r="Q809" s="148"/>
      <c r="R809" s="148"/>
      <c r="S809" s="148"/>
      <c r="T809" s="148"/>
      <c r="U809" s="148"/>
      <c r="V809" s="148"/>
      <c r="W809" s="148"/>
      <c r="X809" s="148"/>
      <c r="Y809" s="148"/>
      <c r="Z809" s="148"/>
    </row>
    <row r="810" spans="1:26" ht="15.75" customHeight="1">
      <c r="A810" s="148"/>
      <c r="B810" s="148"/>
      <c r="C810" s="148"/>
      <c r="D810" s="148"/>
      <c r="E810" s="148"/>
      <c r="F810" s="148"/>
      <c r="G810" s="148"/>
      <c r="H810" s="148"/>
      <c r="I810" s="148"/>
      <c r="J810" s="148"/>
      <c r="K810" s="148"/>
      <c r="L810" s="148"/>
      <c r="M810" s="148"/>
      <c r="N810" s="148"/>
      <c r="O810" s="148"/>
      <c r="P810" s="148"/>
      <c r="Q810" s="148"/>
      <c r="R810" s="148"/>
      <c r="S810" s="148"/>
      <c r="T810" s="148"/>
      <c r="U810" s="148"/>
      <c r="V810" s="148"/>
      <c r="W810" s="148"/>
      <c r="X810" s="148"/>
      <c r="Y810" s="148"/>
      <c r="Z810" s="148"/>
    </row>
    <row r="811" spans="1:26" ht="15.75" customHeight="1">
      <c r="A811" s="148"/>
      <c r="B811" s="148"/>
      <c r="C811" s="148"/>
      <c r="D811" s="148"/>
      <c r="E811" s="148"/>
      <c r="F811" s="148"/>
      <c r="G811" s="148"/>
      <c r="H811" s="148"/>
      <c r="I811" s="148"/>
      <c r="J811" s="148"/>
      <c r="K811" s="148"/>
      <c r="L811" s="148"/>
      <c r="M811" s="148"/>
      <c r="N811" s="148"/>
      <c r="O811" s="148"/>
      <c r="P811" s="148"/>
      <c r="Q811" s="148"/>
      <c r="R811" s="148"/>
      <c r="S811" s="148"/>
      <c r="T811" s="148"/>
      <c r="U811" s="148"/>
      <c r="V811" s="148"/>
      <c r="W811" s="148"/>
      <c r="X811" s="148"/>
      <c r="Y811" s="148"/>
      <c r="Z811" s="148"/>
    </row>
    <row r="812" spans="1:26" ht="15.75" customHeight="1">
      <c r="A812" s="148"/>
      <c r="B812" s="148"/>
      <c r="C812" s="148"/>
      <c r="D812" s="148"/>
      <c r="E812" s="148"/>
      <c r="F812" s="148"/>
      <c r="G812" s="148"/>
      <c r="H812" s="148"/>
      <c r="I812" s="148"/>
      <c r="J812" s="148"/>
      <c r="K812" s="148"/>
      <c r="L812" s="148"/>
      <c r="M812" s="148"/>
      <c r="N812" s="148"/>
      <c r="O812" s="148"/>
      <c r="P812" s="148"/>
      <c r="Q812" s="148"/>
      <c r="R812" s="148"/>
      <c r="S812" s="148"/>
      <c r="T812" s="148"/>
      <c r="U812" s="148"/>
      <c r="V812" s="148"/>
      <c r="W812" s="148"/>
      <c r="X812" s="148"/>
      <c r="Y812" s="148"/>
      <c r="Z812" s="148"/>
    </row>
    <row r="813" spans="1:26" ht="15.75" customHeight="1">
      <c r="A813" s="148"/>
      <c r="B813" s="148"/>
      <c r="C813" s="148"/>
      <c r="D813" s="148"/>
      <c r="E813" s="148"/>
      <c r="F813" s="148"/>
      <c r="G813" s="148"/>
      <c r="H813" s="148"/>
      <c r="I813" s="148"/>
      <c r="J813" s="148"/>
      <c r="K813" s="148"/>
      <c r="L813" s="148"/>
      <c r="M813" s="148"/>
      <c r="N813" s="148"/>
      <c r="O813" s="148"/>
      <c r="P813" s="148"/>
      <c r="Q813" s="148"/>
      <c r="R813" s="148"/>
      <c r="S813" s="148"/>
      <c r="T813" s="148"/>
      <c r="U813" s="148"/>
      <c r="V813" s="148"/>
      <c r="W813" s="148"/>
      <c r="X813" s="148"/>
      <c r="Y813" s="148"/>
      <c r="Z813" s="148"/>
    </row>
    <row r="814" spans="1:26" ht="15.75" customHeight="1">
      <c r="A814" s="148"/>
      <c r="B814" s="148"/>
      <c r="C814" s="148"/>
      <c r="D814" s="148"/>
      <c r="E814" s="148"/>
      <c r="F814" s="148"/>
      <c r="G814" s="148"/>
      <c r="H814" s="148"/>
      <c r="I814" s="148"/>
      <c r="J814" s="148"/>
      <c r="K814" s="148"/>
      <c r="L814" s="148"/>
      <c r="M814" s="148"/>
      <c r="N814" s="148"/>
      <c r="O814" s="148"/>
      <c r="P814" s="148"/>
      <c r="Q814" s="148"/>
      <c r="R814" s="148"/>
      <c r="S814" s="148"/>
      <c r="T814" s="148"/>
      <c r="U814" s="148"/>
      <c r="V814" s="148"/>
      <c r="W814" s="148"/>
      <c r="X814" s="148"/>
      <c r="Y814" s="148"/>
      <c r="Z814" s="148"/>
    </row>
    <row r="815" spans="1:26" ht="15.75" customHeight="1">
      <c r="A815" s="148"/>
      <c r="B815" s="148"/>
      <c r="C815" s="148"/>
      <c r="D815" s="148"/>
      <c r="E815" s="148"/>
      <c r="F815" s="148"/>
      <c r="G815" s="148"/>
      <c r="H815" s="148"/>
      <c r="I815" s="148"/>
      <c r="J815" s="148"/>
      <c r="K815" s="148"/>
      <c r="L815" s="148"/>
      <c r="M815" s="148"/>
      <c r="N815" s="148"/>
      <c r="O815" s="148"/>
      <c r="P815" s="148"/>
      <c r="Q815" s="148"/>
      <c r="R815" s="148"/>
      <c r="S815" s="148"/>
      <c r="T815" s="148"/>
      <c r="U815" s="148"/>
      <c r="V815" s="148"/>
      <c r="W815" s="148"/>
      <c r="X815" s="148"/>
      <c r="Y815" s="148"/>
      <c r="Z815" s="148"/>
    </row>
    <row r="816" spans="1:26" ht="15.75" customHeight="1">
      <c r="A816" s="148"/>
      <c r="B816" s="148"/>
      <c r="C816" s="148"/>
      <c r="D816" s="148"/>
      <c r="E816" s="148"/>
      <c r="F816" s="148"/>
      <c r="G816" s="148"/>
      <c r="H816" s="148"/>
      <c r="I816" s="148"/>
      <c r="J816" s="148"/>
      <c r="K816" s="148"/>
      <c r="L816" s="148"/>
      <c r="M816" s="148"/>
      <c r="N816" s="148"/>
      <c r="O816" s="148"/>
      <c r="P816" s="148"/>
      <c r="Q816" s="148"/>
      <c r="R816" s="148"/>
      <c r="S816" s="148"/>
      <c r="T816" s="148"/>
      <c r="U816" s="148"/>
      <c r="V816" s="148"/>
      <c r="W816" s="148"/>
      <c r="X816" s="148"/>
      <c r="Y816" s="148"/>
      <c r="Z816" s="148"/>
    </row>
    <row r="817" spans="1:26" ht="15.75" customHeight="1">
      <c r="A817" s="148"/>
      <c r="B817" s="148"/>
      <c r="C817" s="148"/>
      <c r="D817" s="148"/>
      <c r="E817" s="148"/>
      <c r="F817" s="148"/>
      <c r="G817" s="148"/>
      <c r="H817" s="148"/>
      <c r="I817" s="148"/>
      <c r="J817" s="148"/>
      <c r="K817" s="148"/>
      <c r="L817" s="148"/>
      <c r="M817" s="148"/>
      <c r="N817" s="148"/>
      <c r="O817" s="148"/>
      <c r="P817" s="148"/>
      <c r="Q817" s="148"/>
      <c r="R817" s="148"/>
      <c r="S817" s="148"/>
      <c r="T817" s="148"/>
      <c r="U817" s="148"/>
      <c r="V817" s="148"/>
      <c r="W817" s="148"/>
      <c r="X817" s="148"/>
      <c r="Y817" s="148"/>
      <c r="Z817" s="148"/>
    </row>
    <row r="818" spans="1:26" ht="15.75" customHeight="1">
      <c r="A818" s="148"/>
      <c r="B818" s="148"/>
      <c r="C818" s="148"/>
      <c r="D818" s="148"/>
      <c r="E818" s="148"/>
      <c r="F818" s="148"/>
      <c r="G818" s="148"/>
      <c r="H818" s="148"/>
      <c r="I818" s="148"/>
      <c r="J818" s="148"/>
      <c r="K818" s="148"/>
      <c r="L818" s="148"/>
      <c r="M818" s="148"/>
      <c r="N818" s="148"/>
      <c r="O818" s="148"/>
      <c r="P818" s="148"/>
      <c r="Q818" s="148"/>
      <c r="R818" s="148"/>
      <c r="S818" s="148"/>
      <c r="T818" s="148"/>
      <c r="U818" s="148"/>
      <c r="V818" s="148"/>
      <c r="W818" s="148"/>
      <c r="X818" s="148"/>
      <c r="Y818" s="148"/>
      <c r="Z818" s="148"/>
    </row>
    <row r="819" spans="1:26" ht="15.75" customHeight="1">
      <c r="A819" s="148"/>
      <c r="B819" s="148"/>
      <c r="C819" s="148"/>
      <c r="D819" s="148"/>
      <c r="E819" s="148"/>
      <c r="F819" s="148"/>
      <c r="G819" s="148"/>
      <c r="H819" s="148"/>
      <c r="I819" s="148"/>
      <c r="J819" s="148"/>
      <c r="K819" s="148"/>
      <c r="L819" s="148"/>
      <c r="M819" s="148"/>
      <c r="N819" s="148"/>
      <c r="O819" s="148"/>
      <c r="P819" s="148"/>
      <c r="Q819" s="148"/>
      <c r="R819" s="148"/>
      <c r="S819" s="148"/>
      <c r="T819" s="148"/>
      <c r="U819" s="148"/>
      <c r="V819" s="148"/>
      <c r="W819" s="148"/>
      <c r="X819" s="148"/>
      <c r="Y819" s="148"/>
      <c r="Z819" s="148"/>
    </row>
    <row r="820" spans="1:26" ht="15.75" customHeight="1">
      <c r="A820" s="148"/>
      <c r="B820" s="148"/>
      <c r="C820" s="148"/>
      <c r="D820" s="148"/>
      <c r="E820" s="148"/>
      <c r="F820" s="148"/>
      <c r="G820" s="148"/>
      <c r="H820" s="148"/>
      <c r="I820" s="148"/>
      <c r="J820" s="148"/>
      <c r="K820" s="148"/>
      <c r="L820" s="148"/>
      <c r="M820" s="148"/>
      <c r="N820" s="148"/>
      <c r="O820" s="148"/>
      <c r="P820" s="148"/>
      <c r="Q820" s="148"/>
      <c r="R820" s="148"/>
      <c r="S820" s="148"/>
      <c r="T820" s="148"/>
      <c r="U820" s="148"/>
      <c r="V820" s="148"/>
      <c r="W820" s="148"/>
      <c r="X820" s="148"/>
      <c r="Y820" s="148"/>
      <c r="Z820" s="148"/>
    </row>
    <row r="821" spans="1:26" ht="15.75" customHeight="1">
      <c r="A821" s="148"/>
      <c r="B821" s="148"/>
      <c r="C821" s="148"/>
      <c r="D821" s="148"/>
      <c r="E821" s="148"/>
      <c r="F821" s="148"/>
      <c r="G821" s="148"/>
      <c r="H821" s="148"/>
      <c r="I821" s="148"/>
      <c r="J821" s="148"/>
      <c r="K821" s="148"/>
      <c r="L821" s="148"/>
      <c r="M821" s="148"/>
      <c r="N821" s="148"/>
      <c r="O821" s="148"/>
      <c r="P821" s="148"/>
      <c r="Q821" s="148"/>
      <c r="R821" s="148"/>
      <c r="S821" s="148"/>
      <c r="T821" s="148"/>
      <c r="U821" s="148"/>
      <c r="V821" s="148"/>
      <c r="W821" s="148"/>
      <c r="X821" s="148"/>
      <c r="Y821" s="148"/>
      <c r="Z821" s="148"/>
    </row>
    <row r="822" spans="1:26" ht="15.75" customHeight="1">
      <c r="A822" s="148"/>
      <c r="B822" s="148"/>
      <c r="C822" s="148"/>
      <c r="D822" s="148"/>
      <c r="E822" s="148"/>
      <c r="F822" s="148"/>
      <c r="G822" s="148"/>
      <c r="H822" s="148"/>
      <c r="I822" s="148"/>
      <c r="J822" s="148"/>
      <c r="K822" s="148"/>
      <c r="L822" s="148"/>
      <c r="M822" s="148"/>
      <c r="N822" s="148"/>
      <c r="O822" s="148"/>
      <c r="P822" s="148"/>
      <c r="Q822" s="148"/>
      <c r="R822" s="148"/>
      <c r="S822" s="148"/>
      <c r="T822" s="148"/>
      <c r="U822" s="148"/>
      <c r="V822" s="148"/>
      <c r="W822" s="148"/>
      <c r="X822" s="148"/>
      <c r="Y822" s="148"/>
      <c r="Z822" s="148"/>
    </row>
    <row r="823" spans="1:26" ht="15.75" customHeight="1">
      <c r="A823" s="148"/>
      <c r="B823" s="148"/>
      <c r="C823" s="148"/>
      <c r="D823" s="148"/>
      <c r="E823" s="148"/>
      <c r="F823" s="148"/>
      <c r="G823" s="148"/>
      <c r="H823" s="148"/>
      <c r="I823" s="148"/>
      <c r="J823" s="148"/>
      <c r="K823" s="148"/>
      <c r="L823" s="148"/>
      <c r="M823" s="148"/>
      <c r="N823" s="148"/>
      <c r="O823" s="148"/>
      <c r="P823" s="148"/>
      <c r="Q823" s="148"/>
      <c r="R823" s="148"/>
      <c r="S823" s="148"/>
      <c r="T823" s="148"/>
      <c r="U823" s="148"/>
      <c r="V823" s="148"/>
      <c r="W823" s="148"/>
      <c r="X823" s="148"/>
      <c r="Y823" s="148"/>
      <c r="Z823" s="148"/>
    </row>
    <row r="824" spans="1:26" ht="15.75" customHeight="1">
      <c r="A824" s="148"/>
      <c r="B824" s="148"/>
      <c r="C824" s="148"/>
      <c r="D824" s="148"/>
      <c r="E824" s="148"/>
      <c r="F824" s="148"/>
      <c r="G824" s="148"/>
      <c r="H824" s="148"/>
      <c r="I824" s="148"/>
      <c r="J824" s="148"/>
      <c r="K824" s="148"/>
      <c r="L824" s="148"/>
      <c r="M824" s="148"/>
      <c r="N824" s="148"/>
      <c r="O824" s="148"/>
      <c r="P824" s="148"/>
      <c r="Q824" s="148"/>
      <c r="R824" s="148"/>
      <c r="S824" s="148"/>
      <c r="T824" s="148"/>
      <c r="U824" s="148"/>
      <c r="V824" s="148"/>
      <c r="W824" s="148"/>
      <c r="X824" s="148"/>
      <c r="Y824" s="148"/>
      <c r="Z824" s="148"/>
    </row>
    <row r="825" spans="1:26" ht="15.75" customHeight="1">
      <c r="A825" s="148"/>
      <c r="B825" s="148"/>
      <c r="C825" s="148"/>
      <c r="D825" s="148"/>
      <c r="E825" s="148"/>
      <c r="F825" s="148"/>
      <c r="G825" s="148"/>
      <c r="H825" s="148"/>
      <c r="I825" s="148"/>
      <c r="J825" s="148"/>
      <c r="K825" s="148"/>
      <c r="L825" s="148"/>
      <c r="M825" s="148"/>
      <c r="N825" s="148"/>
      <c r="O825" s="148"/>
      <c r="P825" s="148"/>
      <c r="Q825" s="148"/>
      <c r="R825" s="148"/>
      <c r="S825" s="148"/>
      <c r="T825" s="148"/>
      <c r="U825" s="148"/>
      <c r="V825" s="148"/>
      <c r="W825" s="148"/>
      <c r="X825" s="148"/>
      <c r="Y825" s="148"/>
      <c r="Z825" s="148"/>
    </row>
    <row r="826" spans="1:26" ht="15.75" customHeight="1">
      <c r="A826" s="148"/>
      <c r="B826" s="148"/>
      <c r="C826" s="148"/>
      <c r="D826" s="148"/>
      <c r="E826" s="148"/>
      <c r="F826" s="148"/>
      <c r="G826" s="148"/>
      <c r="H826" s="148"/>
      <c r="I826" s="148"/>
      <c r="J826" s="148"/>
      <c r="K826" s="148"/>
      <c r="L826" s="148"/>
      <c r="M826" s="148"/>
      <c r="N826" s="148"/>
      <c r="O826" s="148"/>
      <c r="P826" s="148"/>
      <c r="Q826" s="148"/>
      <c r="R826" s="148"/>
      <c r="S826" s="148"/>
      <c r="T826" s="148"/>
      <c r="U826" s="148"/>
      <c r="V826" s="148"/>
      <c r="W826" s="148"/>
      <c r="X826" s="148"/>
      <c r="Y826" s="148"/>
      <c r="Z826" s="148"/>
    </row>
    <row r="827" spans="1:26" ht="15.75" customHeight="1">
      <c r="A827" s="148"/>
      <c r="B827" s="148"/>
      <c r="C827" s="148"/>
      <c r="D827" s="148"/>
      <c r="E827" s="148"/>
      <c r="F827" s="148"/>
      <c r="G827" s="148"/>
      <c r="H827" s="148"/>
      <c r="I827" s="148"/>
      <c r="J827" s="148"/>
      <c r="K827" s="148"/>
      <c r="L827" s="148"/>
      <c r="M827" s="148"/>
      <c r="N827" s="148"/>
      <c r="O827" s="148"/>
      <c r="P827" s="148"/>
      <c r="Q827" s="148"/>
      <c r="R827" s="148"/>
      <c r="S827" s="148"/>
      <c r="T827" s="148"/>
      <c r="U827" s="148"/>
      <c r="V827" s="148"/>
      <c r="W827" s="148"/>
      <c r="X827" s="148"/>
      <c r="Y827" s="148"/>
      <c r="Z827" s="148"/>
    </row>
    <row r="828" spans="1:26" ht="15.75" customHeight="1">
      <c r="A828" s="148"/>
      <c r="B828" s="148"/>
      <c r="C828" s="148"/>
      <c r="D828" s="148"/>
      <c r="E828" s="148"/>
      <c r="F828" s="148"/>
      <c r="G828" s="148"/>
      <c r="H828" s="148"/>
      <c r="I828" s="148"/>
      <c r="J828" s="148"/>
      <c r="K828" s="148"/>
      <c r="L828" s="148"/>
      <c r="M828" s="148"/>
      <c r="N828" s="148"/>
      <c r="O828" s="148"/>
      <c r="P828" s="148"/>
      <c r="Q828" s="148"/>
      <c r="R828" s="148"/>
      <c r="S828" s="148"/>
      <c r="T828" s="148"/>
      <c r="U828" s="148"/>
      <c r="V828" s="148"/>
      <c r="W828" s="148"/>
      <c r="X828" s="148"/>
      <c r="Y828" s="148"/>
      <c r="Z828" s="148"/>
    </row>
    <row r="829" spans="1:26" ht="15.75" customHeight="1">
      <c r="A829" s="148"/>
      <c r="B829" s="148"/>
      <c r="C829" s="148"/>
      <c r="D829" s="148"/>
      <c r="E829" s="148"/>
      <c r="F829" s="148"/>
      <c r="G829" s="148"/>
      <c r="H829" s="148"/>
      <c r="I829" s="148"/>
      <c r="J829" s="148"/>
      <c r="K829" s="148"/>
      <c r="L829" s="148"/>
      <c r="M829" s="148"/>
      <c r="N829" s="148"/>
      <c r="O829" s="148"/>
      <c r="P829" s="148"/>
      <c r="Q829" s="148"/>
      <c r="R829" s="148"/>
      <c r="S829" s="148"/>
      <c r="T829" s="148"/>
      <c r="U829" s="148"/>
      <c r="V829" s="148"/>
      <c r="W829" s="148"/>
      <c r="X829" s="148"/>
      <c r="Y829" s="148"/>
      <c r="Z829" s="148"/>
    </row>
    <row r="830" spans="1:26" ht="15.75" customHeight="1">
      <c r="A830" s="148"/>
      <c r="B830" s="148"/>
      <c r="C830" s="148"/>
      <c r="D830" s="148"/>
      <c r="E830" s="148"/>
      <c r="F830" s="148"/>
      <c r="G830" s="148"/>
      <c r="H830" s="148"/>
      <c r="I830" s="148"/>
      <c r="J830" s="148"/>
      <c r="K830" s="148"/>
      <c r="L830" s="148"/>
      <c r="M830" s="148"/>
      <c r="N830" s="148"/>
      <c r="O830" s="148"/>
      <c r="P830" s="148"/>
      <c r="Q830" s="148"/>
      <c r="R830" s="148"/>
      <c r="S830" s="148"/>
      <c r="T830" s="148"/>
      <c r="U830" s="148"/>
      <c r="V830" s="148"/>
      <c r="W830" s="148"/>
      <c r="X830" s="148"/>
      <c r="Y830" s="148"/>
      <c r="Z830" s="148"/>
    </row>
    <row r="831" spans="1:26" ht="15.75" customHeight="1">
      <c r="A831" s="148"/>
      <c r="B831" s="148"/>
      <c r="C831" s="148"/>
      <c r="D831" s="148"/>
      <c r="E831" s="148"/>
      <c r="F831" s="148"/>
      <c r="G831" s="148"/>
      <c r="H831" s="148"/>
      <c r="I831" s="148"/>
      <c r="J831" s="148"/>
      <c r="K831" s="148"/>
      <c r="L831" s="148"/>
      <c r="M831" s="148"/>
      <c r="N831" s="148"/>
      <c r="O831" s="148"/>
      <c r="P831" s="148"/>
      <c r="Q831" s="148"/>
      <c r="R831" s="148"/>
      <c r="S831" s="148"/>
      <c r="T831" s="148"/>
      <c r="U831" s="148"/>
      <c r="V831" s="148"/>
      <c r="W831" s="148"/>
      <c r="X831" s="148"/>
      <c r="Y831" s="148"/>
      <c r="Z831" s="148"/>
    </row>
    <row r="832" spans="1:26" ht="15.75" customHeight="1">
      <c r="A832" s="148"/>
      <c r="B832" s="148"/>
      <c r="C832" s="148"/>
      <c r="D832" s="148"/>
      <c r="E832" s="148"/>
      <c r="F832" s="148"/>
      <c r="G832" s="148"/>
      <c r="H832" s="148"/>
      <c r="I832" s="148"/>
      <c r="J832" s="148"/>
      <c r="K832" s="148"/>
      <c r="L832" s="148"/>
      <c r="M832" s="148"/>
      <c r="N832" s="148"/>
      <c r="O832" s="148"/>
      <c r="P832" s="148"/>
      <c r="Q832" s="148"/>
      <c r="R832" s="148"/>
      <c r="S832" s="148"/>
      <c r="T832" s="148"/>
      <c r="U832" s="148"/>
      <c r="V832" s="148"/>
      <c r="W832" s="148"/>
      <c r="X832" s="148"/>
      <c r="Y832" s="148"/>
      <c r="Z832" s="148"/>
    </row>
    <row r="833" spans="1:26" ht="15.75" customHeight="1">
      <c r="A833" s="148"/>
      <c r="B833" s="148"/>
      <c r="C833" s="148"/>
      <c r="D833" s="148"/>
      <c r="E833" s="148"/>
      <c r="F833" s="148"/>
      <c r="G833" s="148"/>
      <c r="H833" s="148"/>
      <c r="I833" s="148"/>
      <c r="J833" s="148"/>
      <c r="K833" s="148"/>
      <c r="L833" s="148"/>
      <c r="M833" s="148"/>
      <c r="N833" s="148"/>
      <c r="O833" s="148"/>
      <c r="P833" s="148"/>
      <c r="Q833" s="148"/>
      <c r="R833" s="148"/>
      <c r="S833" s="148"/>
      <c r="T833" s="148"/>
      <c r="U833" s="148"/>
      <c r="V833" s="148"/>
      <c r="W833" s="148"/>
      <c r="X833" s="148"/>
      <c r="Y833" s="148"/>
      <c r="Z833" s="148"/>
    </row>
    <row r="834" spans="1:26" ht="15.75" customHeight="1">
      <c r="A834" s="148"/>
      <c r="B834" s="148"/>
      <c r="C834" s="148"/>
      <c r="D834" s="148"/>
      <c r="E834" s="148"/>
      <c r="F834" s="148"/>
      <c r="G834" s="148"/>
      <c r="H834" s="148"/>
      <c r="I834" s="148"/>
      <c r="J834" s="148"/>
      <c r="K834" s="148"/>
      <c r="L834" s="148"/>
      <c r="M834" s="148"/>
      <c r="N834" s="148"/>
      <c r="O834" s="148"/>
      <c r="P834" s="148"/>
      <c r="Q834" s="148"/>
      <c r="R834" s="148"/>
      <c r="S834" s="148"/>
      <c r="T834" s="148"/>
      <c r="U834" s="148"/>
      <c r="V834" s="148"/>
      <c r="W834" s="148"/>
      <c r="X834" s="148"/>
      <c r="Y834" s="148"/>
      <c r="Z834" s="148"/>
    </row>
    <row r="835" spans="1:26" ht="15.75" customHeight="1">
      <c r="A835" s="148"/>
      <c r="B835" s="148"/>
      <c r="C835" s="148"/>
      <c r="D835" s="148"/>
      <c r="E835" s="148"/>
      <c r="F835" s="148"/>
      <c r="G835" s="148"/>
      <c r="H835" s="148"/>
      <c r="I835" s="148"/>
      <c r="J835" s="148"/>
      <c r="K835" s="148"/>
      <c r="L835" s="148"/>
      <c r="M835" s="148"/>
      <c r="N835" s="148"/>
      <c r="O835" s="148"/>
      <c r="P835" s="148"/>
      <c r="Q835" s="148"/>
      <c r="R835" s="148"/>
      <c r="S835" s="148"/>
      <c r="T835" s="148"/>
      <c r="U835" s="148"/>
      <c r="V835" s="148"/>
      <c r="W835" s="148"/>
      <c r="X835" s="148"/>
      <c r="Y835" s="148"/>
      <c r="Z835" s="148"/>
    </row>
    <row r="836" spans="1:26" ht="15.75" customHeight="1">
      <c r="A836" s="148"/>
      <c r="B836" s="148"/>
      <c r="C836" s="148"/>
      <c r="D836" s="148"/>
      <c r="E836" s="148"/>
      <c r="F836" s="148"/>
      <c r="G836" s="148"/>
      <c r="H836" s="148"/>
      <c r="I836" s="148"/>
      <c r="J836" s="148"/>
      <c r="K836" s="148"/>
      <c r="L836" s="148"/>
      <c r="M836" s="148"/>
      <c r="N836" s="148"/>
      <c r="O836" s="148"/>
      <c r="P836" s="148"/>
      <c r="Q836" s="148"/>
      <c r="R836" s="148"/>
      <c r="S836" s="148"/>
      <c r="T836" s="148"/>
      <c r="U836" s="148"/>
      <c r="V836" s="148"/>
      <c r="W836" s="148"/>
      <c r="X836" s="148"/>
      <c r="Y836" s="148"/>
      <c r="Z836" s="148"/>
    </row>
    <row r="837" spans="1:26" ht="15.75" customHeight="1">
      <c r="A837" s="148"/>
      <c r="B837" s="148"/>
      <c r="C837" s="148"/>
      <c r="D837" s="148"/>
      <c r="E837" s="148"/>
      <c r="F837" s="148"/>
      <c r="G837" s="148"/>
      <c r="H837" s="148"/>
      <c r="I837" s="148"/>
      <c r="J837" s="148"/>
      <c r="K837" s="148"/>
      <c r="L837" s="148"/>
      <c r="M837" s="148"/>
      <c r="N837" s="148"/>
      <c r="O837" s="148"/>
      <c r="P837" s="148"/>
      <c r="Q837" s="148"/>
      <c r="R837" s="148"/>
      <c r="S837" s="148"/>
      <c r="T837" s="148"/>
      <c r="U837" s="148"/>
      <c r="V837" s="148"/>
      <c r="W837" s="148"/>
      <c r="X837" s="148"/>
      <c r="Y837" s="148"/>
      <c r="Z837" s="148"/>
    </row>
    <row r="838" spans="1:26" ht="15.75" customHeight="1">
      <c r="A838" s="148"/>
      <c r="B838" s="148"/>
      <c r="C838" s="148"/>
      <c r="D838" s="148"/>
      <c r="E838" s="148"/>
      <c r="F838" s="148"/>
      <c r="G838" s="148"/>
      <c r="H838" s="148"/>
      <c r="I838" s="148"/>
      <c r="J838" s="148"/>
      <c r="K838" s="148"/>
      <c r="L838" s="148"/>
      <c r="M838" s="148"/>
      <c r="N838" s="148"/>
      <c r="O838" s="148"/>
      <c r="P838" s="148"/>
      <c r="Q838" s="148"/>
      <c r="R838" s="148"/>
      <c r="S838" s="148"/>
      <c r="T838" s="148"/>
      <c r="U838" s="148"/>
      <c r="V838" s="148"/>
      <c r="W838" s="148"/>
      <c r="X838" s="148"/>
      <c r="Y838" s="148"/>
      <c r="Z838" s="148"/>
    </row>
    <row r="839" spans="1:26" ht="15.75" customHeight="1">
      <c r="A839" s="148"/>
      <c r="B839" s="148"/>
      <c r="C839" s="148"/>
      <c r="D839" s="148"/>
      <c r="E839" s="148"/>
      <c r="F839" s="148"/>
      <c r="G839" s="148"/>
      <c r="H839" s="148"/>
      <c r="I839" s="148"/>
      <c r="J839" s="148"/>
      <c r="K839" s="148"/>
      <c r="L839" s="148"/>
      <c r="M839" s="148"/>
      <c r="N839" s="148"/>
      <c r="O839" s="148"/>
      <c r="P839" s="148"/>
      <c r="Q839" s="148"/>
      <c r="R839" s="148"/>
      <c r="S839" s="148"/>
      <c r="T839" s="148"/>
      <c r="U839" s="148"/>
      <c r="V839" s="148"/>
      <c r="W839" s="148"/>
      <c r="X839" s="148"/>
      <c r="Y839" s="148"/>
      <c r="Z839" s="148"/>
    </row>
    <row r="840" spans="1:26" ht="15.75" customHeight="1">
      <c r="A840" s="148"/>
      <c r="B840" s="148"/>
      <c r="C840" s="148"/>
      <c r="D840" s="148"/>
      <c r="E840" s="148"/>
      <c r="F840" s="148"/>
      <c r="G840" s="148"/>
      <c r="H840" s="148"/>
      <c r="I840" s="148"/>
      <c r="J840" s="148"/>
      <c r="K840" s="148"/>
      <c r="L840" s="148"/>
      <c r="M840" s="148"/>
      <c r="N840" s="148"/>
      <c r="O840" s="148"/>
      <c r="P840" s="148"/>
      <c r="Q840" s="148"/>
      <c r="R840" s="148"/>
      <c r="S840" s="148"/>
      <c r="T840" s="148"/>
      <c r="U840" s="148"/>
      <c r="V840" s="148"/>
      <c r="W840" s="148"/>
      <c r="X840" s="148"/>
      <c r="Y840" s="148"/>
      <c r="Z840" s="148"/>
    </row>
    <row r="841" spans="1:26" ht="15.75" customHeight="1">
      <c r="A841" s="148"/>
      <c r="B841" s="148"/>
      <c r="C841" s="148"/>
      <c r="D841" s="148"/>
      <c r="E841" s="148"/>
      <c r="F841" s="148"/>
      <c r="G841" s="148"/>
      <c r="H841" s="148"/>
      <c r="I841" s="148"/>
      <c r="J841" s="148"/>
      <c r="K841" s="148"/>
      <c r="L841" s="148"/>
      <c r="M841" s="148"/>
      <c r="N841" s="148"/>
      <c r="O841" s="148"/>
      <c r="P841" s="148"/>
      <c r="Q841" s="148"/>
      <c r="R841" s="148"/>
      <c r="S841" s="148"/>
      <c r="T841" s="148"/>
      <c r="U841" s="148"/>
      <c r="V841" s="148"/>
      <c r="W841" s="148"/>
      <c r="X841" s="148"/>
      <c r="Y841" s="148"/>
      <c r="Z841" s="148"/>
    </row>
    <row r="842" spans="1:26" ht="15.75" customHeight="1">
      <c r="A842" s="148"/>
      <c r="B842" s="148"/>
      <c r="C842" s="148"/>
      <c r="D842" s="148"/>
      <c r="E842" s="148"/>
      <c r="F842" s="148"/>
      <c r="G842" s="148"/>
      <c r="H842" s="148"/>
      <c r="I842" s="148"/>
      <c r="J842" s="148"/>
      <c r="K842" s="148"/>
      <c r="L842" s="148"/>
      <c r="M842" s="148"/>
      <c r="N842" s="148"/>
      <c r="O842" s="148"/>
      <c r="P842" s="148"/>
      <c r="Q842" s="148"/>
      <c r="R842" s="148"/>
      <c r="S842" s="148"/>
      <c r="T842" s="148"/>
      <c r="U842" s="148"/>
      <c r="V842" s="148"/>
      <c r="W842" s="148"/>
      <c r="X842" s="148"/>
      <c r="Y842" s="148"/>
      <c r="Z842" s="148"/>
    </row>
    <row r="843" spans="1:26" ht="15.75" customHeight="1">
      <c r="A843" s="148"/>
      <c r="B843" s="148"/>
      <c r="C843" s="148"/>
      <c r="D843" s="148"/>
      <c r="E843" s="148"/>
      <c r="F843" s="148"/>
      <c r="G843" s="148"/>
      <c r="H843" s="148"/>
      <c r="I843" s="148"/>
      <c r="J843" s="148"/>
      <c r="K843" s="148"/>
      <c r="L843" s="148"/>
      <c r="M843" s="148"/>
      <c r="N843" s="148"/>
      <c r="O843" s="148"/>
      <c r="P843" s="148"/>
      <c r="Q843" s="148"/>
      <c r="R843" s="148"/>
      <c r="S843" s="148"/>
      <c r="T843" s="148"/>
      <c r="U843" s="148"/>
      <c r="V843" s="148"/>
      <c r="W843" s="148"/>
      <c r="X843" s="148"/>
      <c r="Y843" s="148"/>
      <c r="Z843" s="148"/>
    </row>
    <row r="844" spans="1:26" ht="15.75" customHeight="1">
      <c r="A844" s="148"/>
      <c r="B844" s="148"/>
      <c r="C844" s="148"/>
      <c r="D844" s="148"/>
      <c r="E844" s="148"/>
      <c r="F844" s="148"/>
      <c r="G844" s="148"/>
      <c r="H844" s="148"/>
      <c r="I844" s="148"/>
      <c r="J844" s="148"/>
      <c r="K844" s="148"/>
      <c r="L844" s="148"/>
      <c r="M844" s="148"/>
      <c r="N844" s="148"/>
      <c r="O844" s="148"/>
      <c r="P844" s="148"/>
      <c r="Q844" s="148"/>
      <c r="R844" s="148"/>
      <c r="S844" s="148"/>
      <c r="T844" s="148"/>
      <c r="U844" s="148"/>
      <c r="V844" s="148"/>
      <c r="W844" s="148"/>
      <c r="X844" s="148"/>
      <c r="Y844" s="148"/>
      <c r="Z844" s="148"/>
    </row>
    <row r="845" spans="1:26" ht="15.75" customHeight="1">
      <c r="A845" s="148"/>
      <c r="B845" s="148"/>
      <c r="C845" s="148"/>
      <c r="D845" s="148"/>
      <c r="E845" s="148"/>
      <c r="F845" s="148"/>
      <c r="G845" s="148"/>
      <c r="H845" s="148"/>
      <c r="I845" s="148"/>
      <c r="J845" s="148"/>
      <c r="K845" s="148"/>
      <c r="L845" s="148"/>
      <c r="M845" s="148"/>
      <c r="N845" s="148"/>
      <c r="O845" s="148"/>
      <c r="P845" s="148"/>
      <c r="Q845" s="148"/>
      <c r="R845" s="148"/>
      <c r="S845" s="148"/>
      <c r="T845" s="148"/>
      <c r="U845" s="148"/>
      <c r="V845" s="148"/>
      <c r="W845" s="148"/>
      <c r="X845" s="148"/>
      <c r="Y845" s="148"/>
      <c r="Z845" s="148"/>
    </row>
    <row r="846" spans="1:26" ht="15.75" customHeight="1">
      <c r="A846" s="148"/>
      <c r="B846" s="148"/>
      <c r="C846" s="148"/>
      <c r="D846" s="148"/>
      <c r="E846" s="148"/>
      <c r="F846" s="148"/>
      <c r="G846" s="148"/>
      <c r="H846" s="148"/>
      <c r="I846" s="148"/>
      <c r="J846" s="148"/>
      <c r="K846" s="148"/>
      <c r="L846" s="148"/>
      <c r="M846" s="148"/>
      <c r="N846" s="148"/>
      <c r="O846" s="148"/>
      <c r="P846" s="148"/>
      <c r="Q846" s="148"/>
      <c r="R846" s="148"/>
      <c r="S846" s="148"/>
      <c r="T846" s="148"/>
      <c r="U846" s="148"/>
      <c r="V846" s="148"/>
      <c r="W846" s="148"/>
      <c r="X846" s="148"/>
      <c r="Y846" s="148"/>
      <c r="Z846" s="148"/>
    </row>
    <row r="847" spans="1:26" ht="15.75" customHeight="1">
      <c r="A847" s="148"/>
      <c r="B847" s="148"/>
      <c r="C847" s="148"/>
      <c r="D847" s="148"/>
      <c r="E847" s="148"/>
      <c r="F847" s="148"/>
      <c r="G847" s="148"/>
      <c r="H847" s="148"/>
      <c r="I847" s="148"/>
      <c r="J847" s="148"/>
      <c r="K847" s="148"/>
      <c r="L847" s="148"/>
      <c r="M847" s="148"/>
      <c r="N847" s="148"/>
      <c r="O847" s="148"/>
      <c r="P847" s="148"/>
      <c r="Q847" s="148"/>
      <c r="R847" s="148"/>
      <c r="S847" s="148"/>
      <c r="T847" s="148"/>
      <c r="U847" s="148"/>
      <c r="V847" s="148"/>
      <c r="W847" s="148"/>
      <c r="X847" s="148"/>
      <c r="Y847" s="148"/>
      <c r="Z847" s="148"/>
    </row>
    <row r="848" spans="1:26" ht="15.75" customHeight="1">
      <c r="A848" s="148"/>
      <c r="B848" s="148"/>
      <c r="C848" s="148"/>
      <c r="D848" s="148"/>
      <c r="E848" s="148"/>
      <c r="F848" s="148"/>
      <c r="G848" s="148"/>
      <c r="H848" s="148"/>
      <c r="I848" s="148"/>
      <c r="J848" s="148"/>
      <c r="K848" s="148"/>
      <c r="L848" s="148"/>
      <c r="M848" s="148"/>
      <c r="N848" s="148"/>
      <c r="O848" s="148"/>
      <c r="P848" s="148"/>
      <c r="Q848" s="148"/>
      <c r="R848" s="148"/>
      <c r="S848" s="148"/>
      <c r="T848" s="148"/>
      <c r="U848" s="148"/>
      <c r="V848" s="148"/>
      <c r="W848" s="148"/>
      <c r="X848" s="148"/>
      <c r="Y848" s="148"/>
      <c r="Z848" s="148"/>
    </row>
    <row r="849" spans="1:26" ht="15.75" customHeight="1">
      <c r="A849" s="148"/>
      <c r="B849" s="148"/>
      <c r="C849" s="148"/>
      <c r="D849" s="148"/>
      <c r="E849" s="148"/>
      <c r="F849" s="148"/>
      <c r="G849" s="148"/>
      <c r="H849" s="148"/>
      <c r="I849" s="148"/>
      <c r="J849" s="148"/>
      <c r="K849" s="148"/>
      <c r="L849" s="148"/>
      <c r="M849" s="148"/>
      <c r="N849" s="148"/>
      <c r="O849" s="148"/>
      <c r="P849" s="148"/>
      <c r="Q849" s="148"/>
      <c r="R849" s="148"/>
      <c r="S849" s="148"/>
      <c r="T849" s="148"/>
      <c r="U849" s="148"/>
      <c r="V849" s="148"/>
      <c r="W849" s="148"/>
      <c r="X849" s="148"/>
      <c r="Y849" s="148"/>
      <c r="Z849" s="148"/>
    </row>
    <row r="850" spans="1:26" ht="15.75" customHeight="1">
      <c r="A850" s="148"/>
      <c r="B850" s="148"/>
      <c r="C850" s="148"/>
      <c r="D850" s="148"/>
      <c r="E850" s="148"/>
      <c r="F850" s="148"/>
      <c r="G850" s="148"/>
      <c r="H850" s="148"/>
      <c r="I850" s="148"/>
      <c r="J850" s="148"/>
      <c r="K850" s="148"/>
      <c r="L850" s="148"/>
      <c r="M850" s="148"/>
      <c r="N850" s="148"/>
      <c r="O850" s="148"/>
      <c r="P850" s="148"/>
      <c r="Q850" s="148"/>
      <c r="R850" s="148"/>
      <c r="S850" s="148"/>
      <c r="T850" s="148"/>
      <c r="U850" s="148"/>
      <c r="V850" s="148"/>
      <c r="W850" s="148"/>
      <c r="X850" s="148"/>
      <c r="Y850" s="148"/>
      <c r="Z850" s="148"/>
    </row>
    <row r="851" spans="1:26" ht="15.75" customHeight="1">
      <c r="A851" s="148"/>
      <c r="B851" s="148"/>
      <c r="C851" s="148"/>
      <c r="D851" s="148"/>
      <c r="E851" s="148"/>
      <c r="F851" s="148"/>
      <c r="G851" s="148"/>
      <c r="H851" s="148"/>
      <c r="I851" s="148"/>
      <c r="J851" s="148"/>
      <c r="K851" s="148"/>
      <c r="L851" s="148"/>
      <c r="M851" s="148"/>
      <c r="N851" s="148"/>
      <c r="O851" s="148"/>
      <c r="P851" s="148"/>
      <c r="Q851" s="148"/>
      <c r="R851" s="148"/>
      <c r="S851" s="148"/>
      <c r="T851" s="148"/>
      <c r="U851" s="148"/>
      <c r="V851" s="148"/>
      <c r="W851" s="148"/>
      <c r="X851" s="148"/>
      <c r="Y851" s="148"/>
      <c r="Z851" s="148"/>
    </row>
    <row r="852" spans="1:26" ht="15.75" customHeight="1">
      <c r="A852" s="148"/>
      <c r="B852" s="148"/>
      <c r="C852" s="148"/>
      <c r="D852" s="148"/>
      <c r="E852" s="148"/>
      <c r="F852" s="148"/>
      <c r="G852" s="148"/>
      <c r="H852" s="148"/>
      <c r="I852" s="148"/>
      <c r="J852" s="148"/>
      <c r="K852" s="148"/>
      <c r="L852" s="148"/>
      <c r="M852" s="148"/>
      <c r="N852" s="148"/>
      <c r="O852" s="148"/>
      <c r="P852" s="148"/>
      <c r="Q852" s="148"/>
      <c r="R852" s="148"/>
      <c r="S852" s="148"/>
      <c r="T852" s="148"/>
      <c r="U852" s="148"/>
      <c r="V852" s="148"/>
      <c r="W852" s="148"/>
      <c r="X852" s="148"/>
      <c r="Y852" s="148"/>
      <c r="Z852" s="148"/>
    </row>
    <row r="853" spans="1:26" ht="15.75" customHeight="1">
      <c r="A853" s="148"/>
      <c r="B853" s="148"/>
      <c r="C853" s="148"/>
      <c r="D853" s="148"/>
      <c r="E853" s="148"/>
      <c r="F853" s="148"/>
      <c r="G853" s="148"/>
      <c r="H853" s="148"/>
      <c r="I853" s="148"/>
      <c r="J853" s="148"/>
      <c r="K853" s="148"/>
      <c r="L853" s="148"/>
      <c r="M853" s="148"/>
      <c r="N853" s="148"/>
      <c r="O853" s="148"/>
      <c r="P853" s="148"/>
      <c r="Q853" s="148"/>
      <c r="R853" s="148"/>
      <c r="S853" s="148"/>
      <c r="T853" s="148"/>
      <c r="U853" s="148"/>
      <c r="V853" s="148"/>
      <c r="W853" s="148"/>
      <c r="X853" s="148"/>
      <c r="Y853" s="148"/>
      <c r="Z853" s="148"/>
    </row>
    <row r="854" spans="1:26" ht="15.75" customHeight="1">
      <c r="A854" s="148"/>
      <c r="B854" s="148"/>
      <c r="C854" s="148"/>
      <c r="D854" s="148"/>
      <c r="E854" s="148"/>
      <c r="F854" s="148"/>
      <c r="G854" s="148"/>
      <c r="H854" s="148"/>
      <c r="I854" s="148"/>
      <c r="J854" s="148"/>
      <c r="K854" s="148"/>
      <c r="L854" s="148"/>
      <c r="M854" s="148"/>
      <c r="N854" s="148"/>
      <c r="O854" s="148"/>
      <c r="P854" s="148"/>
      <c r="Q854" s="148"/>
      <c r="R854" s="148"/>
      <c r="S854" s="148"/>
      <c r="T854" s="148"/>
      <c r="U854" s="148"/>
      <c r="V854" s="148"/>
      <c r="W854" s="148"/>
      <c r="X854" s="148"/>
      <c r="Y854" s="148"/>
      <c r="Z854" s="148"/>
    </row>
    <row r="855" spans="1:26" ht="15.75" customHeight="1">
      <c r="A855" s="148"/>
      <c r="B855" s="148"/>
      <c r="C855" s="148"/>
      <c r="D855" s="148"/>
      <c r="E855" s="148"/>
      <c r="F855" s="148"/>
      <c r="G855" s="148"/>
      <c r="H855" s="148"/>
      <c r="I855" s="148"/>
      <c r="J855" s="148"/>
      <c r="K855" s="148"/>
      <c r="L855" s="148"/>
      <c r="M855" s="148"/>
      <c r="N855" s="148"/>
      <c r="O855" s="148"/>
      <c r="P855" s="148"/>
      <c r="Q855" s="148"/>
      <c r="R855" s="148"/>
      <c r="S855" s="148"/>
      <c r="T855" s="148"/>
      <c r="U855" s="148"/>
      <c r="V855" s="148"/>
      <c r="W855" s="148"/>
      <c r="X855" s="148"/>
      <c r="Y855" s="148"/>
      <c r="Z855" s="148"/>
    </row>
    <row r="856" spans="1:26" ht="15.75" customHeight="1">
      <c r="A856" s="148"/>
      <c r="B856" s="148"/>
      <c r="C856" s="148"/>
      <c r="D856" s="148"/>
      <c r="E856" s="148"/>
      <c r="F856" s="148"/>
      <c r="G856" s="148"/>
      <c r="H856" s="148"/>
      <c r="I856" s="148"/>
      <c r="J856" s="148"/>
      <c r="K856" s="148"/>
      <c r="L856" s="148"/>
      <c r="M856" s="148"/>
      <c r="N856" s="148"/>
      <c r="O856" s="148"/>
      <c r="P856" s="148"/>
      <c r="Q856" s="148"/>
      <c r="R856" s="148"/>
      <c r="S856" s="148"/>
      <c r="T856" s="148"/>
      <c r="U856" s="148"/>
      <c r="V856" s="148"/>
      <c r="W856" s="148"/>
      <c r="X856" s="148"/>
      <c r="Y856" s="148"/>
      <c r="Z856" s="148"/>
    </row>
    <row r="857" spans="1:26" ht="15.75" customHeight="1">
      <c r="A857" s="148"/>
      <c r="B857" s="148"/>
      <c r="C857" s="148"/>
      <c r="D857" s="148"/>
      <c r="E857" s="148"/>
      <c r="F857" s="148"/>
      <c r="G857" s="148"/>
      <c r="H857" s="148"/>
      <c r="I857" s="148"/>
      <c r="J857" s="148"/>
      <c r="K857" s="148"/>
      <c r="L857" s="148"/>
      <c r="M857" s="148"/>
      <c r="N857" s="148"/>
      <c r="O857" s="148"/>
      <c r="P857" s="148"/>
      <c r="Q857" s="148"/>
      <c r="R857" s="148"/>
      <c r="S857" s="148"/>
      <c r="T857" s="148"/>
      <c r="U857" s="148"/>
      <c r="V857" s="148"/>
      <c r="W857" s="148"/>
      <c r="X857" s="148"/>
      <c r="Y857" s="148"/>
      <c r="Z857" s="148"/>
    </row>
    <row r="858" spans="1:26" ht="15.75" customHeight="1">
      <c r="A858" s="148"/>
      <c r="B858" s="148"/>
      <c r="C858" s="148"/>
      <c r="D858" s="148"/>
      <c r="E858" s="148"/>
      <c r="F858" s="148"/>
      <c r="G858" s="148"/>
      <c r="H858" s="148"/>
      <c r="I858" s="148"/>
      <c r="J858" s="148"/>
      <c r="K858" s="148"/>
      <c r="L858" s="148"/>
      <c r="M858" s="148"/>
      <c r="N858" s="148"/>
      <c r="O858" s="148"/>
      <c r="P858" s="148"/>
      <c r="Q858" s="148"/>
      <c r="R858" s="148"/>
      <c r="S858" s="148"/>
      <c r="T858" s="148"/>
      <c r="U858" s="148"/>
      <c r="V858" s="148"/>
      <c r="W858" s="148"/>
      <c r="X858" s="148"/>
      <c r="Y858" s="148"/>
      <c r="Z858" s="148"/>
    </row>
    <row r="859" spans="1:26" ht="15.75" customHeight="1">
      <c r="A859" s="148"/>
      <c r="B859" s="148"/>
      <c r="C859" s="148"/>
      <c r="D859" s="148"/>
      <c r="E859" s="148"/>
      <c r="F859" s="148"/>
      <c r="G859" s="148"/>
      <c r="H859" s="148"/>
      <c r="I859" s="148"/>
      <c r="J859" s="148"/>
      <c r="K859" s="148"/>
      <c r="L859" s="148"/>
      <c r="M859" s="148"/>
      <c r="N859" s="148"/>
      <c r="O859" s="148"/>
      <c r="P859" s="148"/>
      <c r="Q859" s="148"/>
      <c r="R859" s="148"/>
      <c r="S859" s="148"/>
      <c r="T859" s="148"/>
      <c r="U859" s="148"/>
      <c r="V859" s="148"/>
      <c r="W859" s="148"/>
      <c r="X859" s="148"/>
      <c r="Y859" s="148"/>
      <c r="Z859" s="148"/>
    </row>
    <row r="860" spans="1:26" ht="15.75" customHeight="1">
      <c r="A860" s="148"/>
      <c r="B860" s="148"/>
      <c r="C860" s="148"/>
      <c r="D860" s="148"/>
      <c r="E860" s="148"/>
      <c r="F860" s="148"/>
      <c r="G860" s="148"/>
      <c r="H860" s="148"/>
      <c r="I860" s="148"/>
      <c r="J860" s="148"/>
      <c r="K860" s="148"/>
      <c r="L860" s="148"/>
      <c r="M860" s="148"/>
      <c r="N860" s="148"/>
      <c r="O860" s="148"/>
      <c r="P860" s="148"/>
      <c r="Q860" s="148"/>
      <c r="R860" s="148"/>
      <c r="S860" s="148"/>
      <c r="T860" s="148"/>
      <c r="U860" s="148"/>
      <c r="V860" s="148"/>
      <c r="W860" s="148"/>
      <c r="X860" s="148"/>
      <c r="Y860" s="148"/>
      <c r="Z860" s="148"/>
    </row>
    <row r="861" spans="1:26" ht="15.75" customHeight="1">
      <c r="A861" s="148"/>
      <c r="B861" s="148"/>
      <c r="C861" s="148"/>
      <c r="D861" s="148"/>
      <c r="E861" s="148"/>
      <c r="F861" s="148"/>
      <c r="G861" s="148"/>
      <c r="H861" s="148"/>
      <c r="I861" s="148"/>
      <c r="J861" s="148"/>
      <c r="K861" s="148"/>
      <c r="L861" s="148"/>
      <c r="M861" s="148"/>
      <c r="N861" s="148"/>
      <c r="O861" s="148"/>
      <c r="P861" s="148"/>
      <c r="Q861" s="148"/>
      <c r="R861" s="148"/>
      <c r="S861" s="148"/>
      <c r="T861" s="148"/>
      <c r="U861" s="148"/>
      <c r="V861" s="148"/>
      <c r="W861" s="148"/>
      <c r="X861" s="148"/>
      <c r="Y861" s="148"/>
      <c r="Z861" s="148"/>
    </row>
    <row r="862" spans="1:26" ht="15.75" customHeight="1">
      <c r="A862" s="148"/>
      <c r="B862" s="148"/>
      <c r="C862" s="148"/>
      <c r="D862" s="148"/>
      <c r="E862" s="148"/>
      <c r="F862" s="148"/>
      <c r="G862" s="148"/>
      <c r="H862" s="148"/>
      <c r="I862" s="148"/>
      <c r="J862" s="148"/>
      <c r="K862" s="148"/>
      <c r="L862" s="148"/>
      <c r="M862" s="148"/>
      <c r="N862" s="148"/>
      <c r="O862" s="148"/>
      <c r="P862" s="148"/>
      <c r="Q862" s="148"/>
      <c r="R862" s="148"/>
      <c r="S862" s="148"/>
      <c r="T862" s="148"/>
      <c r="U862" s="148"/>
      <c r="V862" s="148"/>
      <c r="W862" s="148"/>
      <c r="X862" s="148"/>
      <c r="Y862" s="148"/>
      <c r="Z862" s="148"/>
    </row>
    <row r="863" spans="1:26" ht="15.75" customHeight="1">
      <c r="A863" s="148"/>
      <c r="B863" s="148"/>
      <c r="C863" s="148"/>
      <c r="D863" s="148"/>
      <c r="E863" s="148"/>
      <c r="F863" s="148"/>
      <c r="G863" s="148"/>
      <c r="H863" s="148"/>
      <c r="I863" s="148"/>
      <c r="J863" s="148"/>
      <c r="K863" s="148"/>
      <c r="L863" s="148"/>
      <c r="M863" s="148"/>
      <c r="N863" s="148"/>
      <c r="O863" s="148"/>
      <c r="P863" s="148"/>
      <c r="Q863" s="148"/>
      <c r="R863" s="148"/>
      <c r="S863" s="148"/>
      <c r="T863" s="148"/>
      <c r="U863" s="148"/>
      <c r="V863" s="148"/>
      <c r="W863" s="148"/>
      <c r="X863" s="148"/>
      <c r="Y863" s="148"/>
      <c r="Z863" s="148"/>
    </row>
    <row r="864" spans="1:26" ht="15.75" customHeight="1">
      <c r="A864" s="148"/>
      <c r="B864" s="148"/>
      <c r="C864" s="148"/>
      <c r="D864" s="148"/>
      <c r="E864" s="148"/>
      <c r="F864" s="148"/>
      <c r="G864" s="148"/>
      <c r="H864" s="148"/>
      <c r="I864" s="148"/>
      <c r="J864" s="148"/>
      <c r="K864" s="148"/>
      <c r="L864" s="148"/>
      <c r="M864" s="148"/>
      <c r="N864" s="148"/>
      <c r="O864" s="148"/>
      <c r="P864" s="148"/>
      <c r="Q864" s="148"/>
      <c r="R864" s="148"/>
      <c r="S864" s="148"/>
      <c r="T864" s="148"/>
      <c r="U864" s="148"/>
      <c r="V864" s="148"/>
      <c r="W864" s="148"/>
      <c r="X864" s="148"/>
      <c r="Y864" s="148"/>
      <c r="Z864" s="148"/>
    </row>
    <row r="865" spans="1:26" ht="15.75" customHeight="1">
      <c r="A865" s="148"/>
      <c r="B865" s="148"/>
      <c r="C865" s="148"/>
      <c r="D865" s="148"/>
      <c r="E865" s="148"/>
      <c r="F865" s="148"/>
      <c r="G865" s="148"/>
      <c r="H865" s="148"/>
      <c r="I865" s="148"/>
      <c r="J865" s="148"/>
      <c r="K865" s="148"/>
      <c r="L865" s="148"/>
      <c r="M865" s="148"/>
      <c r="N865" s="148"/>
      <c r="O865" s="148"/>
      <c r="P865" s="148"/>
      <c r="Q865" s="148"/>
      <c r="R865" s="148"/>
      <c r="S865" s="148"/>
      <c r="T865" s="148"/>
      <c r="U865" s="148"/>
      <c r="V865" s="148"/>
      <c r="W865" s="148"/>
      <c r="X865" s="148"/>
      <c r="Y865" s="148"/>
      <c r="Z865" s="148"/>
    </row>
    <row r="866" spans="1:26" ht="15.75" customHeight="1">
      <c r="A866" s="148"/>
      <c r="B866" s="148"/>
      <c r="C866" s="148"/>
      <c r="D866" s="148"/>
      <c r="E866" s="148"/>
      <c r="F866" s="148"/>
      <c r="G866" s="148"/>
      <c r="H866" s="148"/>
      <c r="I866" s="148"/>
      <c r="J866" s="148"/>
      <c r="K866" s="148"/>
      <c r="L866" s="148"/>
      <c r="M866" s="148"/>
      <c r="N866" s="148"/>
      <c r="O866" s="148"/>
      <c r="P866" s="148"/>
      <c r="Q866" s="148"/>
      <c r="R866" s="148"/>
      <c r="S866" s="148"/>
      <c r="T866" s="148"/>
      <c r="U866" s="148"/>
      <c r="V866" s="148"/>
      <c r="W866" s="148"/>
      <c r="X866" s="148"/>
      <c r="Y866" s="148"/>
      <c r="Z866" s="148"/>
    </row>
    <row r="867" spans="1:26" ht="15.75" customHeight="1">
      <c r="A867" s="148"/>
      <c r="B867" s="148"/>
      <c r="C867" s="148"/>
      <c r="D867" s="148"/>
      <c r="E867" s="148"/>
      <c r="F867" s="148"/>
      <c r="G867" s="148"/>
      <c r="H867" s="148"/>
      <c r="I867" s="148"/>
      <c r="J867" s="148"/>
      <c r="K867" s="148"/>
      <c r="L867" s="148"/>
      <c r="M867" s="148"/>
      <c r="N867" s="148"/>
      <c r="O867" s="148"/>
      <c r="P867" s="148"/>
      <c r="Q867" s="148"/>
      <c r="R867" s="148"/>
      <c r="S867" s="148"/>
      <c r="T867" s="148"/>
      <c r="U867" s="148"/>
      <c r="V867" s="148"/>
      <c r="W867" s="148"/>
      <c r="X867" s="148"/>
      <c r="Y867" s="148"/>
      <c r="Z867" s="148"/>
    </row>
    <row r="868" spans="1:26" ht="15.75" customHeight="1">
      <c r="A868" s="148"/>
      <c r="B868" s="148"/>
      <c r="C868" s="148"/>
      <c r="D868" s="148"/>
      <c r="E868" s="148"/>
      <c r="F868" s="148"/>
      <c r="G868" s="148"/>
      <c r="H868" s="148"/>
      <c r="I868" s="148"/>
      <c r="J868" s="148"/>
      <c r="K868" s="148"/>
      <c r="L868" s="148"/>
      <c r="M868" s="148"/>
      <c r="N868" s="148"/>
      <c r="O868" s="148"/>
      <c r="P868" s="148"/>
      <c r="Q868" s="148"/>
      <c r="R868" s="148"/>
      <c r="S868" s="148"/>
      <c r="T868" s="148"/>
      <c r="U868" s="148"/>
      <c r="V868" s="148"/>
      <c r="W868" s="148"/>
      <c r="X868" s="148"/>
      <c r="Y868" s="148"/>
      <c r="Z868" s="148"/>
    </row>
    <row r="869" spans="1:26" ht="15.75" customHeight="1">
      <c r="A869" s="148"/>
      <c r="B869" s="148"/>
      <c r="C869" s="148"/>
      <c r="D869" s="148"/>
      <c r="E869" s="148"/>
      <c r="F869" s="148"/>
      <c r="G869" s="148"/>
      <c r="H869" s="148"/>
      <c r="I869" s="148"/>
      <c r="J869" s="148"/>
      <c r="K869" s="148"/>
      <c r="L869" s="148"/>
      <c r="M869" s="148"/>
      <c r="N869" s="148"/>
      <c r="O869" s="148"/>
      <c r="P869" s="148"/>
      <c r="Q869" s="148"/>
      <c r="R869" s="148"/>
      <c r="S869" s="148"/>
      <c r="T869" s="148"/>
      <c r="U869" s="148"/>
      <c r="V869" s="148"/>
      <c r="W869" s="148"/>
      <c r="X869" s="148"/>
      <c r="Y869" s="148"/>
      <c r="Z869" s="148"/>
    </row>
    <row r="870" spans="1:26" ht="15.75" customHeight="1">
      <c r="A870" s="148"/>
      <c r="B870" s="148"/>
      <c r="C870" s="148"/>
      <c r="D870" s="148"/>
      <c r="E870" s="148"/>
      <c r="F870" s="148"/>
      <c r="G870" s="148"/>
      <c r="H870" s="148"/>
      <c r="I870" s="148"/>
      <c r="J870" s="148"/>
      <c r="K870" s="148"/>
      <c r="L870" s="148"/>
      <c r="M870" s="148"/>
      <c r="N870" s="148"/>
      <c r="O870" s="148"/>
      <c r="P870" s="148"/>
      <c r="Q870" s="148"/>
      <c r="R870" s="148"/>
      <c r="S870" s="148"/>
      <c r="T870" s="148"/>
      <c r="U870" s="148"/>
      <c r="V870" s="148"/>
      <c r="W870" s="148"/>
      <c r="X870" s="148"/>
      <c r="Y870" s="148"/>
      <c r="Z870" s="148"/>
    </row>
    <row r="871" spans="1:26" ht="15.75" customHeight="1">
      <c r="A871" s="148"/>
      <c r="B871" s="148"/>
      <c r="C871" s="148"/>
      <c r="D871" s="148"/>
      <c r="E871" s="148"/>
      <c r="F871" s="148"/>
      <c r="G871" s="148"/>
      <c r="H871" s="148"/>
      <c r="I871" s="148"/>
      <c r="J871" s="148"/>
      <c r="K871" s="148"/>
      <c r="L871" s="148"/>
      <c r="M871" s="148"/>
      <c r="N871" s="148"/>
      <c r="O871" s="148"/>
      <c r="P871" s="148"/>
      <c r="Q871" s="148"/>
      <c r="R871" s="148"/>
      <c r="S871" s="148"/>
      <c r="T871" s="148"/>
      <c r="U871" s="148"/>
      <c r="V871" s="148"/>
      <c r="W871" s="148"/>
      <c r="X871" s="148"/>
      <c r="Y871" s="148"/>
      <c r="Z871" s="148"/>
    </row>
    <row r="872" spans="1:26" ht="15.75" customHeight="1">
      <c r="A872" s="148"/>
      <c r="B872" s="148"/>
      <c r="C872" s="148"/>
      <c r="D872" s="148"/>
      <c r="E872" s="148"/>
      <c r="F872" s="148"/>
      <c r="G872" s="148"/>
      <c r="H872" s="148"/>
      <c r="I872" s="148"/>
      <c r="J872" s="148"/>
      <c r="K872" s="148"/>
      <c r="L872" s="148"/>
      <c r="M872" s="148"/>
      <c r="N872" s="148"/>
      <c r="O872" s="148"/>
      <c r="P872" s="148"/>
      <c r="Q872" s="148"/>
      <c r="R872" s="148"/>
      <c r="S872" s="148"/>
      <c r="T872" s="148"/>
      <c r="U872" s="148"/>
      <c r="V872" s="148"/>
      <c r="W872" s="148"/>
      <c r="X872" s="148"/>
      <c r="Y872" s="148"/>
      <c r="Z872" s="148"/>
    </row>
    <row r="873" spans="1:26" ht="15.75" customHeight="1">
      <c r="A873" s="148"/>
      <c r="B873" s="148"/>
      <c r="C873" s="148"/>
      <c r="D873" s="148"/>
      <c r="E873" s="148"/>
      <c r="F873" s="148"/>
      <c r="G873" s="148"/>
      <c r="H873" s="148"/>
      <c r="I873" s="148"/>
      <c r="J873" s="148"/>
      <c r="K873" s="148"/>
      <c r="L873" s="148"/>
      <c r="M873" s="148"/>
      <c r="N873" s="148"/>
      <c r="O873" s="148"/>
      <c r="P873" s="148"/>
      <c r="Q873" s="148"/>
      <c r="R873" s="148"/>
      <c r="S873" s="148"/>
      <c r="T873" s="148"/>
      <c r="U873" s="148"/>
      <c r="V873" s="148"/>
      <c r="W873" s="148"/>
      <c r="X873" s="148"/>
      <c r="Y873" s="148"/>
      <c r="Z873" s="148"/>
    </row>
    <row r="874" spans="1:26" ht="15.75" customHeight="1">
      <c r="A874" s="148"/>
      <c r="B874" s="148"/>
      <c r="C874" s="148"/>
      <c r="D874" s="148"/>
      <c r="E874" s="148"/>
      <c r="F874" s="148"/>
      <c r="G874" s="148"/>
      <c r="H874" s="148"/>
      <c r="I874" s="148"/>
      <c r="J874" s="148"/>
      <c r="K874" s="148"/>
      <c r="L874" s="148"/>
      <c r="M874" s="148"/>
      <c r="N874" s="148"/>
      <c r="O874" s="148"/>
      <c r="P874" s="148"/>
      <c r="Q874" s="148"/>
      <c r="R874" s="148"/>
      <c r="S874" s="148"/>
      <c r="T874" s="148"/>
      <c r="U874" s="148"/>
      <c r="V874" s="148"/>
      <c r="W874" s="148"/>
      <c r="X874" s="148"/>
      <c r="Y874" s="148"/>
      <c r="Z874" s="148"/>
    </row>
    <row r="875" spans="1:26" ht="15.75" customHeight="1">
      <c r="A875" s="148"/>
      <c r="B875" s="148"/>
      <c r="C875" s="148"/>
      <c r="D875" s="148"/>
      <c r="E875" s="148"/>
      <c r="F875" s="148"/>
      <c r="G875" s="148"/>
      <c r="H875" s="148"/>
      <c r="I875" s="148"/>
      <c r="J875" s="148"/>
      <c r="K875" s="148"/>
      <c r="L875" s="148"/>
      <c r="M875" s="148"/>
      <c r="N875" s="148"/>
      <c r="O875" s="148"/>
      <c r="P875" s="148"/>
      <c r="Q875" s="148"/>
      <c r="R875" s="148"/>
      <c r="S875" s="148"/>
      <c r="T875" s="148"/>
      <c r="U875" s="148"/>
      <c r="V875" s="148"/>
      <c r="W875" s="148"/>
      <c r="X875" s="148"/>
      <c r="Y875" s="148"/>
      <c r="Z875" s="148"/>
    </row>
    <row r="876" spans="1:26" ht="15.75" customHeight="1">
      <c r="A876" s="148"/>
      <c r="B876" s="148"/>
      <c r="C876" s="148"/>
      <c r="D876" s="148"/>
      <c r="E876" s="148"/>
      <c r="F876" s="148"/>
      <c r="G876" s="148"/>
      <c r="H876" s="148"/>
      <c r="I876" s="148"/>
      <c r="J876" s="148"/>
      <c r="K876" s="148"/>
      <c r="L876" s="148"/>
      <c r="M876" s="148"/>
      <c r="N876" s="148"/>
      <c r="O876" s="148"/>
      <c r="P876" s="148"/>
      <c r="Q876" s="148"/>
      <c r="R876" s="148"/>
      <c r="S876" s="148"/>
      <c r="T876" s="148"/>
      <c r="U876" s="148"/>
      <c r="V876" s="148"/>
      <c r="W876" s="148"/>
      <c r="X876" s="148"/>
      <c r="Y876" s="148"/>
      <c r="Z876" s="148"/>
    </row>
    <row r="877" spans="1:26" ht="15.75" customHeight="1">
      <c r="A877" s="148"/>
      <c r="B877" s="148"/>
      <c r="C877" s="148"/>
      <c r="D877" s="148"/>
      <c r="E877" s="148"/>
      <c r="F877" s="148"/>
      <c r="G877" s="148"/>
      <c r="H877" s="148"/>
      <c r="I877" s="148"/>
      <c r="J877" s="148"/>
      <c r="K877" s="148"/>
      <c r="L877" s="148"/>
      <c r="M877" s="148"/>
      <c r="N877" s="148"/>
      <c r="O877" s="148"/>
      <c r="P877" s="148"/>
      <c r="Q877" s="148"/>
      <c r="R877" s="148"/>
      <c r="S877" s="148"/>
      <c r="T877" s="148"/>
      <c r="U877" s="148"/>
      <c r="V877" s="148"/>
      <c r="W877" s="148"/>
      <c r="X877" s="148"/>
      <c r="Y877" s="148"/>
      <c r="Z877" s="148"/>
    </row>
    <row r="878" spans="1:26" ht="15.75" customHeight="1">
      <c r="A878" s="148"/>
      <c r="B878" s="148"/>
      <c r="C878" s="148"/>
      <c r="D878" s="148"/>
      <c r="E878" s="148"/>
      <c r="F878" s="148"/>
      <c r="G878" s="148"/>
      <c r="H878" s="148"/>
      <c r="I878" s="148"/>
      <c r="J878" s="148"/>
      <c r="K878" s="148"/>
      <c r="L878" s="148"/>
      <c r="M878" s="148"/>
      <c r="N878" s="148"/>
      <c r="O878" s="148"/>
      <c r="P878" s="148"/>
      <c r="Q878" s="148"/>
      <c r="R878" s="148"/>
      <c r="S878" s="148"/>
      <c r="T878" s="148"/>
      <c r="U878" s="148"/>
      <c r="V878" s="148"/>
      <c r="W878" s="148"/>
      <c r="X878" s="148"/>
      <c r="Y878" s="148"/>
      <c r="Z878" s="148"/>
    </row>
    <row r="879" spans="1:26" ht="15.75" customHeight="1">
      <c r="A879" s="148"/>
      <c r="B879" s="148"/>
      <c r="C879" s="148"/>
      <c r="D879" s="148"/>
      <c r="E879" s="148"/>
      <c r="F879" s="148"/>
      <c r="G879" s="148"/>
      <c r="H879" s="148"/>
      <c r="I879" s="148"/>
      <c r="J879" s="148"/>
      <c r="K879" s="148"/>
      <c r="L879" s="148"/>
      <c r="M879" s="148"/>
      <c r="N879" s="148"/>
      <c r="O879" s="148"/>
      <c r="P879" s="148"/>
      <c r="Q879" s="148"/>
      <c r="R879" s="148"/>
      <c r="S879" s="148"/>
      <c r="T879" s="148"/>
      <c r="U879" s="148"/>
      <c r="V879" s="148"/>
      <c r="W879" s="148"/>
      <c r="X879" s="148"/>
      <c r="Y879" s="148"/>
      <c r="Z879" s="148"/>
    </row>
    <row r="880" spans="1:26" ht="15.75" customHeight="1">
      <c r="A880" s="148"/>
      <c r="B880" s="148"/>
      <c r="C880" s="148"/>
      <c r="D880" s="148"/>
      <c r="E880" s="148"/>
      <c r="F880" s="148"/>
      <c r="G880" s="148"/>
      <c r="H880" s="148"/>
      <c r="I880" s="148"/>
      <c r="J880" s="148"/>
      <c r="K880" s="148"/>
      <c r="L880" s="148"/>
      <c r="M880" s="148"/>
      <c r="N880" s="148"/>
      <c r="O880" s="148"/>
      <c r="P880" s="148"/>
      <c r="Q880" s="148"/>
      <c r="R880" s="148"/>
      <c r="S880" s="148"/>
      <c r="T880" s="148"/>
      <c r="U880" s="148"/>
      <c r="V880" s="148"/>
      <c r="W880" s="148"/>
      <c r="X880" s="148"/>
      <c r="Y880" s="148"/>
      <c r="Z880" s="148"/>
    </row>
    <row r="881" spans="1:26" ht="15.75" customHeight="1">
      <c r="A881" s="148"/>
      <c r="B881" s="148"/>
      <c r="C881" s="148"/>
      <c r="D881" s="148"/>
      <c r="E881" s="148"/>
      <c r="F881" s="148"/>
      <c r="G881" s="148"/>
      <c r="H881" s="148"/>
      <c r="I881" s="148"/>
      <c r="J881" s="148"/>
      <c r="K881" s="148"/>
      <c r="L881" s="148"/>
      <c r="M881" s="148"/>
      <c r="N881" s="148"/>
      <c r="O881" s="148"/>
      <c r="P881" s="148"/>
      <c r="Q881" s="148"/>
      <c r="R881" s="148"/>
      <c r="S881" s="148"/>
      <c r="T881" s="148"/>
      <c r="U881" s="148"/>
      <c r="V881" s="148"/>
      <c r="W881" s="148"/>
      <c r="X881" s="148"/>
      <c r="Y881" s="148"/>
      <c r="Z881" s="148"/>
    </row>
    <row r="882" spans="1:26" ht="15.75" customHeight="1">
      <c r="A882" s="148"/>
      <c r="B882" s="148"/>
      <c r="C882" s="148"/>
      <c r="D882" s="148"/>
      <c r="E882" s="148"/>
      <c r="F882" s="148"/>
      <c r="G882" s="148"/>
      <c r="H882" s="148"/>
      <c r="I882" s="148"/>
      <c r="J882" s="148"/>
      <c r="K882" s="148"/>
      <c r="L882" s="148"/>
      <c r="M882" s="148"/>
      <c r="N882" s="148"/>
      <c r="O882" s="148"/>
      <c r="P882" s="148"/>
      <c r="Q882" s="148"/>
      <c r="R882" s="148"/>
      <c r="S882" s="148"/>
      <c r="T882" s="148"/>
      <c r="U882" s="148"/>
      <c r="V882" s="148"/>
      <c r="W882" s="148"/>
      <c r="X882" s="148"/>
      <c r="Y882" s="148"/>
      <c r="Z882" s="148"/>
    </row>
    <row r="883" spans="1:26" ht="15.75" customHeight="1">
      <c r="A883" s="148"/>
      <c r="B883" s="148"/>
      <c r="C883" s="148"/>
      <c r="D883" s="148"/>
      <c r="E883" s="148"/>
      <c r="F883" s="148"/>
      <c r="G883" s="148"/>
      <c r="H883" s="148"/>
      <c r="I883" s="148"/>
      <c r="J883" s="148"/>
      <c r="K883" s="148"/>
      <c r="L883" s="148"/>
      <c r="M883" s="148"/>
      <c r="N883" s="148"/>
      <c r="O883" s="148"/>
      <c r="P883" s="148"/>
      <c r="Q883" s="148"/>
      <c r="R883" s="148"/>
      <c r="S883" s="148"/>
      <c r="T883" s="148"/>
      <c r="U883" s="148"/>
      <c r="V883" s="148"/>
      <c r="W883" s="148"/>
      <c r="X883" s="148"/>
      <c r="Y883" s="148"/>
      <c r="Z883" s="148"/>
    </row>
    <row r="884" spans="1:26" ht="15.75" customHeight="1">
      <c r="A884" s="148"/>
      <c r="B884" s="148"/>
      <c r="C884" s="148"/>
      <c r="D884" s="148"/>
      <c r="E884" s="148"/>
      <c r="F884" s="148"/>
      <c r="G884" s="148"/>
      <c r="H884" s="148"/>
      <c r="I884" s="148"/>
      <c r="J884" s="148"/>
      <c r="K884" s="148"/>
      <c r="L884" s="148"/>
      <c r="M884" s="148"/>
      <c r="N884" s="148"/>
      <c r="O884" s="148"/>
      <c r="P884" s="148"/>
      <c r="Q884" s="148"/>
      <c r="R884" s="148"/>
      <c r="S884" s="148"/>
      <c r="T884" s="148"/>
      <c r="U884" s="148"/>
      <c r="V884" s="148"/>
      <c r="W884" s="148"/>
      <c r="X884" s="148"/>
      <c r="Y884" s="148"/>
      <c r="Z884" s="148"/>
    </row>
    <row r="885" spans="1:26" ht="15.75" customHeight="1">
      <c r="A885" s="148"/>
      <c r="B885" s="148"/>
      <c r="C885" s="148"/>
      <c r="D885" s="148"/>
      <c r="E885" s="148"/>
      <c r="F885" s="148"/>
      <c r="G885" s="148"/>
      <c r="H885" s="148"/>
      <c r="I885" s="148"/>
      <c r="J885" s="148"/>
      <c r="K885" s="148"/>
      <c r="L885" s="148"/>
      <c r="M885" s="148"/>
      <c r="N885" s="148"/>
      <c r="O885" s="148"/>
      <c r="P885" s="148"/>
      <c r="Q885" s="148"/>
      <c r="R885" s="148"/>
      <c r="S885" s="148"/>
      <c r="T885" s="148"/>
      <c r="U885" s="148"/>
      <c r="V885" s="148"/>
      <c r="W885" s="148"/>
      <c r="X885" s="148"/>
      <c r="Y885" s="148"/>
      <c r="Z885" s="148"/>
    </row>
    <row r="886" spans="1:26" ht="15.75" customHeight="1">
      <c r="A886" s="148"/>
      <c r="B886" s="148"/>
      <c r="C886" s="148"/>
      <c r="D886" s="148"/>
      <c r="E886" s="148"/>
      <c r="F886" s="148"/>
      <c r="G886" s="148"/>
      <c r="H886" s="148"/>
      <c r="I886" s="148"/>
      <c r="J886" s="148"/>
      <c r="K886" s="148"/>
      <c r="L886" s="148"/>
      <c r="M886" s="148"/>
      <c r="N886" s="148"/>
      <c r="O886" s="148"/>
      <c r="P886" s="148"/>
      <c r="Q886" s="148"/>
      <c r="R886" s="148"/>
      <c r="S886" s="148"/>
      <c r="T886" s="148"/>
      <c r="U886" s="148"/>
      <c r="V886" s="148"/>
      <c r="W886" s="148"/>
      <c r="X886" s="148"/>
      <c r="Y886" s="148"/>
      <c r="Z886" s="148"/>
    </row>
    <row r="887" spans="1:26" ht="15.75" customHeight="1">
      <c r="A887" s="148"/>
      <c r="B887" s="148"/>
      <c r="C887" s="148"/>
      <c r="D887" s="148"/>
      <c r="E887" s="148"/>
      <c r="F887" s="148"/>
      <c r="G887" s="148"/>
      <c r="H887" s="148"/>
      <c r="I887" s="148"/>
      <c r="J887" s="148"/>
      <c r="K887" s="148"/>
      <c r="L887" s="148"/>
      <c r="M887" s="148"/>
      <c r="N887" s="148"/>
      <c r="O887" s="148"/>
      <c r="P887" s="148"/>
      <c r="Q887" s="148"/>
      <c r="R887" s="148"/>
      <c r="S887" s="148"/>
      <c r="T887" s="148"/>
      <c r="U887" s="148"/>
      <c r="V887" s="148"/>
      <c r="W887" s="148"/>
      <c r="X887" s="148"/>
      <c r="Y887" s="148"/>
      <c r="Z887" s="148"/>
    </row>
    <row r="888" spans="1:26" ht="15.75" customHeight="1">
      <c r="A888" s="148"/>
      <c r="B888" s="148"/>
      <c r="C888" s="148"/>
      <c r="D888" s="148"/>
      <c r="E888" s="148"/>
      <c r="F888" s="148"/>
      <c r="G888" s="148"/>
      <c r="H888" s="148"/>
      <c r="I888" s="148"/>
      <c r="J888" s="148"/>
      <c r="K888" s="148"/>
      <c r="L888" s="148"/>
      <c r="M888" s="148"/>
      <c r="N888" s="148"/>
      <c r="O888" s="148"/>
      <c r="P888" s="148"/>
      <c r="Q888" s="148"/>
      <c r="R888" s="148"/>
      <c r="S888" s="148"/>
      <c r="T888" s="148"/>
      <c r="U888" s="148"/>
      <c r="V888" s="148"/>
      <c r="W888" s="148"/>
      <c r="X888" s="148"/>
      <c r="Y888" s="148"/>
      <c r="Z888" s="148"/>
    </row>
    <row r="889" spans="1:26" ht="15.75" customHeight="1">
      <c r="A889" s="148"/>
      <c r="B889" s="148"/>
      <c r="C889" s="148"/>
      <c r="D889" s="148"/>
      <c r="E889" s="148"/>
      <c r="F889" s="148"/>
      <c r="G889" s="148"/>
      <c r="H889" s="148"/>
      <c r="I889" s="148"/>
      <c r="J889" s="148"/>
      <c r="K889" s="148"/>
      <c r="L889" s="148"/>
      <c r="M889" s="148"/>
      <c r="N889" s="148"/>
      <c r="O889" s="148"/>
      <c r="P889" s="148"/>
      <c r="Q889" s="148"/>
      <c r="R889" s="148"/>
      <c r="S889" s="148"/>
      <c r="T889" s="148"/>
      <c r="U889" s="148"/>
      <c r="V889" s="148"/>
      <c r="W889" s="148"/>
      <c r="X889" s="148"/>
      <c r="Y889" s="148"/>
      <c r="Z889" s="148"/>
    </row>
    <row r="890" spans="1:26" ht="15.75" customHeight="1">
      <c r="A890" s="148"/>
      <c r="B890" s="148"/>
      <c r="C890" s="148"/>
      <c r="D890" s="148"/>
      <c r="E890" s="148"/>
      <c r="F890" s="148"/>
      <c r="G890" s="148"/>
      <c r="H890" s="148"/>
      <c r="I890" s="148"/>
      <c r="J890" s="148"/>
      <c r="K890" s="148"/>
      <c r="L890" s="148"/>
      <c r="M890" s="148"/>
      <c r="N890" s="148"/>
      <c r="O890" s="148"/>
      <c r="P890" s="148"/>
      <c r="Q890" s="148"/>
      <c r="R890" s="148"/>
      <c r="S890" s="148"/>
      <c r="T890" s="148"/>
      <c r="U890" s="148"/>
      <c r="V890" s="148"/>
      <c r="W890" s="148"/>
      <c r="X890" s="148"/>
      <c r="Y890" s="148"/>
      <c r="Z890" s="148"/>
    </row>
    <row r="891" spans="1:26" ht="15.75" customHeight="1">
      <c r="A891" s="148"/>
      <c r="B891" s="148"/>
      <c r="C891" s="148"/>
      <c r="D891" s="148"/>
      <c r="E891" s="148"/>
      <c r="F891" s="148"/>
      <c r="G891" s="148"/>
      <c r="H891" s="148"/>
      <c r="I891" s="148"/>
      <c r="J891" s="148"/>
      <c r="K891" s="148"/>
      <c r="L891" s="148"/>
      <c r="M891" s="148"/>
      <c r="N891" s="148"/>
      <c r="O891" s="148"/>
      <c r="P891" s="148"/>
      <c r="Q891" s="148"/>
      <c r="R891" s="148"/>
      <c r="S891" s="148"/>
      <c r="T891" s="148"/>
      <c r="U891" s="148"/>
      <c r="V891" s="148"/>
      <c r="W891" s="148"/>
      <c r="X891" s="148"/>
      <c r="Y891" s="148"/>
      <c r="Z891" s="148"/>
    </row>
    <row r="892" spans="1:26" ht="15.75" customHeight="1">
      <c r="A892" s="148"/>
      <c r="B892" s="148"/>
      <c r="C892" s="148"/>
      <c r="D892" s="148"/>
      <c r="E892" s="148"/>
      <c r="F892" s="148"/>
      <c r="G892" s="148"/>
      <c r="H892" s="148"/>
      <c r="I892" s="148"/>
      <c r="J892" s="148"/>
      <c r="K892" s="148"/>
      <c r="L892" s="148"/>
      <c r="M892" s="148"/>
      <c r="N892" s="148"/>
      <c r="O892" s="148"/>
      <c r="P892" s="148"/>
      <c r="Q892" s="148"/>
      <c r="R892" s="148"/>
      <c r="S892" s="148"/>
      <c r="T892" s="148"/>
      <c r="U892" s="148"/>
      <c r="V892" s="148"/>
      <c r="W892" s="148"/>
      <c r="X892" s="148"/>
      <c r="Y892" s="148"/>
      <c r="Z892" s="148"/>
    </row>
    <row r="893" spans="1:26" ht="15.75" customHeight="1">
      <c r="A893" s="148"/>
      <c r="B893" s="148"/>
      <c r="C893" s="148"/>
      <c r="D893" s="148"/>
      <c r="E893" s="148"/>
      <c r="F893" s="148"/>
      <c r="G893" s="148"/>
      <c r="H893" s="148"/>
      <c r="I893" s="148"/>
      <c r="J893" s="148"/>
      <c r="K893" s="148"/>
      <c r="L893" s="148"/>
      <c r="M893" s="148"/>
      <c r="N893" s="148"/>
      <c r="O893" s="148"/>
      <c r="P893" s="148"/>
      <c r="Q893" s="148"/>
      <c r="R893" s="148"/>
      <c r="S893" s="148"/>
      <c r="T893" s="148"/>
      <c r="U893" s="148"/>
      <c r="V893" s="148"/>
      <c r="W893" s="148"/>
      <c r="X893" s="148"/>
      <c r="Y893" s="148"/>
      <c r="Z893" s="148"/>
    </row>
    <row r="894" spans="1:26" ht="15.75" customHeight="1">
      <c r="A894" s="148"/>
      <c r="B894" s="148"/>
      <c r="C894" s="148"/>
      <c r="D894" s="148"/>
      <c r="E894" s="148"/>
      <c r="F894" s="148"/>
      <c r="G894" s="148"/>
      <c r="H894" s="148"/>
      <c r="I894" s="148"/>
      <c r="J894" s="148"/>
      <c r="K894" s="148"/>
      <c r="L894" s="148"/>
      <c r="M894" s="148"/>
      <c r="N894" s="148"/>
      <c r="O894" s="148"/>
      <c r="P894" s="148"/>
      <c r="Q894" s="148"/>
      <c r="R894" s="148"/>
      <c r="S894" s="148"/>
      <c r="T894" s="148"/>
      <c r="U894" s="148"/>
      <c r="V894" s="148"/>
      <c r="W894" s="148"/>
      <c r="X894" s="148"/>
      <c r="Y894" s="148"/>
      <c r="Z894" s="148"/>
    </row>
    <row r="895" spans="1:26" ht="15.75" customHeight="1">
      <c r="A895" s="148"/>
      <c r="B895" s="148"/>
      <c r="C895" s="148"/>
      <c r="D895" s="148"/>
      <c r="E895" s="148"/>
      <c r="F895" s="148"/>
      <c r="G895" s="148"/>
      <c r="H895" s="148"/>
      <c r="I895" s="148"/>
      <c r="J895" s="148"/>
      <c r="K895" s="148"/>
      <c r="L895" s="148"/>
      <c r="M895" s="148"/>
      <c r="N895" s="148"/>
      <c r="O895" s="148"/>
      <c r="P895" s="148"/>
      <c r="Q895" s="148"/>
      <c r="R895" s="148"/>
      <c r="S895" s="148"/>
      <c r="T895" s="148"/>
      <c r="U895" s="148"/>
      <c r="V895" s="148"/>
      <c r="W895" s="148"/>
      <c r="X895" s="148"/>
      <c r="Y895" s="148"/>
      <c r="Z895" s="148"/>
    </row>
    <row r="896" spans="1:26" ht="15.75" customHeight="1">
      <c r="A896" s="148"/>
      <c r="B896" s="148"/>
      <c r="C896" s="148"/>
      <c r="D896" s="148"/>
      <c r="E896" s="148"/>
      <c r="F896" s="148"/>
      <c r="G896" s="148"/>
      <c r="H896" s="148"/>
      <c r="I896" s="148"/>
      <c r="J896" s="148"/>
      <c r="K896" s="148"/>
      <c r="L896" s="148"/>
      <c r="M896" s="148"/>
      <c r="N896" s="148"/>
      <c r="O896" s="148"/>
      <c r="P896" s="148"/>
      <c r="Q896" s="148"/>
      <c r="R896" s="148"/>
      <c r="S896" s="148"/>
      <c r="T896" s="148"/>
      <c r="U896" s="148"/>
      <c r="V896" s="148"/>
      <c r="W896" s="148"/>
      <c r="X896" s="148"/>
      <c r="Y896" s="148"/>
      <c r="Z896" s="148"/>
    </row>
    <row r="897" spans="1:26" ht="15.75" customHeight="1">
      <c r="A897" s="148"/>
      <c r="B897" s="148"/>
      <c r="C897" s="148"/>
      <c r="D897" s="148"/>
      <c r="E897" s="148"/>
      <c r="F897" s="148"/>
      <c r="G897" s="148"/>
      <c r="H897" s="148"/>
      <c r="I897" s="148"/>
      <c r="J897" s="148"/>
      <c r="K897" s="148"/>
      <c r="L897" s="148"/>
      <c r="M897" s="148"/>
      <c r="N897" s="148"/>
      <c r="O897" s="148"/>
      <c r="P897" s="148"/>
      <c r="Q897" s="148"/>
      <c r="R897" s="148"/>
      <c r="S897" s="148"/>
      <c r="T897" s="148"/>
      <c r="U897" s="148"/>
      <c r="V897" s="148"/>
      <c r="W897" s="148"/>
      <c r="X897" s="148"/>
      <c r="Y897" s="148"/>
      <c r="Z897" s="148"/>
    </row>
    <row r="898" spans="1:26" ht="15.75" customHeight="1">
      <c r="A898" s="148"/>
      <c r="B898" s="148"/>
      <c r="C898" s="148"/>
      <c r="D898" s="148"/>
      <c r="E898" s="148"/>
      <c r="F898" s="148"/>
      <c r="G898" s="148"/>
      <c r="H898" s="148"/>
      <c r="I898" s="148"/>
      <c r="J898" s="148"/>
      <c r="K898" s="148"/>
      <c r="L898" s="148"/>
      <c r="M898" s="148"/>
      <c r="N898" s="148"/>
      <c r="O898" s="148"/>
      <c r="P898" s="148"/>
      <c r="Q898" s="148"/>
      <c r="R898" s="148"/>
      <c r="S898" s="148"/>
      <c r="T898" s="148"/>
      <c r="U898" s="148"/>
      <c r="V898" s="148"/>
      <c r="W898" s="148"/>
      <c r="X898" s="148"/>
      <c r="Y898" s="148"/>
      <c r="Z898" s="148"/>
    </row>
    <row r="899" spans="1:26" ht="15.75" customHeight="1">
      <c r="A899" s="148"/>
      <c r="B899" s="148"/>
      <c r="C899" s="148"/>
      <c r="D899" s="148"/>
      <c r="E899" s="148"/>
      <c r="F899" s="148"/>
      <c r="G899" s="148"/>
      <c r="H899" s="148"/>
      <c r="I899" s="148"/>
      <c r="J899" s="148"/>
      <c r="K899" s="148"/>
      <c r="L899" s="148"/>
      <c r="M899" s="148"/>
      <c r="N899" s="148"/>
      <c r="O899" s="148"/>
      <c r="P899" s="148"/>
      <c r="Q899" s="148"/>
      <c r="R899" s="148"/>
      <c r="S899" s="148"/>
      <c r="T899" s="148"/>
      <c r="U899" s="148"/>
      <c r="V899" s="148"/>
      <c r="W899" s="148"/>
      <c r="X899" s="148"/>
      <c r="Y899" s="148"/>
      <c r="Z899" s="148"/>
    </row>
    <row r="900" spans="1:26" ht="15.75" customHeight="1">
      <c r="A900" s="148"/>
      <c r="B900" s="148"/>
      <c r="C900" s="148"/>
      <c r="D900" s="148"/>
      <c r="E900" s="148"/>
      <c r="F900" s="148"/>
      <c r="G900" s="148"/>
      <c r="H900" s="148"/>
      <c r="I900" s="148"/>
      <c r="J900" s="148"/>
      <c r="K900" s="148"/>
      <c r="L900" s="148"/>
      <c r="M900" s="148"/>
      <c r="N900" s="148"/>
      <c r="O900" s="148"/>
      <c r="P900" s="148"/>
      <c r="Q900" s="148"/>
      <c r="R900" s="148"/>
      <c r="S900" s="148"/>
      <c r="T900" s="148"/>
      <c r="U900" s="148"/>
      <c r="V900" s="148"/>
      <c r="W900" s="148"/>
      <c r="X900" s="148"/>
      <c r="Y900" s="148"/>
      <c r="Z900" s="148"/>
    </row>
    <row r="901" spans="1:26" ht="15.75" customHeight="1">
      <c r="A901" s="148"/>
      <c r="B901" s="148"/>
      <c r="C901" s="148"/>
      <c r="D901" s="148"/>
      <c r="E901" s="148"/>
      <c r="F901" s="148"/>
      <c r="G901" s="148"/>
      <c r="H901" s="148"/>
      <c r="I901" s="148"/>
      <c r="J901" s="148"/>
      <c r="K901" s="148"/>
      <c r="L901" s="148"/>
      <c r="M901" s="148"/>
      <c r="N901" s="148"/>
      <c r="O901" s="148"/>
      <c r="P901" s="148"/>
      <c r="Q901" s="148"/>
      <c r="R901" s="148"/>
      <c r="S901" s="148"/>
      <c r="T901" s="148"/>
      <c r="U901" s="148"/>
      <c r="V901" s="148"/>
      <c r="W901" s="148"/>
      <c r="X901" s="148"/>
      <c r="Y901" s="148"/>
      <c r="Z901" s="148"/>
    </row>
    <row r="902" spans="1:26" ht="15.75" customHeight="1">
      <c r="A902" s="148"/>
      <c r="B902" s="148"/>
      <c r="C902" s="148"/>
      <c r="D902" s="148"/>
      <c r="E902" s="148"/>
      <c r="F902" s="148"/>
      <c r="G902" s="148"/>
      <c r="H902" s="148"/>
      <c r="I902" s="148"/>
      <c r="J902" s="148"/>
      <c r="K902" s="148"/>
      <c r="L902" s="148"/>
      <c r="M902" s="148"/>
      <c r="N902" s="148"/>
      <c r="O902" s="148"/>
      <c r="P902" s="148"/>
      <c r="Q902" s="148"/>
      <c r="R902" s="148"/>
      <c r="S902" s="148"/>
      <c r="T902" s="148"/>
      <c r="U902" s="148"/>
      <c r="V902" s="148"/>
      <c r="W902" s="148"/>
      <c r="X902" s="148"/>
      <c r="Y902" s="148"/>
      <c r="Z902" s="148"/>
    </row>
    <row r="903" spans="1:26" ht="15.75" customHeight="1">
      <c r="A903" s="148"/>
      <c r="B903" s="148"/>
      <c r="C903" s="148"/>
      <c r="D903" s="148"/>
      <c r="E903" s="148"/>
      <c r="F903" s="148"/>
      <c r="G903" s="148"/>
      <c r="H903" s="148"/>
      <c r="I903" s="148"/>
      <c r="J903" s="148"/>
      <c r="K903" s="148"/>
      <c r="L903" s="148"/>
      <c r="M903" s="148"/>
      <c r="N903" s="148"/>
      <c r="O903" s="148"/>
      <c r="P903" s="148"/>
      <c r="Q903" s="148"/>
      <c r="R903" s="148"/>
      <c r="S903" s="148"/>
      <c r="T903" s="148"/>
      <c r="U903" s="148"/>
      <c r="V903" s="148"/>
      <c r="W903" s="148"/>
      <c r="X903" s="148"/>
      <c r="Y903" s="148"/>
      <c r="Z903" s="148"/>
    </row>
    <row r="904" spans="1:26" ht="15.75" customHeight="1">
      <c r="A904" s="148"/>
      <c r="B904" s="148"/>
      <c r="C904" s="148"/>
      <c r="D904" s="148"/>
      <c r="E904" s="148"/>
      <c r="F904" s="148"/>
      <c r="G904" s="148"/>
      <c r="H904" s="148"/>
      <c r="I904" s="148"/>
      <c r="J904" s="148"/>
      <c r="K904" s="148"/>
      <c r="L904" s="148"/>
      <c r="M904" s="148"/>
      <c r="N904" s="148"/>
      <c r="O904" s="148"/>
      <c r="P904" s="148"/>
      <c r="Q904" s="148"/>
      <c r="R904" s="148"/>
      <c r="S904" s="148"/>
      <c r="T904" s="148"/>
      <c r="U904" s="148"/>
      <c r="V904" s="148"/>
      <c r="W904" s="148"/>
      <c r="X904" s="148"/>
      <c r="Y904" s="148"/>
      <c r="Z904" s="148"/>
    </row>
    <row r="905" spans="1:26" ht="15.75" customHeight="1">
      <c r="A905" s="148"/>
      <c r="B905" s="148"/>
      <c r="C905" s="148"/>
      <c r="D905" s="148"/>
      <c r="E905" s="148"/>
      <c r="F905" s="148"/>
      <c r="G905" s="148"/>
      <c r="H905" s="148"/>
      <c r="I905" s="148"/>
      <c r="J905" s="148"/>
      <c r="K905" s="148"/>
      <c r="L905" s="148"/>
      <c r="M905" s="148"/>
      <c r="N905" s="148"/>
      <c r="O905" s="148"/>
      <c r="P905" s="148"/>
      <c r="Q905" s="148"/>
      <c r="R905" s="148"/>
      <c r="S905" s="148"/>
      <c r="T905" s="148"/>
      <c r="U905" s="148"/>
      <c r="V905" s="148"/>
      <c r="W905" s="148"/>
      <c r="X905" s="148"/>
      <c r="Y905" s="148"/>
      <c r="Z905" s="148"/>
    </row>
    <row r="906" spans="1:26" ht="15.75" customHeight="1">
      <c r="A906" s="148"/>
      <c r="B906" s="148"/>
      <c r="C906" s="148"/>
      <c r="D906" s="148"/>
      <c r="E906" s="148"/>
      <c r="F906" s="148"/>
      <c r="G906" s="148"/>
      <c r="H906" s="148"/>
      <c r="I906" s="148"/>
      <c r="J906" s="148"/>
      <c r="K906" s="148"/>
      <c r="L906" s="148"/>
      <c r="M906" s="148"/>
      <c r="N906" s="148"/>
      <c r="O906" s="148"/>
      <c r="P906" s="148"/>
      <c r="Q906" s="148"/>
      <c r="R906" s="148"/>
      <c r="S906" s="148"/>
      <c r="T906" s="148"/>
      <c r="U906" s="148"/>
      <c r="V906" s="148"/>
      <c r="W906" s="148"/>
      <c r="X906" s="148"/>
      <c r="Y906" s="148"/>
      <c r="Z906" s="148"/>
    </row>
    <row r="907" spans="1:26" ht="15.75" customHeight="1">
      <c r="A907" s="148"/>
      <c r="B907" s="148"/>
      <c r="C907" s="148"/>
      <c r="D907" s="148"/>
      <c r="E907" s="148"/>
      <c r="F907" s="148"/>
      <c r="G907" s="148"/>
      <c r="H907" s="148"/>
      <c r="I907" s="148"/>
      <c r="J907" s="148"/>
      <c r="K907" s="148"/>
      <c r="L907" s="148"/>
      <c r="M907" s="148"/>
      <c r="N907" s="148"/>
      <c r="O907" s="148"/>
      <c r="P907" s="148"/>
      <c r="Q907" s="148"/>
      <c r="R907" s="148"/>
      <c r="S907" s="148"/>
      <c r="T907" s="148"/>
      <c r="U907" s="148"/>
      <c r="V907" s="148"/>
      <c r="W907" s="148"/>
      <c r="X907" s="148"/>
      <c r="Y907" s="148"/>
      <c r="Z907" s="148"/>
    </row>
    <row r="908" spans="1:26" ht="15.75" customHeight="1">
      <c r="A908" s="148"/>
      <c r="B908" s="148"/>
      <c r="C908" s="148"/>
      <c r="D908" s="148"/>
      <c r="E908" s="148"/>
      <c r="F908" s="148"/>
      <c r="G908" s="148"/>
      <c r="H908" s="148"/>
      <c r="I908" s="148"/>
      <c r="J908" s="148"/>
      <c r="K908" s="148"/>
      <c r="L908" s="148"/>
      <c r="M908" s="148"/>
      <c r="N908" s="148"/>
      <c r="O908" s="148"/>
      <c r="P908" s="148"/>
      <c r="Q908" s="148"/>
      <c r="R908" s="148"/>
      <c r="S908" s="148"/>
      <c r="T908" s="148"/>
      <c r="U908" s="148"/>
      <c r="V908" s="148"/>
      <c r="W908" s="148"/>
      <c r="X908" s="148"/>
      <c r="Y908" s="148"/>
      <c r="Z908" s="148"/>
    </row>
    <row r="909" spans="1:26" ht="15.75" customHeight="1">
      <c r="A909" s="148"/>
      <c r="B909" s="148"/>
      <c r="C909" s="148"/>
      <c r="D909" s="148"/>
      <c r="E909" s="148"/>
      <c r="F909" s="148"/>
      <c r="G909" s="148"/>
      <c r="H909" s="148"/>
      <c r="I909" s="148"/>
      <c r="J909" s="148"/>
      <c r="K909" s="148"/>
      <c r="L909" s="148"/>
      <c r="M909" s="148"/>
      <c r="N909" s="148"/>
      <c r="O909" s="148"/>
      <c r="P909" s="148"/>
      <c r="Q909" s="148"/>
      <c r="R909" s="148"/>
      <c r="S909" s="148"/>
      <c r="T909" s="148"/>
      <c r="U909" s="148"/>
      <c r="V909" s="148"/>
      <c r="W909" s="148"/>
      <c r="X909" s="148"/>
      <c r="Y909" s="148"/>
      <c r="Z909" s="148"/>
    </row>
    <row r="910" spans="1:26" ht="15.75" customHeight="1">
      <c r="A910" s="148"/>
      <c r="B910" s="148"/>
      <c r="C910" s="148"/>
      <c r="D910" s="148"/>
      <c r="E910" s="148"/>
      <c r="F910" s="148"/>
      <c r="G910" s="148"/>
      <c r="H910" s="148"/>
      <c r="I910" s="148"/>
      <c r="J910" s="148"/>
      <c r="K910" s="148"/>
      <c r="L910" s="148"/>
      <c r="M910" s="148"/>
      <c r="N910" s="148"/>
      <c r="O910" s="148"/>
      <c r="P910" s="148"/>
      <c r="Q910" s="148"/>
      <c r="R910" s="148"/>
      <c r="S910" s="148"/>
      <c r="T910" s="148"/>
      <c r="U910" s="148"/>
      <c r="V910" s="148"/>
      <c r="W910" s="148"/>
      <c r="X910" s="148"/>
      <c r="Y910" s="148"/>
      <c r="Z910" s="148"/>
    </row>
    <row r="911" spans="1:26" ht="15.75" customHeight="1">
      <c r="A911" s="148"/>
      <c r="B911" s="148"/>
      <c r="C911" s="148"/>
      <c r="D911" s="148"/>
      <c r="E911" s="148"/>
      <c r="F911" s="148"/>
      <c r="G911" s="148"/>
      <c r="H911" s="148"/>
      <c r="I911" s="148"/>
      <c r="J911" s="148"/>
      <c r="K911" s="148"/>
      <c r="L911" s="148"/>
      <c r="M911" s="148"/>
      <c r="N911" s="148"/>
      <c r="O911" s="148"/>
      <c r="P911" s="148"/>
      <c r="Q911" s="148"/>
      <c r="R911" s="148"/>
      <c r="S911" s="148"/>
      <c r="T911" s="148"/>
      <c r="U911" s="148"/>
      <c r="V911" s="148"/>
      <c r="W911" s="148"/>
      <c r="X911" s="148"/>
      <c r="Y911" s="148"/>
      <c r="Z911" s="148"/>
    </row>
    <row r="912" spans="1:26" ht="15.75" customHeight="1">
      <c r="A912" s="148"/>
      <c r="B912" s="148"/>
      <c r="C912" s="148"/>
      <c r="D912" s="148"/>
      <c r="E912" s="148"/>
      <c r="F912" s="148"/>
      <c r="G912" s="148"/>
      <c r="H912" s="148"/>
      <c r="I912" s="148"/>
      <c r="J912" s="148"/>
      <c r="K912" s="148"/>
      <c r="L912" s="148"/>
      <c r="M912" s="148"/>
      <c r="N912" s="148"/>
      <c r="O912" s="148"/>
      <c r="P912" s="148"/>
      <c r="Q912" s="148"/>
      <c r="R912" s="148"/>
      <c r="S912" s="148"/>
      <c r="T912" s="148"/>
      <c r="U912" s="148"/>
      <c r="V912" s="148"/>
      <c r="W912" s="148"/>
      <c r="X912" s="148"/>
      <c r="Y912" s="148"/>
      <c r="Z912" s="148"/>
    </row>
    <row r="913" spans="1:26" ht="15.75" customHeight="1">
      <c r="A913" s="148"/>
      <c r="B913" s="148"/>
      <c r="C913" s="148"/>
      <c r="D913" s="148"/>
      <c r="E913" s="148"/>
      <c r="F913" s="148"/>
      <c r="G913" s="148"/>
      <c r="H913" s="148"/>
      <c r="I913" s="148"/>
      <c r="J913" s="148"/>
      <c r="K913" s="148"/>
      <c r="L913" s="148"/>
      <c r="M913" s="148"/>
      <c r="N913" s="148"/>
      <c r="O913" s="148"/>
      <c r="P913" s="148"/>
      <c r="Q913" s="148"/>
      <c r="R913" s="148"/>
      <c r="S913" s="148"/>
      <c r="T913" s="148"/>
      <c r="U913" s="148"/>
      <c r="V913" s="148"/>
      <c r="W913" s="148"/>
      <c r="X913" s="148"/>
      <c r="Y913" s="148"/>
      <c r="Z913" s="148"/>
    </row>
    <row r="914" spans="1:26" ht="15.75" customHeight="1">
      <c r="A914" s="148"/>
      <c r="B914" s="148"/>
      <c r="C914" s="148"/>
      <c r="D914" s="148"/>
      <c r="E914" s="148"/>
      <c r="F914" s="148"/>
      <c r="G914" s="148"/>
      <c r="H914" s="148"/>
      <c r="I914" s="148"/>
      <c r="J914" s="148"/>
      <c r="K914" s="148"/>
      <c r="L914" s="148"/>
      <c r="M914" s="148"/>
      <c r="N914" s="148"/>
      <c r="O914" s="148"/>
      <c r="P914" s="148"/>
      <c r="Q914" s="148"/>
      <c r="R914" s="148"/>
      <c r="S914" s="148"/>
      <c r="T914" s="148"/>
      <c r="U914" s="148"/>
      <c r="V914" s="148"/>
      <c r="W914" s="148"/>
      <c r="X914" s="148"/>
      <c r="Y914" s="148"/>
      <c r="Z914" s="148"/>
    </row>
    <row r="915" spans="1:26" ht="15.75" customHeight="1">
      <c r="A915" s="148"/>
      <c r="B915" s="148"/>
      <c r="C915" s="148"/>
      <c r="D915" s="148"/>
      <c r="E915" s="148"/>
      <c r="F915" s="148"/>
      <c r="G915" s="148"/>
      <c r="H915" s="148"/>
      <c r="I915" s="148"/>
      <c r="J915" s="148"/>
      <c r="K915" s="148"/>
      <c r="L915" s="148"/>
      <c r="M915" s="148"/>
      <c r="N915" s="148"/>
      <c r="O915" s="148"/>
      <c r="P915" s="148"/>
      <c r="Q915" s="148"/>
      <c r="R915" s="148"/>
      <c r="S915" s="148"/>
      <c r="T915" s="148"/>
      <c r="U915" s="148"/>
      <c r="V915" s="148"/>
      <c r="W915" s="148"/>
      <c r="X915" s="148"/>
      <c r="Y915" s="148"/>
      <c r="Z915" s="148"/>
    </row>
    <row r="916" spans="1:26" ht="15.75" customHeight="1">
      <c r="A916" s="148"/>
      <c r="B916" s="148"/>
      <c r="C916" s="148"/>
      <c r="D916" s="148"/>
      <c r="E916" s="148"/>
      <c r="F916" s="148"/>
      <c r="G916" s="148"/>
      <c r="H916" s="148"/>
      <c r="I916" s="148"/>
      <c r="J916" s="148"/>
      <c r="K916" s="148"/>
      <c r="L916" s="148"/>
      <c r="M916" s="148"/>
      <c r="N916" s="148"/>
      <c r="O916" s="148"/>
      <c r="P916" s="148"/>
      <c r="Q916" s="148"/>
      <c r="R916" s="148"/>
      <c r="S916" s="148"/>
      <c r="T916" s="148"/>
      <c r="U916" s="148"/>
      <c r="V916" s="148"/>
      <c r="W916" s="148"/>
      <c r="X916" s="148"/>
      <c r="Y916" s="148"/>
      <c r="Z916" s="148"/>
    </row>
    <row r="917" spans="1:26" ht="15.75" customHeight="1">
      <c r="A917" s="148"/>
      <c r="B917" s="148"/>
      <c r="C917" s="148"/>
      <c r="D917" s="148"/>
      <c r="E917" s="148"/>
      <c r="F917" s="148"/>
      <c r="G917" s="148"/>
      <c r="H917" s="148"/>
      <c r="I917" s="148"/>
      <c r="J917" s="148"/>
      <c r="K917" s="148"/>
      <c r="L917" s="148"/>
      <c r="M917" s="148"/>
      <c r="N917" s="148"/>
      <c r="O917" s="148"/>
      <c r="P917" s="148"/>
      <c r="Q917" s="148"/>
      <c r="R917" s="148"/>
      <c r="S917" s="148"/>
      <c r="T917" s="148"/>
      <c r="U917" s="148"/>
      <c r="V917" s="148"/>
      <c r="W917" s="148"/>
      <c r="X917" s="148"/>
      <c r="Y917" s="148"/>
      <c r="Z917" s="148"/>
    </row>
    <row r="918" spans="1:26" ht="15.75" customHeight="1">
      <c r="A918" s="148"/>
      <c r="B918" s="148"/>
      <c r="C918" s="148"/>
      <c r="D918" s="148"/>
      <c r="E918" s="148"/>
      <c r="F918" s="148"/>
      <c r="G918" s="148"/>
      <c r="H918" s="148"/>
      <c r="I918" s="148"/>
      <c r="J918" s="148"/>
      <c r="K918" s="148"/>
      <c r="L918" s="148"/>
      <c r="M918" s="148"/>
      <c r="N918" s="148"/>
      <c r="O918" s="148"/>
      <c r="P918" s="148"/>
      <c r="Q918" s="148"/>
      <c r="R918" s="148"/>
      <c r="S918" s="148"/>
      <c r="T918" s="148"/>
      <c r="U918" s="148"/>
      <c r="V918" s="148"/>
      <c r="W918" s="148"/>
      <c r="X918" s="148"/>
      <c r="Y918" s="148"/>
      <c r="Z918" s="148"/>
    </row>
    <row r="919" spans="1:26" ht="15.75" customHeight="1">
      <c r="A919" s="148"/>
      <c r="B919" s="148"/>
      <c r="C919" s="148"/>
      <c r="D919" s="148"/>
      <c r="E919" s="148"/>
      <c r="F919" s="148"/>
      <c r="G919" s="148"/>
      <c r="H919" s="148"/>
      <c r="I919" s="148"/>
      <c r="J919" s="148"/>
      <c r="K919" s="148"/>
      <c r="L919" s="148"/>
      <c r="M919" s="148"/>
      <c r="N919" s="148"/>
      <c r="O919" s="148"/>
      <c r="P919" s="148"/>
      <c r="Q919" s="148"/>
      <c r="R919" s="148"/>
      <c r="S919" s="148"/>
      <c r="T919" s="148"/>
      <c r="U919" s="148"/>
      <c r="V919" s="148"/>
      <c r="W919" s="148"/>
      <c r="X919" s="148"/>
      <c r="Y919" s="148"/>
      <c r="Z919" s="148"/>
    </row>
    <row r="920" spans="1:26" ht="15.75" customHeight="1">
      <c r="A920" s="148"/>
      <c r="B920" s="148"/>
      <c r="C920" s="148"/>
      <c r="D920" s="148"/>
      <c r="E920" s="148"/>
      <c r="F920" s="148"/>
      <c r="G920" s="148"/>
      <c r="H920" s="148"/>
      <c r="I920" s="148"/>
      <c r="J920" s="148"/>
      <c r="K920" s="148"/>
      <c r="L920" s="148"/>
      <c r="M920" s="148"/>
      <c r="N920" s="148"/>
      <c r="O920" s="148"/>
      <c r="P920" s="148"/>
      <c r="Q920" s="148"/>
      <c r="R920" s="148"/>
      <c r="S920" s="148"/>
      <c r="T920" s="148"/>
      <c r="U920" s="148"/>
      <c r="V920" s="148"/>
      <c r="W920" s="148"/>
      <c r="X920" s="148"/>
      <c r="Y920" s="148"/>
      <c r="Z920" s="148"/>
    </row>
    <row r="921" spans="1:26" ht="15.75" customHeight="1">
      <c r="A921" s="148"/>
      <c r="B921" s="148"/>
      <c r="C921" s="148"/>
      <c r="D921" s="148"/>
      <c r="E921" s="148"/>
      <c r="F921" s="148"/>
      <c r="G921" s="148"/>
      <c r="H921" s="148"/>
      <c r="I921" s="148"/>
      <c r="J921" s="148"/>
      <c r="K921" s="148"/>
      <c r="L921" s="148"/>
      <c r="M921" s="148"/>
      <c r="N921" s="148"/>
      <c r="O921" s="148"/>
      <c r="P921" s="148"/>
      <c r="Q921" s="148"/>
      <c r="R921" s="148"/>
      <c r="S921" s="148"/>
      <c r="T921" s="148"/>
      <c r="U921" s="148"/>
      <c r="V921" s="148"/>
      <c r="W921" s="148"/>
      <c r="X921" s="148"/>
      <c r="Y921" s="148"/>
      <c r="Z921" s="148"/>
    </row>
    <row r="922" spans="1:26" ht="15.75" customHeight="1">
      <c r="A922" s="148"/>
      <c r="B922" s="148"/>
      <c r="C922" s="148"/>
      <c r="D922" s="148"/>
      <c r="E922" s="148"/>
      <c r="F922" s="148"/>
      <c r="G922" s="148"/>
      <c r="H922" s="148"/>
      <c r="I922" s="148"/>
      <c r="J922" s="148"/>
      <c r="K922" s="148"/>
      <c r="L922" s="148"/>
      <c r="M922" s="148"/>
      <c r="N922" s="148"/>
      <c r="O922" s="148"/>
      <c r="P922" s="148"/>
      <c r="Q922" s="148"/>
      <c r="R922" s="148"/>
      <c r="S922" s="148"/>
      <c r="T922" s="148"/>
      <c r="U922" s="148"/>
      <c r="V922" s="148"/>
      <c r="W922" s="148"/>
      <c r="X922" s="148"/>
      <c r="Y922" s="148"/>
      <c r="Z922" s="148"/>
    </row>
    <row r="923" spans="1:26" ht="15.75" customHeight="1">
      <c r="A923" s="148"/>
      <c r="B923" s="148"/>
      <c r="C923" s="148"/>
      <c r="D923" s="148"/>
      <c r="E923" s="148"/>
      <c r="F923" s="148"/>
      <c r="G923" s="148"/>
      <c r="H923" s="148"/>
      <c r="I923" s="148"/>
      <c r="J923" s="148"/>
      <c r="K923" s="148"/>
      <c r="L923" s="148"/>
      <c r="M923" s="148"/>
      <c r="N923" s="148"/>
      <c r="O923" s="148"/>
      <c r="P923" s="148"/>
      <c r="Q923" s="148"/>
      <c r="R923" s="148"/>
      <c r="S923" s="148"/>
      <c r="T923" s="148"/>
      <c r="U923" s="148"/>
      <c r="V923" s="148"/>
      <c r="W923" s="148"/>
      <c r="X923" s="148"/>
      <c r="Y923" s="148"/>
      <c r="Z923" s="148"/>
    </row>
    <row r="924" spans="1:26" ht="15.75" customHeight="1">
      <c r="A924" s="148"/>
      <c r="B924" s="148"/>
      <c r="C924" s="148"/>
      <c r="D924" s="148"/>
      <c r="E924" s="148"/>
      <c r="F924" s="148"/>
      <c r="G924" s="148"/>
      <c r="H924" s="148"/>
      <c r="I924" s="148"/>
      <c r="J924" s="148"/>
      <c r="K924" s="148"/>
      <c r="L924" s="148"/>
      <c r="M924" s="148"/>
      <c r="N924" s="148"/>
      <c r="O924" s="148"/>
      <c r="P924" s="148"/>
      <c r="Q924" s="148"/>
      <c r="R924" s="148"/>
      <c r="S924" s="148"/>
      <c r="T924" s="148"/>
      <c r="U924" s="148"/>
      <c r="V924" s="148"/>
      <c r="W924" s="148"/>
      <c r="X924" s="148"/>
      <c r="Y924" s="148"/>
      <c r="Z924" s="148"/>
    </row>
    <row r="925" spans="1:26" ht="15.75" customHeight="1">
      <c r="A925" s="148"/>
      <c r="B925" s="148"/>
      <c r="C925" s="148"/>
      <c r="D925" s="148"/>
      <c r="E925" s="148"/>
      <c r="F925" s="148"/>
      <c r="G925" s="148"/>
      <c r="H925" s="148"/>
      <c r="I925" s="148"/>
      <c r="J925" s="148"/>
      <c r="K925" s="148"/>
      <c r="L925" s="148"/>
      <c r="M925" s="148"/>
      <c r="N925" s="148"/>
      <c r="O925" s="148"/>
      <c r="P925" s="148"/>
      <c r="Q925" s="148"/>
      <c r="R925" s="148"/>
      <c r="S925" s="148"/>
      <c r="T925" s="148"/>
      <c r="U925" s="148"/>
      <c r="V925" s="148"/>
      <c r="W925" s="148"/>
      <c r="X925" s="148"/>
      <c r="Y925" s="148"/>
      <c r="Z925" s="148"/>
    </row>
    <row r="926" spans="1:26" ht="15.75" customHeight="1">
      <c r="A926" s="148"/>
      <c r="B926" s="148"/>
      <c r="C926" s="148"/>
      <c r="D926" s="148"/>
      <c r="E926" s="148"/>
      <c r="F926" s="148"/>
      <c r="G926" s="148"/>
      <c r="H926" s="148"/>
      <c r="I926" s="148"/>
      <c r="J926" s="148"/>
      <c r="K926" s="148"/>
      <c r="L926" s="148"/>
      <c r="M926" s="148"/>
      <c r="N926" s="148"/>
      <c r="O926" s="148"/>
      <c r="P926" s="148"/>
      <c r="Q926" s="148"/>
      <c r="R926" s="148"/>
      <c r="S926" s="148"/>
      <c r="T926" s="148"/>
      <c r="U926" s="148"/>
      <c r="V926" s="148"/>
      <c r="W926" s="148"/>
      <c r="X926" s="148"/>
      <c r="Y926" s="148"/>
      <c r="Z926" s="148"/>
    </row>
    <row r="927" spans="1:26" ht="15.75" customHeight="1">
      <c r="A927" s="148"/>
      <c r="B927" s="148"/>
      <c r="C927" s="148"/>
      <c r="D927" s="148"/>
      <c r="E927" s="148"/>
      <c r="F927" s="148"/>
      <c r="G927" s="148"/>
      <c r="H927" s="148"/>
      <c r="I927" s="148"/>
      <c r="J927" s="148"/>
      <c r="K927" s="148"/>
      <c r="L927" s="148"/>
      <c r="M927" s="148"/>
      <c r="N927" s="148"/>
      <c r="O927" s="148"/>
      <c r="P927" s="148"/>
      <c r="Q927" s="148"/>
      <c r="R927" s="148"/>
      <c r="S927" s="148"/>
      <c r="T927" s="148"/>
      <c r="U927" s="148"/>
      <c r="V927" s="148"/>
      <c r="W927" s="148"/>
      <c r="X927" s="148"/>
      <c r="Y927" s="148"/>
      <c r="Z927" s="148"/>
    </row>
    <row r="928" spans="1:26" ht="15.75" customHeight="1">
      <c r="A928" s="148"/>
      <c r="B928" s="148"/>
      <c r="C928" s="148"/>
      <c r="D928" s="148"/>
      <c r="E928" s="148"/>
      <c r="F928" s="148"/>
      <c r="G928" s="148"/>
      <c r="H928" s="148"/>
      <c r="I928" s="148"/>
      <c r="J928" s="148"/>
      <c r="K928" s="148"/>
      <c r="L928" s="148"/>
      <c r="M928" s="148"/>
      <c r="N928" s="148"/>
      <c r="O928" s="148"/>
      <c r="P928" s="148"/>
      <c r="Q928" s="148"/>
      <c r="R928" s="148"/>
      <c r="S928" s="148"/>
      <c r="T928" s="148"/>
      <c r="U928" s="148"/>
      <c r="V928" s="148"/>
      <c r="W928" s="148"/>
      <c r="X928" s="148"/>
      <c r="Y928" s="148"/>
      <c r="Z928" s="148"/>
    </row>
    <row r="929" spans="1:26" ht="15.75" customHeight="1">
      <c r="A929" s="148"/>
      <c r="B929" s="148"/>
      <c r="C929" s="148"/>
      <c r="D929" s="148"/>
      <c r="E929" s="148"/>
      <c r="F929" s="148"/>
      <c r="G929" s="148"/>
      <c r="H929" s="148"/>
      <c r="I929" s="148"/>
      <c r="J929" s="148"/>
      <c r="K929" s="148"/>
      <c r="L929" s="148"/>
      <c r="M929" s="148"/>
      <c r="N929" s="148"/>
      <c r="O929" s="148"/>
      <c r="P929" s="148"/>
      <c r="Q929" s="148"/>
      <c r="R929" s="148"/>
      <c r="S929" s="148"/>
      <c r="T929" s="148"/>
      <c r="U929" s="148"/>
      <c r="V929" s="148"/>
      <c r="W929" s="148"/>
      <c r="X929" s="148"/>
      <c r="Y929" s="148"/>
      <c r="Z929" s="148"/>
    </row>
    <row r="930" spans="1:26" ht="15.75" customHeight="1">
      <c r="A930" s="148"/>
      <c r="B930" s="148"/>
      <c r="C930" s="148"/>
      <c r="D930" s="148"/>
      <c r="E930" s="148"/>
      <c r="F930" s="148"/>
      <c r="G930" s="148"/>
      <c r="H930" s="148"/>
      <c r="I930" s="148"/>
      <c r="J930" s="148"/>
      <c r="K930" s="148"/>
      <c r="L930" s="148"/>
      <c r="M930" s="148"/>
      <c r="N930" s="148"/>
      <c r="O930" s="148"/>
      <c r="P930" s="148"/>
      <c r="Q930" s="148"/>
      <c r="R930" s="148"/>
      <c r="S930" s="148"/>
      <c r="T930" s="148"/>
      <c r="U930" s="148"/>
      <c r="V930" s="148"/>
      <c r="W930" s="148"/>
      <c r="X930" s="148"/>
      <c r="Y930" s="148"/>
      <c r="Z930" s="148"/>
    </row>
    <row r="931" spans="1:26" ht="15.75" customHeight="1">
      <c r="A931" s="148"/>
      <c r="B931" s="148"/>
      <c r="C931" s="148"/>
      <c r="D931" s="148"/>
      <c r="E931" s="148"/>
      <c r="F931" s="148"/>
      <c r="G931" s="148"/>
      <c r="H931" s="148"/>
      <c r="I931" s="148"/>
      <c r="J931" s="148"/>
      <c r="K931" s="148"/>
      <c r="L931" s="148"/>
      <c r="M931" s="148"/>
      <c r="N931" s="148"/>
      <c r="O931" s="148"/>
      <c r="P931" s="148"/>
      <c r="Q931" s="148"/>
      <c r="R931" s="148"/>
      <c r="S931" s="148"/>
      <c r="T931" s="148"/>
      <c r="U931" s="148"/>
      <c r="V931" s="148"/>
      <c r="W931" s="148"/>
      <c r="X931" s="148"/>
      <c r="Y931" s="148"/>
      <c r="Z931" s="148"/>
    </row>
    <row r="932" spans="1:26" ht="15.75" customHeight="1">
      <c r="A932" s="148"/>
      <c r="B932" s="148"/>
      <c r="C932" s="148"/>
      <c r="D932" s="148"/>
      <c r="E932" s="148"/>
      <c r="F932" s="148"/>
      <c r="G932" s="148"/>
      <c r="H932" s="148"/>
      <c r="I932" s="148"/>
      <c r="J932" s="148"/>
      <c r="K932" s="148"/>
      <c r="L932" s="148"/>
      <c r="M932" s="148"/>
      <c r="N932" s="148"/>
      <c r="O932" s="148"/>
      <c r="P932" s="148"/>
      <c r="Q932" s="148"/>
      <c r="R932" s="148"/>
      <c r="S932" s="148"/>
      <c r="T932" s="148"/>
      <c r="U932" s="148"/>
      <c r="V932" s="148"/>
      <c r="W932" s="148"/>
      <c r="X932" s="148"/>
      <c r="Y932" s="148"/>
      <c r="Z932" s="148"/>
    </row>
    <row r="933" spans="1:26" ht="15.75" customHeight="1">
      <c r="A933" s="148"/>
      <c r="B933" s="148"/>
      <c r="C933" s="148"/>
      <c r="D933" s="148"/>
      <c r="E933" s="148"/>
      <c r="F933" s="148"/>
      <c r="G933" s="148"/>
      <c r="H933" s="148"/>
      <c r="I933" s="148"/>
      <c r="J933" s="148"/>
      <c r="K933" s="148"/>
      <c r="L933" s="148"/>
      <c r="M933" s="148"/>
      <c r="N933" s="148"/>
      <c r="O933" s="148"/>
      <c r="P933" s="148"/>
      <c r="Q933" s="148"/>
      <c r="R933" s="148"/>
      <c r="S933" s="148"/>
      <c r="T933" s="148"/>
      <c r="U933" s="148"/>
      <c r="V933" s="148"/>
      <c r="W933" s="148"/>
      <c r="X933" s="148"/>
      <c r="Y933" s="148"/>
      <c r="Z933" s="148"/>
    </row>
    <row r="934" spans="1:26" ht="15.75" customHeight="1">
      <c r="A934" s="148"/>
      <c r="B934" s="148"/>
      <c r="C934" s="148"/>
      <c r="D934" s="148"/>
      <c r="E934" s="148"/>
      <c r="F934" s="148"/>
      <c r="G934" s="148"/>
      <c r="H934" s="148"/>
      <c r="I934" s="148"/>
      <c r="J934" s="148"/>
      <c r="K934" s="148"/>
      <c r="L934" s="148"/>
      <c r="M934" s="148"/>
      <c r="N934" s="148"/>
      <c r="O934" s="148"/>
      <c r="P934" s="148"/>
      <c r="Q934" s="148"/>
      <c r="R934" s="148"/>
      <c r="S934" s="148"/>
      <c r="T934" s="148"/>
      <c r="U934" s="148"/>
      <c r="V934" s="148"/>
      <c r="W934" s="148"/>
      <c r="X934" s="148"/>
      <c r="Y934" s="148"/>
      <c r="Z934" s="148"/>
    </row>
    <row r="935" spans="1:26" ht="15.75" customHeight="1">
      <c r="A935" s="148"/>
      <c r="B935" s="148"/>
      <c r="C935" s="148"/>
      <c r="D935" s="148"/>
      <c r="E935" s="148"/>
      <c r="F935" s="148"/>
      <c r="G935" s="148"/>
      <c r="H935" s="148"/>
      <c r="I935" s="148"/>
      <c r="J935" s="148"/>
      <c r="K935" s="148"/>
      <c r="L935" s="148"/>
      <c r="M935" s="148"/>
      <c r="N935" s="148"/>
      <c r="O935" s="148"/>
      <c r="P935" s="148"/>
      <c r="Q935" s="148"/>
      <c r="R935" s="148"/>
      <c r="S935" s="148"/>
      <c r="T935" s="148"/>
      <c r="U935" s="148"/>
      <c r="V935" s="148"/>
      <c r="W935" s="148"/>
      <c r="X935" s="148"/>
      <c r="Y935" s="148"/>
      <c r="Z935" s="148"/>
    </row>
    <row r="936" spans="1:26" ht="15.75" customHeight="1">
      <c r="A936" s="148"/>
      <c r="B936" s="148"/>
      <c r="C936" s="148"/>
      <c r="D936" s="148"/>
      <c r="E936" s="148"/>
      <c r="F936" s="148"/>
      <c r="G936" s="148"/>
      <c r="H936" s="148"/>
      <c r="I936" s="148"/>
      <c r="J936" s="148"/>
      <c r="K936" s="148"/>
      <c r="L936" s="148"/>
      <c r="M936" s="148"/>
      <c r="N936" s="148"/>
      <c r="O936" s="148"/>
      <c r="P936" s="148"/>
      <c r="Q936" s="148"/>
      <c r="R936" s="148"/>
      <c r="S936" s="148"/>
      <c r="T936" s="148"/>
      <c r="U936" s="148"/>
      <c r="V936" s="148"/>
      <c r="W936" s="148"/>
      <c r="X936" s="148"/>
      <c r="Y936" s="148"/>
      <c r="Z936" s="148"/>
    </row>
    <row r="937" spans="1:26" ht="15.75" customHeight="1">
      <c r="A937" s="148"/>
      <c r="B937" s="148"/>
      <c r="C937" s="148"/>
      <c r="D937" s="148"/>
      <c r="E937" s="148"/>
      <c r="F937" s="148"/>
      <c r="G937" s="148"/>
      <c r="H937" s="148"/>
      <c r="I937" s="148"/>
      <c r="J937" s="148"/>
      <c r="K937" s="148"/>
      <c r="L937" s="148"/>
      <c r="M937" s="148"/>
      <c r="N937" s="148"/>
      <c r="O937" s="148"/>
      <c r="P937" s="148"/>
      <c r="Q937" s="148"/>
      <c r="R937" s="148"/>
      <c r="S937" s="148"/>
      <c r="T937" s="148"/>
      <c r="U937" s="148"/>
      <c r="V937" s="148"/>
      <c r="W937" s="148"/>
      <c r="X937" s="148"/>
      <c r="Y937" s="148"/>
      <c r="Z937" s="148"/>
    </row>
    <row r="938" spans="1:26" ht="15.75" customHeight="1">
      <c r="A938" s="148"/>
      <c r="B938" s="148"/>
      <c r="C938" s="148"/>
      <c r="D938" s="148"/>
      <c r="E938" s="148"/>
      <c r="F938" s="148"/>
      <c r="G938" s="148"/>
      <c r="H938" s="148"/>
      <c r="I938" s="148"/>
      <c r="J938" s="148"/>
      <c r="K938" s="148"/>
      <c r="L938" s="148"/>
      <c r="M938" s="148"/>
      <c r="N938" s="148"/>
      <c r="O938" s="148"/>
      <c r="P938" s="148"/>
      <c r="Q938" s="148"/>
      <c r="R938" s="148"/>
      <c r="S938" s="148"/>
      <c r="T938" s="148"/>
      <c r="U938" s="148"/>
      <c r="V938" s="148"/>
      <c r="W938" s="148"/>
      <c r="X938" s="148"/>
      <c r="Y938" s="148"/>
      <c r="Z938" s="148"/>
    </row>
    <row r="939" spans="1:26" ht="15.75" customHeight="1">
      <c r="A939" s="148"/>
      <c r="B939" s="148"/>
      <c r="C939" s="148"/>
      <c r="D939" s="148"/>
      <c r="E939" s="148"/>
      <c r="F939" s="148"/>
      <c r="G939" s="148"/>
      <c r="H939" s="148"/>
      <c r="I939" s="148"/>
      <c r="J939" s="148"/>
      <c r="K939" s="148"/>
      <c r="L939" s="148"/>
      <c r="M939" s="148"/>
      <c r="N939" s="148"/>
      <c r="O939" s="148"/>
      <c r="P939" s="148"/>
      <c r="Q939" s="148"/>
      <c r="R939" s="148"/>
      <c r="S939" s="148"/>
      <c r="T939" s="148"/>
      <c r="U939" s="148"/>
      <c r="V939" s="148"/>
      <c r="W939" s="148"/>
      <c r="X939" s="148"/>
      <c r="Y939" s="148"/>
      <c r="Z939" s="148"/>
    </row>
    <row r="940" spans="1:26" ht="15.75" customHeight="1">
      <c r="A940" s="148"/>
      <c r="B940" s="148"/>
      <c r="C940" s="148"/>
      <c r="D940" s="148"/>
      <c r="E940" s="148"/>
      <c r="F940" s="148"/>
      <c r="G940" s="148"/>
      <c r="H940" s="148"/>
      <c r="I940" s="148"/>
      <c r="J940" s="148"/>
      <c r="K940" s="148"/>
      <c r="L940" s="148"/>
      <c r="M940" s="148"/>
      <c r="N940" s="148"/>
      <c r="O940" s="148"/>
      <c r="P940" s="148"/>
      <c r="Q940" s="148"/>
      <c r="R940" s="148"/>
      <c r="S940" s="148"/>
      <c r="T940" s="148"/>
      <c r="U940" s="148"/>
      <c r="V940" s="148"/>
      <c r="W940" s="148"/>
      <c r="X940" s="148"/>
      <c r="Y940" s="148"/>
      <c r="Z940" s="148"/>
    </row>
    <row r="941" spans="1:26" ht="15.75" customHeight="1">
      <c r="A941" s="148"/>
      <c r="B941" s="148"/>
      <c r="C941" s="148"/>
      <c r="D941" s="148"/>
      <c r="E941" s="148"/>
      <c r="F941" s="148"/>
      <c r="G941" s="148"/>
      <c r="H941" s="148"/>
      <c r="I941" s="148"/>
      <c r="J941" s="148"/>
      <c r="K941" s="148"/>
      <c r="L941" s="148"/>
      <c r="M941" s="148"/>
      <c r="N941" s="148"/>
      <c r="O941" s="148"/>
      <c r="P941" s="148"/>
      <c r="Q941" s="148"/>
      <c r="R941" s="148"/>
      <c r="S941" s="148"/>
      <c r="T941" s="148"/>
      <c r="U941" s="148"/>
      <c r="V941" s="148"/>
      <c r="W941" s="148"/>
      <c r="X941" s="148"/>
      <c r="Y941" s="148"/>
      <c r="Z941" s="148"/>
    </row>
    <row r="942" spans="1:26" ht="15.75" customHeight="1">
      <c r="A942" s="148"/>
      <c r="B942" s="148"/>
      <c r="C942" s="148"/>
      <c r="D942" s="148"/>
      <c r="E942" s="148"/>
      <c r="F942" s="148"/>
      <c r="G942" s="148"/>
      <c r="H942" s="148"/>
      <c r="I942" s="148"/>
      <c r="J942" s="148"/>
      <c r="K942" s="148"/>
      <c r="L942" s="148"/>
      <c r="M942" s="148"/>
      <c r="N942" s="148"/>
      <c r="O942" s="148"/>
      <c r="P942" s="148"/>
      <c r="Q942" s="148"/>
      <c r="R942" s="148"/>
      <c r="S942" s="148"/>
      <c r="T942" s="148"/>
      <c r="U942" s="148"/>
      <c r="V942" s="148"/>
      <c r="W942" s="148"/>
      <c r="X942" s="148"/>
      <c r="Y942" s="148"/>
      <c r="Z942" s="148"/>
    </row>
    <row r="943" spans="1:26" ht="15.75" customHeight="1">
      <c r="A943" s="148"/>
      <c r="B943" s="148"/>
      <c r="C943" s="148"/>
      <c r="D943" s="148"/>
      <c r="E943" s="148"/>
      <c r="F943" s="148"/>
      <c r="G943" s="148"/>
      <c r="H943" s="148"/>
      <c r="I943" s="148"/>
      <c r="J943" s="148"/>
      <c r="K943" s="148"/>
      <c r="L943" s="148"/>
      <c r="M943" s="148"/>
      <c r="N943" s="148"/>
      <c r="O943" s="148"/>
      <c r="P943" s="148"/>
      <c r="Q943" s="148"/>
      <c r="R943" s="148"/>
      <c r="S943" s="148"/>
      <c r="T943" s="148"/>
      <c r="U943" s="148"/>
      <c r="V943" s="148"/>
      <c r="W943" s="148"/>
      <c r="X943" s="148"/>
      <c r="Y943" s="148"/>
      <c r="Z943" s="148"/>
    </row>
    <row r="944" spans="1:26" ht="15.75" customHeight="1">
      <c r="A944" s="148"/>
      <c r="B944" s="148"/>
      <c r="C944" s="148"/>
      <c r="D944" s="148"/>
      <c r="E944" s="148"/>
      <c r="F944" s="148"/>
      <c r="G944" s="148"/>
      <c r="H944" s="148"/>
      <c r="I944" s="148"/>
      <c r="J944" s="148"/>
      <c r="K944" s="148"/>
      <c r="L944" s="148"/>
      <c r="M944" s="148"/>
      <c r="N944" s="148"/>
      <c r="O944" s="148"/>
      <c r="P944" s="148"/>
      <c r="Q944" s="148"/>
      <c r="R944" s="148"/>
      <c r="S944" s="148"/>
      <c r="T944" s="148"/>
      <c r="U944" s="148"/>
      <c r="V944" s="148"/>
      <c r="W944" s="148"/>
      <c r="X944" s="148"/>
      <c r="Y944" s="148"/>
      <c r="Z944" s="148"/>
    </row>
    <row r="945" spans="1:26" ht="15.75" customHeight="1">
      <c r="A945" s="148"/>
      <c r="B945" s="148"/>
      <c r="C945" s="148"/>
      <c r="D945" s="148"/>
      <c r="E945" s="148"/>
      <c r="F945" s="148"/>
      <c r="G945" s="148"/>
      <c r="H945" s="148"/>
      <c r="I945" s="148"/>
      <c r="J945" s="148"/>
      <c r="K945" s="148"/>
      <c r="L945" s="148"/>
      <c r="M945" s="148"/>
      <c r="N945" s="148"/>
      <c r="O945" s="148"/>
      <c r="P945" s="148"/>
      <c r="Q945" s="148"/>
      <c r="R945" s="148"/>
      <c r="S945" s="148"/>
      <c r="T945" s="148"/>
      <c r="U945" s="148"/>
      <c r="V945" s="148"/>
      <c r="W945" s="148"/>
      <c r="X945" s="148"/>
      <c r="Y945" s="148"/>
      <c r="Z945" s="148"/>
    </row>
    <row r="946" spans="1:26" ht="15.75" customHeight="1">
      <c r="A946" s="148"/>
      <c r="B946" s="148"/>
      <c r="C946" s="148"/>
      <c r="D946" s="148"/>
      <c r="E946" s="148"/>
      <c r="F946" s="148"/>
      <c r="G946" s="148"/>
      <c r="H946" s="148"/>
      <c r="I946" s="148"/>
      <c r="J946" s="148"/>
      <c r="K946" s="148"/>
      <c r="L946" s="148"/>
      <c r="M946" s="148"/>
      <c r="N946" s="148"/>
      <c r="O946" s="148"/>
      <c r="P946" s="148"/>
      <c r="Q946" s="148"/>
      <c r="R946" s="148"/>
      <c r="S946" s="148"/>
      <c r="T946" s="148"/>
      <c r="U946" s="148"/>
      <c r="V946" s="148"/>
      <c r="W946" s="148"/>
      <c r="X946" s="148"/>
      <c r="Y946" s="148"/>
      <c r="Z946" s="148"/>
    </row>
    <row r="947" spans="1:26" ht="15.75" customHeight="1">
      <c r="A947" s="148"/>
      <c r="B947" s="148"/>
      <c r="C947" s="148"/>
      <c r="D947" s="148"/>
      <c r="E947" s="148"/>
      <c r="F947" s="148"/>
      <c r="G947" s="148"/>
      <c r="H947" s="148"/>
      <c r="I947" s="148"/>
      <c r="J947" s="148"/>
      <c r="K947" s="148"/>
      <c r="L947" s="148"/>
      <c r="M947" s="148"/>
      <c r="N947" s="148"/>
      <c r="O947" s="148"/>
      <c r="P947" s="148"/>
      <c r="Q947" s="148"/>
      <c r="R947" s="148"/>
      <c r="S947" s="148"/>
      <c r="T947" s="148"/>
      <c r="U947" s="148"/>
      <c r="V947" s="148"/>
      <c r="W947" s="148"/>
      <c r="X947" s="148"/>
      <c r="Y947" s="148"/>
      <c r="Z947" s="148"/>
    </row>
    <row r="948" spans="1:26" ht="15.75" customHeight="1">
      <c r="A948" s="148"/>
      <c r="B948" s="148"/>
      <c r="C948" s="148"/>
      <c r="D948" s="148"/>
      <c r="E948" s="148"/>
      <c r="F948" s="148"/>
      <c r="G948" s="148"/>
      <c r="H948" s="148"/>
      <c r="I948" s="148"/>
      <c r="J948" s="148"/>
      <c r="K948" s="148"/>
      <c r="L948" s="148"/>
      <c r="M948" s="148"/>
      <c r="N948" s="148"/>
      <c r="O948" s="148"/>
      <c r="P948" s="148"/>
      <c r="Q948" s="148"/>
      <c r="R948" s="148"/>
      <c r="S948" s="148"/>
      <c r="T948" s="148"/>
      <c r="U948" s="148"/>
      <c r="V948" s="148"/>
      <c r="W948" s="148"/>
      <c r="X948" s="148"/>
      <c r="Y948" s="148"/>
      <c r="Z948" s="148"/>
    </row>
    <row r="949" spans="1:26" ht="15.75" customHeight="1">
      <c r="A949" s="148"/>
      <c r="B949" s="148"/>
      <c r="C949" s="148"/>
      <c r="D949" s="148"/>
      <c r="E949" s="148"/>
      <c r="F949" s="148"/>
      <c r="G949" s="148"/>
      <c r="H949" s="148"/>
      <c r="I949" s="148"/>
      <c r="J949" s="148"/>
      <c r="K949" s="148"/>
      <c r="L949" s="148"/>
      <c r="M949" s="148"/>
      <c r="N949" s="148"/>
      <c r="O949" s="148"/>
      <c r="P949" s="148"/>
      <c r="Q949" s="148"/>
      <c r="R949" s="148"/>
      <c r="S949" s="148"/>
      <c r="T949" s="148"/>
      <c r="U949" s="148"/>
      <c r="V949" s="148"/>
      <c r="W949" s="148"/>
      <c r="X949" s="148"/>
      <c r="Y949" s="148"/>
      <c r="Z949" s="148"/>
    </row>
    <row r="950" spans="1:26" ht="15.75" customHeight="1">
      <c r="A950" s="148"/>
      <c r="B950" s="148"/>
      <c r="C950" s="148"/>
      <c r="D950" s="148"/>
      <c r="E950" s="148"/>
      <c r="F950" s="148"/>
      <c r="G950" s="148"/>
      <c r="H950" s="148"/>
      <c r="I950" s="148"/>
      <c r="J950" s="148"/>
      <c r="K950" s="148"/>
      <c r="L950" s="148"/>
      <c r="M950" s="148"/>
      <c r="N950" s="148"/>
      <c r="O950" s="148"/>
      <c r="P950" s="148"/>
      <c r="Q950" s="148"/>
      <c r="R950" s="148"/>
      <c r="S950" s="148"/>
      <c r="T950" s="148"/>
      <c r="U950" s="148"/>
      <c r="V950" s="148"/>
      <c r="W950" s="148"/>
      <c r="X950" s="148"/>
      <c r="Y950" s="148"/>
      <c r="Z950" s="148"/>
    </row>
    <row r="951" spans="1:26" ht="15.75" customHeight="1">
      <c r="A951" s="148"/>
      <c r="B951" s="148"/>
      <c r="C951" s="148"/>
      <c r="D951" s="148"/>
      <c r="E951" s="148"/>
      <c r="F951" s="148"/>
      <c r="G951" s="148"/>
      <c r="H951" s="148"/>
      <c r="I951" s="148"/>
      <c r="J951" s="148"/>
      <c r="K951" s="148"/>
      <c r="L951" s="148"/>
      <c r="M951" s="148"/>
      <c r="N951" s="148"/>
      <c r="O951" s="148"/>
      <c r="P951" s="148"/>
      <c r="Q951" s="148"/>
      <c r="R951" s="148"/>
      <c r="S951" s="148"/>
      <c r="T951" s="148"/>
      <c r="U951" s="148"/>
      <c r="V951" s="148"/>
      <c r="W951" s="148"/>
      <c r="X951" s="148"/>
      <c r="Y951" s="148"/>
      <c r="Z951" s="148"/>
    </row>
    <row r="952" spans="1:26" ht="15.75" customHeight="1">
      <c r="A952" s="148"/>
      <c r="B952" s="148"/>
      <c r="C952" s="148"/>
      <c r="D952" s="148"/>
      <c r="E952" s="148"/>
      <c r="F952" s="148"/>
      <c r="G952" s="148"/>
      <c r="H952" s="148"/>
      <c r="I952" s="148"/>
      <c r="J952" s="148"/>
      <c r="K952" s="148"/>
      <c r="L952" s="148"/>
      <c r="M952" s="148"/>
      <c r="N952" s="148"/>
      <c r="O952" s="148"/>
      <c r="P952" s="148"/>
      <c r="Q952" s="148"/>
      <c r="R952" s="148"/>
      <c r="S952" s="148"/>
      <c r="T952" s="148"/>
      <c r="U952" s="148"/>
      <c r="V952" s="148"/>
      <c r="W952" s="148"/>
      <c r="X952" s="148"/>
      <c r="Y952" s="148"/>
      <c r="Z952" s="148"/>
    </row>
    <row r="953" spans="1:26" ht="15.75" customHeight="1">
      <c r="A953" s="148"/>
      <c r="B953" s="148"/>
      <c r="C953" s="148"/>
      <c r="D953" s="148"/>
      <c r="E953" s="148"/>
      <c r="F953" s="148"/>
      <c r="G953" s="148"/>
      <c r="H953" s="148"/>
      <c r="I953" s="148"/>
      <c r="J953" s="148"/>
      <c r="K953" s="148"/>
      <c r="L953" s="148"/>
      <c r="M953" s="148"/>
      <c r="N953" s="148"/>
      <c r="O953" s="148"/>
      <c r="P953" s="148"/>
      <c r="Q953" s="148"/>
      <c r="R953" s="148"/>
      <c r="S953" s="148"/>
      <c r="T953" s="148"/>
      <c r="U953" s="148"/>
      <c r="V953" s="148"/>
      <c r="W953" s="148"/>
      <c r="X953" s="148"/>
      <c r="Y953" s="148"/>
      <c r="Z953" s="148"/>
    </row>
    <row r="954" spans="1:26" ht="15.75" customHeight="1">
      <c r="A954" s="148"/>
      <c r="B954" s="148"/>
      <c r="C954" s="148"/>
      <c r="D954" s="148"/>
      <c r="E954" s="148"/>
      <c r="F954" s="148"/>
      <c r="G954" s="148"/>
      <c r="H954" s="148"/>
      <c r="I954" s="148"/>
      <c r="J954" s="148"/>
      <c r="K954" s="148"/>
      <c r="L954" s="148"/>
      <c r="M954" s="148"/>
      <c r="N954" s="148"/>
      <c r="O954" s="148"/>
      <c r="P954" s="148"/>
      <c r="Q954" s="148"/>
      <c r="R954" s="148"/>
      <c r="S954" s="148"/>
      <c r="T954" s="148"/>
      <c r="U954" s="148"/>
      <c r="V954" s="148"/>
      <c r="W954" s="148"/>
      <c r="X954" s="148"/>
      <c r="Y954" s="148"/>
      <c r="Z954" s="148"/>
    </row>
    <row r="955" spans="1:26" ht="15.75" customHeight="1">
      <c r="A955" s="148"/>
      <c r="B955" s="148"/>
      <c r="C955" s="148"/>
      <c r="D955" s="148"/>
      <c r="E955" s="148"/>
      <c r="F955" s="148"/>
      <c r="G955" s="148"/>
      <c r="H955" s="148"/>
      <c r="I955" s="148"/>
      <c r="J955" s="148"/>
      <c r="K955" s="148"/>
      <c r="L955" s="148"/>
      <c r="M955" s="148"/>
      <c r="N955" s="148"/>
      <c r="O955" s="148"/>
      <c r="P955" s="148"/>
      <c r="Q955" s="148"/>
      <c r="R955" s="148"/>
      <c r="S955" s="148"/>
      <c r="T955" s="148"/>
      <c r="U955" s="148"/>
      <c r="V955" s="148"/>
      <c r="W955" s="148"/>
      <c r="X955" s="148"/>
      <c r="Y955" s="148"/>
      <c r="Z955" s="148"/>
    </row>
    <row r="956" spans="1:26" ht="15.75" customHeight="1">
      <c r="A956" s="148"/>
      <c r="B956" s="148"/>
      <c r="C956" s="148"/>
      <c r="D956" s="148"/>
      <c r="E956" s="148"/>
      <c r="F956" s="148"/>
      <c r="G956" s="148"/>
      <c r="H956" s="148"/>
      <c r="I956" s="148"/>
      <c r="J956" s="148"/>
      <c r="K956" s="148"/>
      <c r="L956" s="148"/>
      <c r="M956" s="148"/>
      <c r="N956" s="148"/>
      <c r="O956" s="148"/>
      <c r="P956" s="148"/>
      <c r="Q956" s="148"/>
      <c r="R956" s="148"/>
      <c r="S956" s="148"/>
      <c r="T956" s="148"/>
      <c r="U956" s="148"/>
      <c r="V956" s="148"/>
      <c r="W956" s="148"/>
      <c r="X956" s="148"/>
      <c r="Y956" s="148"/>
      <c r="Z956" s="148"/>
    </row>
    <row r="957" spans="1:26" ht="15.75" customHeight="1">
      <c r="A957" s="148"/>
      <c r="B957" s="148"/>
      <c r="C957" s="148"/>
      <c r="D957" s="148"/>
      <c r="E957" s="148"/>
      <c r="F957" s="148"/>
      <c r="G957" s="148"/>
      <c r="H957" s="148"/>
      <c r="I957" s="148"/>
      <c r="J957" s="148"/>
      <c r="K957" s="148"/>
      <c r="L957" s="148"/>
      <c r="M957" s="148"/>
      <c r="N957" s="148"/>
      <c r="O957" s="148"/>
      <c r="P957" s="148"/>
      <c r="Q957" s="148"/>
      <c r="R957" s="148"/>
      <c r="S957" s="148"/>
      <c r="T957" s="148"/>
      <c r="U957" s="148"/>
      <c r="V957" s="148"/>
      <c r="W957" s="148"/>
      <c r="X957" s="148"/>
      <c r="Y957" s="148"/>
      <c r="Z957" s="148"/>
    </row>
    <row r="958" spans="1:26" ht="15.75" customHeight="1">
      <c r="A958" s="148"/>
      <c r="B958" s="148"/>
      <c r="C958" s="148"/>
      <c r="D958" s="148"/>
      <c r="E958" s="148"/>
      <c r="F958" s="148"/>
      <c r="G958" s="148"/>
      <c r="H958" s="148"/>
      <c r="I958" s="148"/>
      <c r="J958" s="148"/>
      <c r="K958" s="148"/>
      <c r="L958" s="148"/>
      <c r="M958" s="148"/>
      <c r="N958" s="148"/>
      <c r="O958" s="148"/>
      <c r="P958" s="148"/>
      <c r="Q958" s="148"/>
      <c r="R958" s="148"/>
      <c r="S958" s="148"/>
      <c r="T958" s="148"/>
      <c r="U958" s="148"/>
      <c r="V958" s="148"/>
      <c r="W958" s="148"/>
      <c r="X958" s="148"/>
      <c r="Y958" s="148"/>
      <c r="Z958" s="148"/>
    </row>
    <row r="959" spans="1:26" ht="15.75" customHeight="1">
      <c r="A959" s="148"/>
      <c r="B959" s="148"/>
      <c r="C959" s="148"/>
      <c r="D959" s="148"/>
      <c r="E959" s="148"/>
      <c r="F959" s="148"/>
      <c r="G959" s="148"/>
      <c r="H959" s="148"/>
      <c r="I959" s="148"/>
      <c r="J959" s="148"/>
      <c r="K959" s="148"/>
      <c r="L959" s="148"/>
      <c r="M959" s="148"/>
      <c r="N959" s="148"/>
      <c r="O959" s="148"/>
      <c r="P959" s="148"/>
      <c r="Q959" s="148"/>
      <c r="R959" s="148"/>
      <c r="S959" s="148"/>
      <c r="T959" s="148"/>
      <c r="U959" s="148"/>
      <c r="V959" s="148"/>
      <c r="W959" s="148"/>
      <c r="X959" s="148"/>
      <c r="Y959" s="148"/>
      <c r="Z959" s="148"/>
    </row>
    <row r="960" spans="1:26" ht="15.75" customHeight="1">
      <c r="A960" s="148"/>
      <c r="B960" s="148"/>
      <c r="C960" s="148"/>
      <c r="D960" s="148"/>
      <c r="E960" s="148"/>
      <c r="F960" s="148"/>
      <c r="G960" s="148"/>
      <c r="H960" s="148"/>
      <c r="I960" s="148"/>
      <c r="J960" s="148"/>
      <c r="K960" s="148"/>
      <c r="L960" s="148"/>
      <c r="M960" s="148"/>
      <c r="N960" s="148"/>
      <c r="O960" s="148"/>
      <c r="P960" s="148"/>
      <c r="Q960" s="148"/>
      <c r="R960" s="148"/>
      <c r="S960" s="148"/>
      <c r="T960" s="148"/>
      <c r="U960" s="148"/>
      <c r="V960" s="148"/>
      <c r="W960" s="148"/>
      <c r="X960" s="148"/>
      <c r="Y960" s="148"/>
      <c r="Z960" s="148"/>
    </row>
    <row r="961" spans="1:26" ht="15.75" customHeight="1">
      <c r="A961" s="148"/>
      <c r="B961" s="148"/>
      <c r="C961" s="148"/>
      <c r="D961" s="148"/>
      <c r="E961" s="148"/>
      <c r="F961" s="148"/>
      <c r="G961" s="148"/>
      <c r="H961" s="148"/>
      <c r="I961" s="148"/>
      <c r="J961" s="148"/>
      <c r="K961" s="148"/>
      <c r="L961" s="148"/>
      <c r="M961" s="148"/>
      <c r="N961" s="148"/>
      <c r="O961" s="148"/>
      <c r="P961" s="148"/>
      <c r="Q961" s="148"/>
      <c r="R961" s="148"/>
      <c r="S961" s="148"/>
      <c r="T961" s="148"/>
      <c r="U961" s="148"/>
      <c r="V961" s="148"/>
      <c r="W961" s="148"/>
      <c r="X961" s="148"/>
      <c r="Y961" s="148"/>
      <c r="Z961" s="148"/>
    </row>
    <row r="962" spans="1:26" ht="15.75" customHeight="1">
      <c r="A962" s="148"/>
      <c r="B962" s="148"/>
      <c r="C962" s="148"/>
      <c r="D962" s="148"/>
      <c r="E962" s="148"/>
      <c r="F962" s="148"/>
      <c r="G962" s="148"/>
      <c r="H962" s="148"/>
      <c r="I962" s="148"/>
      <c r="J962" s="148"/>
      <c r="K962" s="148"/>
      <c r="L962" s="148"/>
      <c r="M962" s="148"/>
      <c r="N962" s="148"/>
      <c r="O962" s="148"/>
      <c r="P962" s="148"/>
      <c r="Q962" s="148"/>
      <c r="R962" s="148"/>
      <c r="S962" s="148"/>
      <c r="T962" s="148"/>
      <c r="U962" s="148"/>
      <c r="V962" s="148"/>
      <c r="W962" s="148"/>
      <c r="X962" s="148"/>
      <c r="Y962" s="148"/>
      <c r="Z962" s="148"/>
    </row>
    <row r="963" spans="1:26" ht="15.75" customHeight="1">
      <c r="A963" s="148"/>
      <c r="B963" s="148"/>
      <c r="C963" s="148"/>
      <c r="D963" s="148"/>
      <c r="E963" s="148"/>
      <c r="F963" s="148"/>
      <c r="G963" s="148"/>
      <c r="H963" s="148"/>
      <c r="I963" s="148"/>
      <c r="J963" s="148"/>
      <c r="K963" s="148"/>
      <c r="L963" s="148"/>
      <c r="M963" s="148"/>
      <c r="N963" s="148"/>
      <c r="O963" s="148"/>
      <c r="P963" s="148"/>
      <c r="Q963" s="148"/>
      <c r="R963" s="148"/>
      <c r="S963" s="148"/>
      <c r="T963" s="148"/>
      <c r="U963" s="148"/>
      <c r="V963" s="148"/>
      <c r="W963" s="148"/>
      <c r="X963" s="148"/>
      <c r="Y963" s="148"/>
      <c r="Z963" s="148"/>
    </row>
    <row r="964" spans="1:26" ht="15.75" customHeight="1">
      <c r="A964" s="148"/>
      <c r="B964" s="148"/>
      <c r="C964" s="148"/>
      <c r="D964" s="148"/>
      <c r="E964" s="148"/>
      <c r="F964" s="148"/>
      <c r="G964" s="148"/>
      <c r="H964" s="148"/>
      <c r="I964" s="148"/>
      <c r="J964" s="148"/>
      <c r="K964" s="148"/>
      <c r="L964" s="148"/>
      <c r="M964" s="148"/>
      <c r="N964" s="148"/>
      <c r="O964" s="148"/>
      <c r="P964" s="148"/>
      <c r="Q964" s="148"/>
      <c r="R964" s="148"/>
      <c r="S964" s="148"/>
      <c r="T964" s="148"/>
      <c r="U964" s="148"/>
      <c r="V964" s="148"/>
      <c r="W964" s="148"/>
      <c r="X964" s="148"/>
      <c r="Y964" s="148"/>
      <c r="Z964" s="148"/>
    </row>
    <row r="965" spans="1:26" ht="15.75" customHeight="1">
      <c r="A965" s="148"/>
      <c r="B965" s="148"/>
      <c r="C965" s="148"/>
      <c r="D965" s="148"/>
      <c r="E965" s="148"/>
      <c r="F965" s="148"/>
      <c r="G965" s="148"/>
      <c r="H965" s="148"/>
      <c r="I965" s="148"/>
      <c r="J965" s="148"/>
      <c r="K965" s="148"/>
      <c r="L965" s="148"/>
      <c r="M965" s="148"/>
      <c r="N965" s="148"/>
      <c r="O965" s="148"/>
      <c r="P965" s="148"/>
      <c r="Q965" s="148"/>
      <c r="R965" s="148"/>
      <c r="S965" s="148"/>
      <c r="T965" s="148"/>
      <c r="U965" s="148"/>
      <c r="V965" s="148"/>
      <c r="W965" s="148"/>
      <c r="X965" s="148"/>
      <c r="Y965" s="148"/>
      <c r="Z965" s="148"/>
    </row>
    <row r="966" spans="1:26" ht="15.75" customHeight="1">
      <c r="A966" s="148"/>
      <c r="B966" s="148"/>
      <c r="C966" s="148"/>
      <c r="D966" s="148"/>
      <c r="E966" s="148"/>
      <c r="F966" s="148"/>
      <c r="G966" s="148"/>
      <c r="H966" s="148"/>
      <c r="I966" s="148"/>
      <c r="J966" s="148"/>
      <c r="K966" s="148"/>
      <c r="L966" s="148"/>
      <c r="M966" s="148"/>
      <c r="N966" s="148"/>
      <c r="O966" s="148"/>
      <c r="P966" s="148"/>
      <c r="Q966" s="148"/>
      <c r="R966" s="148"/>
      <c r="S966" s="148"/>
      <c r="T966" s="148"/>
      <c r="U966" s="148"/>
      <c r="V966" s="148"/>
      <c r="W966" s="148"/>
      <c r="X966" s="148"/>
      <c r="Y966" s="148"/>
      <c r="Z966" s="148"/>
    </row>
    <row r="967" spans="1:26" ht="15.75" customHeight="1">
      <c r="A967" s="148"/>
      <c r="B967" s="148"/>
      <c r="C967" s="148"/>
      <c r="D967" s="148"/>
      <c r="E967" s="148"/>
      <c r="F967" s="148"/>
      <c r="G967" s="148"/>
      <c r="H967" s="148"/>
      <c r="I967" s="148"/>
      <c r="J967" s="148"/>
      <c r="K967" s="148"/>
      <c r="L967" s="148"/>
      <c r="M967" s="148"/>
      <c r="N967" s="148"/>
      <c r="O967" s="148"/>
      <c r="P967" s="148"/>
      <c r="Q967" s="148"/>
      <c r="R967" s="148"/>
      <c r="S967" s="148"/>
      <c r="T967" s="148"/>
      <c r="U967" s="148"/>
      <c r="V967" s="148"/>
      <c r="W967" s="148"/>
      <c r="X967" s="148"/>
      <c r="Y967" s="148"/>
      <c r="Z967" s="148"/>
    </row>
    <row r="968" spans="1:26" ht="15.75" customHeight="1">
      <c r="A968" s="148"/>
      <c r="B968" s="148"/>
      <c r="C968" s="148"/>
      <c r="D968" s="148"/>
      <c r="E968" s="148"/>
      <c r="F968" s="148"/>
      <c r="G968" s="148"/>
      <c r="H968" s="148"/>
      <c r="I968" s="148"/>
      <c r="J968" s="148"/>
      <c r="K968" s="148"/>
      <c r="L968" s="148"/>
      <c r="M968" s="148"/>
      <c r="N968" s="148"/>
      <c r="O968" s="148"/>
      <c r="P968" s="148"/>
      <c r="Q968" s="148"/>
      <c r="R968" s="148"/>
      <c r="S968" s="148"/>
      <c r="T968" s="148"/>
      <c r="U968" s="148"/>
      <c r="V968" s="148"/>
      <c r="W968" s="148"/>
      <c r="X968" s="148"/>
      <c r="Y968" s="148"/>
      <c r="Z968" s="148"/>
    </row>
    <row r="969" spans="1:26" ht="15.75" customHeight="1">
      <c r="A969" s="148"/>
      <c r="B969" s="148"/>
      <c r="C969" s="148"/>
      <c r="D969" s="148"/>
      <c r="E969" s="148"/>
      <c r="F969" s="148"/>
      <c r="G969" s="148"/>
      <c r="H969" s="148"/>
      <c r="I969" s="148"/>
      <c r="J969" s="148"/>
      <c r="K969" s="148"/>
      <c r="L969" s="148"/>
      <c r="M969" s="148"/>
      <c r="N969" s="148"/>
      <c r="O969" s="148"/>
      <c r="P969" s="148"/>
      <c r="Q969" s="148"/>
      <c r="R969" s="148"/>
      <c r="S969" s="148"/>
      <c r="T969" s="148"/>
      <c r="U969" s="148"/>
      <c r="V969" s="148"/>
      <c r="W969" s="148"/>
      <c r="X969" s="148"/>
      <c r="Y969" s="148"/>
      <c r="Z969" s="148"/>
    </row>
    <row r="970" spans="1:26" ht="15.75" customHeight="1">
      <c r="A970" s="148"/>
      <c r="B970" s="148"/>
      <c r="C970" s="148"/>
      <c r="D970" s="148"/>
      <c r="E970" s="148"/>
      <c r="F970" s="148"/>
      <c r="G970" s="148"/>
      <c r="H970" s="148"/>
      <c r="I970" s="148"/>
      <c r="J970" s="148"/>
      <c r="K970" s="148"/>
      <c r="L970" s="148"/>
      <c r="M970" s="148"/>
      <c r="N970" s="148"/>
      <c r="O970" s="148"/>
      <c r="P970" s="148"/>
      <c r="Q970" s="148"/>
      <c r="R970" s="148"/>
      <c r="S970" s="148"/>
      <c r="T970" s="148"/>
      <c r="U970" s="148"/>
      <c r="V970" s="148"/>
      <c r="W970" s="148"/>
      <c r="X970" s="148"/>
      <c r="Y970" s="148"/>
      <c r="Z970" s="148"/>
    </row>
    <row r="971" spans="1:26" ht="15.75" customHeight="1">
      <c r="A971" s="148"/>
      <c r="B971" s="148"/>
      <c r="C971" s="148"/>
      <c r="D971" s="148"/>
      <c r="E971" s="148"/>
      <c r="F971" s="148"/>
      <c r="G971" s="148"/>
      <c r="H971" s="148"/>
      <c r="I971" s="148"/>
      <c r="J971" s="148"/>
      <c r="K971" s="148"/>
      <c r="L971" s="148"/>
      <c r="M971" s="148"/>
      <c r="N971" s="148"/>
      <c r="O971" s="148"/>
      <c r="P971" s="148"/>
      <c r="Q971" s="148"/>
      <c r="R971" s="148"/>
      <c r="S971" s="148"/>
      <c r="T971" s="148"/>
      <c r="U971" s="148"/>
      <c r="V971" s="148"/>
      <c r="W971" s="148"/>
      <c r="X971" s="148"/>
      <c r="Y971" s="148"/>
      <c r="Z971" s="148"/>
    </row>
    <row r="972" spans="1:26" ht="15.75" customHeight="1">
      <c r="A972" s="148"/>
      <c r="B972" s="148"/>
      <c r="C972" s="148"/>
      <c r="D972" s="148"/>
      <c r="E972" s="148"/>
      <c r="F972" s="148"/>
      <c r="G972" s="148"/>
      <c r="H972" s="148"/>
      <c r="I972" s="148"/>
      <c r="J972" s="148"/>
      <c r="K972" s="148"/>
      <c r="L972" s="148"/>
      <c r="M972" s="148"/>
      <c r="N972" s="148"/>
      <c r="O972" s="148"/>
      <c r="P972" s="148"/>
      <c r="Q972" s="148"/>
      <c r="R972" s="148"/>
      <c r="S972" s="148"/>
      <c r="T972" s="148"/>
      <c r="U972" s="148"/>
      <c r="V972" s="148"/>
      <c r="W972" s="148"/>
      <c r="X972" s="148"/>
      <c r="Y972" s="148"/>
      <c r="Z972" s="148"/>
    </row>
    <row r="973" spans="1:26" ht="15.75" customHeight="1">
      <c r="A973" s="148"/>
      <c r="B973" s="148"/>
      <c r="C973" s="148"/>
      <c r="D973" s="148"/>
      <c r="E973" s="148"/>
      <c r="F973" s="148"/>
      <c r="G973" s="148"/>
      <c r="H973" s="148"/>
      <c r="I973" s="148"/>
      <c r="J973" s="148"/>
      <c r="K973" s="148"/>
      <c r="L973" s="148"/>
      <c r="M973" s="148"/>
      <c r="N973" s="148"/>
      <c r="O973" s="148"/>
      <c r="P973" s="148"/>
      <c r="Q973" s="148"/>
      <c r="R973" s="148"/>
      <c r="S973" s="148"/>
      <c r="T973" s="148"/>
      <c r="U973" s="148"/>
      <c r="V973" s="148"/>
      <c r="W973" s="148"/>
      <c r="X973" s="148"/>
      <c r="Y973" s="148"/>
      <c r="Z973" s="148"/>
    </row>
    <row r="974" spans="1:26" ht="15.75" customHeight="1">
      <c r="A974" s="148"/>
      <c r="B974" s="148"/>
      <c r="C974" s="148"/>
      <c r="D974" s="148"/>
      <c r="E974" s="148"/>
      <c r="F974" s="148"/>
      <c r="G974" s="148"/>
      <c r="H974" s="148"/>
      <c r="I974" s="148"/>
      <c r="J974" s="148"/>
      <c r="K974" s="148"/>
      <c r="L974" s="148"/>
      <c r="M974" s="148"/>
      <c r="N974" s="148"/>
      <c r="O974" s="148"/>
      <c r="P974" s="148"/>
      <c r="Q974" s="148"/>
      <c r="R974" s="148"/>
      <c r="S974" s="148"/>
      <c r="T974" s="148"/>
      <c r="U974" s="148"/>
      <c r="V974" s="148"/>
      <c r="W974" s="148"/>
      <c r="X974" s="148"/>
      <c r="Y974" s="148"/>
      <c r="Z974" s="148"/>
    </row>
    <row r="975" spans="1:26" ht="15.75" customHeight="1">
      <c r="A975" s="148"/>
      <c r="B975" s="148"/>
      <c r="C975" s="148"/>
      <c r="D975" s="148"/>
      <c r="E975" s="148"/>
      <c r="F975" s="148"/>
      <c r="G975" s="148"/>
      <c r="H975" s="148"/>
      <c r="I975" s="148"/>
      <c r="J975" s="148"/>
      <c r="K975" s="148"/>
      <c r="L975" s="148"/>
      <c r="M975" s="148"/>
      <c r="N975" s="148"/>
      <c r="O975" s="148"/>
      <c r="P975" s="148"/>
      <c r="Q975" s="148"/>
      <c r="R975" s="148"/>
      <c r="S975" s="148"/>
      <c r="T975" s="148"/>
      <c r="U975" s="148"/>
      <c r="V975" s="148"/>
      <c r="W975" s="148"/>
      <c r="X975" s="148"/>
      <c r="Y975" s="148"/>
      <c r="Z975" s="148"/>
    </row>
    <row r="976" spans="1:26" ht="15.75" customHeight="1">
      <c r="A976" s="148"/>
      <c r="B976" s="148"/>
      <c r="C976" s="148"/>
      <c r="D976" s="148"/>
      <c r="E976" s="148"/>
      <c r="F976" s="148"/>
      <c r="G976" s="148"/>
      <c r="H976" s="148"/>
      <c r="I976" s="148"/>
      <c r="J976" s="148"/>
      <c r="K976" s="148"/>
      <c r="L976" s="148"/>
      <c r="M976" s="148"/>
      <c r="N976" s="148"/>
      <c r="O976" s="148"/>
      <c r="P976" s="148"/>
      <c r="Q976" s="148"/>
      <c r="R976" s="148"/>
      <c r="S976" s="148"/>
      <c r="T976" s="148"/>
      <c r="U976" s="148"/>
      <c r="V976" s="148"/>
      <c r="W976" s="148"/>
      <c r="X976" s="148"/>
      <c r="Y976" s="148"/>
      <c r="Z976" s="148"/>
    </row>
    <row r="977" spans="1:26" ht="15.75" customHeight="1">
      <c r="A977" s="148"/>
      <c r="B977" s="148"/>
      <c r="C977" s="148"/>
      <c r="D977" s="148"/>
      <c r="E977" s="148"/>
      <c r="F977" s="148"/>
      <c r="G977" s="148"/>
      <c r="H977" s="148"/>
      <c r="I977" s="148"/>
      <c r="J977" s="148"/>
      <c r="K977" s="148"/>
      <c r="L977" s="148"/>
      <c r="M977" s="148"/>
      <c r="N977" s="148"/>
      <c r="O977" s="148"/>
      <c r="P977" s="148"/>
      <c r="Q977" s="148"/>
      <c r="R977" s="148"/>
      <c r="S977" s="148"/>
      <c r="T977" s="148"/>
      <c r="U977" s="148"/>
      <c r="V977" s="148"/>
      <c r="W977" s="148"/>
      <c r="X977" s="148"/>
      <c r="Y977" s="148"/>
      <c r="Z977" s="148"/>
    </row>
    <row r="978" spans="1:26" ht="15.75" customHeight="1">
      <c r="A978" s="148"/>
      <c r="B978" s="148"/>
      <c r="C978" s="148"/>
      <c r="D978" s="148"/>
      <c r="E978" s="148"/>
      <c r="F978" s="148"/>
      <c r="G978" s="148"/>
      <c r="H978" s="148"/>
      <c r="I978" s="148"/>
      <c r="J978" s="148"/>
      <c r="K978" s="148"/>
      <c r="L978" s="148"/>
      <c r="M978" s="148"/>
      <c r="N978" s="148"/>
      <c r="O978" s="148"/>
      <c r="P978" s="148"/>
      <c r="Q978" s="148"/>
      <c r="R978" s="148"/>
      <c r="S978" s="148"/>
      <c r="T978" s="148"/>
      <c r="U978" s="148"/>
      <c r="V978" s="148"/>
      <c r="W978" s="148"/>
      <c r="X978" s="148"/>
      <c r="Y978" s="148"/>
      <c r="Z978" s="148"/>
    </row>
    <row r="979" spans="1:26" ht="15.75" customHeight="1">
      <c r="A979" s="148"/>
      <c r="B979" s="148"/>
      <c r="C979" s="148"/>
      <c r="D979" s="148"/>
      <c r="E979" s="148"/>
      <c r="F979" s="148"/>
      <c r="G979" s="148"/>
      <c r="H979" s="148"/>
      <c r="I979" s="148"/>
      <c r="J979" s="148"/>
      <c r="K979" s="148"/>
      <c r="L979" s="148"/>
      <c r="M979" s="148"/>
      <c r="N979" s="148"/>
      <c r="O979" s="148"/>
      <c r="P979" s="148"/>
      <c r="Q979" s="148"/>
      <c r="R979" s="148"/>
      <c r="S979" s="148"/>
      <c r="T979" s="148"/>
      <c r="U979" s="148"/>
      <c r="V979" s="148"/>
      <c r="W979" s="148"/>
      <c r="X979" s="148"/>
      <c r="Y979" s="148"/>
      <c r="Z979" s="148"/>
    </row>
    <row r="980" spans="1:26" ht="15.75" customHeight="1">
      <c r="A980" s="148"/>
      <c r="B980" s="148"/>
      <c r="C980" s="148"/>
      <c r="D980" s="148"/>
      <c r="E980" s="148"/>
      <c r="F980" s="148"/>
      <c r="G980" s="148"/>
      <c r="H980" s="148"/>
      <c r="I980" s="148"/>
      <c r="J980" s="148"/>
      <c r="K980" s="148"/>
      <c r="L980" s="148"/>
      <c r="M980" s="148"/>
      <c r="N980" s="148"/>
      <c r="O980" s="148"/>
      <c r="P980" s="148"/>
      <c r="Q980" s="148"/>
      <c r="R980" s="148"/>
      <c r="S980" s="148"/>
      <c r="T980" s="148"/>
      <c r="U980" s="148"/>
      <c r="V980" s="148"/>
      <c r="W980" s="148"/>
      <c r="X980" s="148"/>
      <c r="Y980" s="148"/>
      <c r="Z980" s="148"/>
    </row>
    <row r="981" spans="1:26" ht="15.75" customHeight="1">
      <c r="A981" s="148"/>
      <c r="B981" s="148"/>
      <c r="C981" s="148"/>
      <c r="D981" s="148"/>
      <c r="E981" s="148"/>
      <c r="F981" s="148"/>
      <c r="G981" s="148"/>
      <c r="H981" s="148"/>
      <c r="I981" s="148"/>
      <c r="J981" s="148"/>
      <c r="K981" s="148"/>
      <c r="L981" s="148"/>
      <c r="M981" s="148"/>
      <c r="N981" s="148"/>
      <c r="O981" s="148"/>
      <c r="P981" s="148"/>
      <c r="Q981" s="148"/>
      <c r="R981" s="148"/>
      <c r="S981" s="148"/>
      <c r="T981" s="148"/>
      <c r="U981" s="148"/>
      <c r="V981" s="148"/>
      <c r="W981" s="148"/>
      <c r="X981" s="148"/>
      <c r="Y981" s="148"/>
      <c r="Z981" s="148"/>
    </row>
    <row r="982" spans="1:26" ht="15.75" customHeight="1">
      <c r="A982" s="148"/>
      <c r="B982" s="148"/>
      <c r="C982" s="148"/>
      <c r="D982" s="148"/>
      <c r="E982" s="148"/>
      <c r="F982" s="148"/>
      <c r="G982" s="148"/>
      <c r="H982" s="148"/>
      <c r="I982" s="148"/>
      <c r="J982" s="148"/>
      <c r="K982" s="148"/>
      <c r="L982" s="148"/>
      <c r="M982" s="148"/>
      <c r="N982" s="148"/>
      <c r="O982" s="148"/>
      <c r="P982" s="148"/>
      <c r="Q982" s="148"/>
      <c r="R982" s="148"/>
      <c r="S982" s="148"/>
      <c r="T982" s="148"/>
      <c r="U982" s="148"/>
      <c r="V982" s="148"/>
      <c r="W982" s="148"/>
      <c r="X982" s="148"/>
      <c r="Y982" s="148"/>
      <c r="Z982" s="148"/>
    </row>
    <row r="983" spans="1:26" ht="15.75" customHeight="1">
      <c r="A983" s="148"/>
      <c r="B983" s="148"/>
      <c r="C983" s="148"/>
      <c r="D983" s="148"/>
      <c r="E983" s="148"/>
      <c r="F983" s="148"/>
      <c r="G983" s="148"/>
      <c r="H983" s="148"/>
      <c r="I983" s="148"/>
      <c r="J983" s="148"/>
      <c r="K983" s="148"/>
      <c r="L983" s="148"/>
      <c r="M983" s="148"/>
      <c r="N983" s="148"/>
      <c r="O983" s="148"/>
      <c r="P983" s="148"/>
      <c r="Q983" s="148"/>
      <c r="R983" s="148"/>
      <c r="S983" s="148"/>
      <c r="T983" s="148"/>
      <c r="U983" s="148"/>
      <c r="V983" s="148"/>
      <c r="W983" s="148"/>
      <c r="X983" s="148"/>
      <c r="Y983" s="148"/>
      <c r="Z983" s="148"/>
    </row>
    <row r="984" spans="1:26" ht="15.75" customHeight="1">
      <c r="A984" s="148"/>
      <c r="B984" s="148"/>
      <c r="C984" s="148"/>
      <c r="D984" s="148"/>
      <c r="E984" s="148"/>
      <c r="F984" s="148"/>
      <c r="G984" s="148"/>
      <c r="H984" s="148"/>
      <c r="I984" s="148"/>
      <c r="J984" s="148"/>
      <c r="K984" s="148"/>
      <c r="L984" s="148"/>
      <c r="M984" s="148"/>
      <c r="N984" s="148"/>
      <c r="O984" s="148"/>
      <c r="P984" s="148"/>
      <c r="Q984" s="148"/>
      <c r="R984" s="148"/>
      <c r="S984" s="148"/>
      <c r="T984" s="148"/>
      <c r="U984" s="148"/>
      <c r="V984" s="148"/>
      <c r="W984" s="148"/>
      <c r="X984" s="148"/>
      <c r="Y984" s="148"/>
      <c r="Z984" s="148"/>
    </row>
    <row r="985" spans="1:26" ht="15.75" customHeight="1">
      <c r="A985" s="148"/>
      <c r="B985" s="148"/>
      <c r="C985" s="148"/>
      <c r="D985" s="148"/>
      <c r="E985" s="148"/>
      <c r="F985" s="148"/>
      <c r="G985" s="148"/>
      <c r="H985" s="148"/>
      <c r="I985" s="148"/>
      <c r="J985" s="148"/>
      <c r="K985" s="148"/>
      <c r="L985" s="148"/>
      <c r="M985" s="148"/>
      <c r="N985" s="148"/>
      <c r="O985" s="148"/>
      <c r="P985" s="148"/>
      <c r="Q985" s="148"/>
      <c r="R985" s="148"/>
      <c r="S985" s="148"/>
      <c r="T985" s="148"/>
      <c r="U985" s="148"/>
      <c r="V985" s="148"/>
      <c r="W985" s="148"/>
      <c r="X985" s="148"/>
      <c r="Y985" s="148"/>
      <c r="Z985" s="148"/>
    </row>
    <row r="986" spans="1:26" ht="15.75" customHeight="1">
      <c r="A986" s="148"/>
      <c r="B986" s="148"/>
      <c r="C986" s="148"/>
      <c r="D986" s="148"/>
      <c r="E986" s="148"/>
      <c r="F986" s="148"/>
      <c r="G986" s="148"/>
      <c r="H986" s="148"/>
      <c r="I986" s="148"/>
      <c r="J986" s="148"/>
      <c r="K986" s="148"/>
      <c r="L986" s="148"/>
      <c r="M986" s="148"/>
      <c r="N986" s="148"/>
      <c r="O986" s="148"/>
      <c r="P986" s="148"/>
      <c r="Q986" s="148"/>
      <c r="R986" s="148"/>
      <c r="S986" s="148"/>
      <c r="T986" s="148"/>
      <c r="U986" s="148"/>
      <c r="V986" s="148"/>
      <c r="W986" s="148"/>
      <c r="X986" s="148"/>
      <c r="Y986" s="148"/>
      <c r="Z986" s="148"/>
    </row>
    <row r="987" spans="1:26" ht="15.75" customHeight="1">
      <c r="A987" s="148"/>
      <c r="B987" s="148"/>
      <c r="C987" s="148"/>
      <c r="D987" s="148"/>
      <c r="E987" s="148"/>
      <c r="F987" s="148"/>
      <c r="G987" s="148"/>
      <c r="H987" s="148"/>
      <c r="I987" s="148"/>
      <c r="J987" s="148"/>
      <c r="K987" s="148"/>
      <c r="L987" s="148"/>
      <c r="M987" s="148"/>
      <c r="N987" s="148"/>
      <c r="O987" s="148"/>
      <c r="P987" s="148"/>
      <c r="Q987" s="148"/>
      <c r="R987" s="148"/>
      <c r="S987" s="148"/>
      <c r="T987" s="148"/>
      <c r="U987" s="148"/>
      <c r="V987" s="148"/>
      <c r="W987" s="148"/>
      <c r="X987" s="148"/>
      <c r="Y987" s="148"/>
      <c r="Z987" s="148"/>
    </row>
    <row r="988" spans="1:26" ht="15.75" customHeight="1">
      <c r="A988" s="148"/>
      <c r="B988" s="148"/>
      <c r="C988" s="148"/>
      <c r="D988" s="148"/>
      <c r="E988" s="148"/>
      <c r="F988" s="148"/>
      <c r="G988" s="148"/>
      <c r="H988" s="148"/>
      <c r="I988" s="148"/>
      <c r="J988" s="148"/>
      <c r="K988" s="148"/>
      <c r="L988" s="148"/>
      <c r="M988" s="148"/>
      <c r="N988" s="148"/>
      <c r="O988" s="148"/>
      <c r="P988" s="148"/>
      <c r="Q988" s="148"/>
      <c r="R988" s="148"/>
      <c r="S988" s="148"/>
      <c r="T988" s="148"/>
      <c r="U988" s="148"/>
      <c r="V988" s="148"/>
      <c r="W988" s="148"/>
      <c r="X988" s="148"/>
      <c r="Y988" s="148"/>
      <c r="Z988" s="148"/>
    </row>
    <row r="989" spans="1:26" ht="15.75" customHeight="1">
      <c r="A989" s="148"/>
      <c r="B989" s="148"/>
      <c r="C989" s="148"/>
      <c r="D989" s="148"/>
      <c r="E989" s="148"/>
      <c r="F989" s="148"/>
      <c r="G989" s="148"/>
      <c r="H989" s="148"/>
      <c r="I989" s="148"/>
      <c r="J989" s="148"/>
      <c r="K989" s="148"/>
      <c r="L989" s="148"/>
      <c r="M989" s="148"/>
      <c r="N989" s="148"/>
      <c r="O989" s="148"/>
      <c r="P989" s="148"/>
      <c r="Q989" s="148"/>
      <c r="R989" s="148"/>
      <c r="S989" s="148"/>
      <c r="T989" s="148"/>
      <c r="U989" s="148"/>
      <c r="V989" s="148"/>
      <c r="W989" s="148"/>
      <c r="X989" s="148"/>
      <c r="Y989" s="148"/>
      <c r="Z989" s="148"/>
    </row>
    <row r="990" spans="1:26" ht="15.75" customHeight="1">
      <c r="A990" s="148"/>
      <c r="B990" s="148"/>
      <c r="C990" s="148"/>
      <c r="D990" s="148"/>
      <c r="E990" s="148"/>
      <c r="F990" s="148"/>
      <c r="G990" s="148"/>
      <c r="H990" s="148"/>
      <c r="I990" s="148"/>
      <c r="J990" s="148"/>
      <c r="K990" s="148"/>
      <c r="L990" s="148"/>
      <c r="M990" s="148"/>
      <c r="N990" s="148"/>
      <c r="O990" s="148"/>
      <c r="P990" s="148"/>
      <c r="Q990" s="148"/>
      <c r="R990" s="148"/>
      <c r="S990" s="148"/>
      <c r="T990" s="148"/>
      <c r="U990" s="148"/>
      <c r="V990" s="148"/>
      <c r="W990" s="148"/>
      <c r="X990" s="148"/>
      <c r="Y990" s="148"/>
      <c r="Z990" s="148"/>
    </row>
    <row r="991" spans="1:26" ht="15.75" customHeight="1">
      <c r="A991" s="148"/>
      <c r="B991" s="148"/>
      <c r="C991" s="148"/>
      <c r="D991" s="148"/>
      <c r="E991" s="148"/>
      <c r="F991" s="148"/>
      <c r="G991" s="148"/>
      <c r="H991" s="148"/>
      <c r="I991" s="148"/>
      <c r="J991" s="148"/>
      <c r="K991" s="148"/>
      <c r="L991" s="148"/>
      <c r="M991" s="148"/>
      <c r="N991" s="148"/>
      <c r="O991" s="148"/>
      <c r="P991" s="148"/>
      <c r="Q991" s="148"/>
      <c r="R991" s="148"/>
      <c r="S991" s="148"/>
      <c r="T991" s="148"/>
      <c r="U991" s="148"/>
      <c r="V991" s="148"/>
      <c r="W991" s="148"/>
      <c r="X991" s="148"/>
      <c r="Y991" s="148"/>
      <c r="Z991" s="148"/>
    </row>
    <row r="992" spans="1:26" ht="15.75" customHeight="1">
      <c r="A992" s="148"/>
      <c r="B992" s="148"/>
      <c r="C992" s="148"/>
      <c r="D992" s="148"/>
      <c r="E992" s="148"/>
      <c r="F992" s="148"/>
      <c r="G992" s="148"/>
      <c r="H992" s="148"/>
      <c r="I992" s="148"/>
      <c r="J992" s="148"/>
      <c r="K992" s="148"/>
      <c r="L992" s="148"/>
      <c r="M992" s="148"/>
      <c r="N992" s="148"/>
      <c r="O992" s="148"/>
      <c r="P992" s="148"/>
      <c r="Q992" s="148"/>
      <c r="R992" s="148"/>
      <c r="S992" s="148"/>
      <c r="T992" s="148"/>
      <c r="U992" s="148"/>
      <c r="V992" s="148"/>
      <c r="W992" s="148"/>
      <c r="X992" s="148"/>
      <c r="Y992" s="148"/>
      <c r="Z992" s="148"/>
    </row>
    <row r="993" spans="1:26" ht="15.75" customHeight="1">
      <c r="A993" s="148"/>
      <c r="B993" s="148"/>
      <c r="C993" s="148"/>
      <c r="D993" s="148"/>
      <c r="E993" s="148"/>
      <c r="F993" s="148"/>
      <c r="G993" s="148"/>
      <c r="H993" s="148"/>
      <c r="I993" s="148"/>
      <c r="J993" s="148"/>
      <c r="K993" s="148"/>
      <c r="L993" s="148"/>
      <c r="M993" s="148"/>
      <c r="N993" s="148"/>
      <c r="O993" s="148"/>
      <c r="P993" s="148"/>
      <c r="Q993" s="148"/>
      <c r="R993" s="148"/>
      <c r="S993" s="148"/>
      <c r="T993" s="148"/>
      <c r="U993" s="148"/>
      <c r="V993" s="148"/>
      <c r="W993" s="148"/>
      <c r="X993" s="148"/>
      <c r="Y993" s="148"/>
      <c r="Z993" s="148"/>
    </row>
    <row r="994" spans="1:26" ht="15.75" customHeight="1">
      <c r="A994" s="148"/>
      <c r="B994" s="148"/>
      <c r="C994" s="148"/>
      <c r="D994" s="148"/>
      <c r="E994" s="148"/>
      <c r="F994" s="148"/>
      <c r="G994" s="148"/>
      <c r="H994" s="148"/>
      <c r="I994" s="148"/>
      <c r="J994" s="148"/>
      <c r="K994" s="148"/>
      <c r="L994" s="148"/>
      <c r="M994" s="148"/>
      <c r="N994" s="148"/>
      <c r="O994" s="148"/>
      <c r="P994" s="148"/>
      <c r="Q994" s="148"/>
      <c r="R994" s="148"/>
      <c r="S994" s="148"/>
      <c r="T994" s="148"/>
      <c r="U994" s="148"/>
      <c r="V994" s="148"/>
      <c r="W994" s="148"/>
      <c r="X994" s="148"/>
      <c r="Y994" s="148"/>
      <c r="Z994" s="148"/>
    </row>
    <row r="995" spans="1:26" ht="15.75" customHeight="1">
      <c r="A995" s="148"/>
      <c r="B995" s="148"/>
      <c r="C995" s="148"/>
      <c r="D995" s="148"/>
      <c r="E995" s="148"/>
      <c r="F995" s="148"/>
      <c r="G995" s="148"/>
      <c r="H995" s="148"/>
      <c r="I995" s="148"/>
      <c r="J995" s="148"/>
      <c r="K995" s="148"/>
      <c r="L995" s="148"/>
      <c r="M995" s="148"/>
      <c r="N995" s="148"/>
      <c r="O995" s="148"/>
      <c r="P995" s="148"/>
      <c r="Q995" s="148"/>
      <c r="R995" s="148"/>
      <c r="S995" s="148"/>
      <c r="T995" s="148"/>
      <c r="U995" s="148"/>
      <c r="V995" s="148"/>
      <c r="W995" s="148"/>
      <c r="X995" s="148"/>
      <c r="Y995" s="148"/>
      <c r="Z995" s="148"/>
    </row>
    <row r="996" spans="1:26" ht="15.75" customHeight="1">
      <c r="A996" s="148"/>
      <c r="B996" s="148"/>
      <c r="C996" s="148"/>
      <c r="D996" s="148"/>
      <c r="E996" s="148"/>
      <c r="F996" s="148"/>
      <c r="G996" s="148"/>
      <c r="H996" s="148"/>
      <c r="I996" s="148"/>
      <c r="J996" s="148"/>
      <c r="K996" s="148"/>
      <c r="L996" s="148"/>
      <c r="M996" s="148"/>
      <c r="N996" s="148"/>
      <c r="O996" s="148"/>
      <c r="P996" s="148"/>
      <c r="Q996" s="148"/>
      <c r="R996" s="148"/>
      <c r="S996" s="148"/>
      <c r="T996" s="148"/>
      <c r="U996" s="148"/>
      <c r="V996" s="148"/>
      <c r="W996" s="148"/>
      <c r="X996" s="148"/>
      <c r="Y996" s="148"/>
      <c r="Z996" s="148"/>
    </row>
    <row r="997" spans="1:26" ht="15.75" customHeight="1">
      <c r="A997" s="148"/>
      <c r="B997" s="148"/>
      <c r="C997" s="148"/>
      <c r="D997" s="148"/>
      <c r="E997" s="148"/>
      <c r="F997" s="148"/>
      <c r="G997" s="148"/>
      <c r="H997" s="148"/>
      <c r="I997" s="148"/>
      <c r="J997" s="148"/>
      <c r="K997" s="148"/>
      <c r="L997" s="148"/>
      <c r="M997" s="148"/>
      <c r="N997" s="148"/>
      <c r="O997" s="148"/>
      <c r="P997" s="148"/>
      <c r="Q997" s="148"/>
      <c r="R997" s="148"/>
      <c r="S997" s="148"/>
      <c r="T997" s="148"/>
      <c r="U997" s="148"/>
      <c r="V997" s="148"/>
      <c r="W997" s="148"/>
      <c r="X997" s="148"/>
      <c r="Y997" s="148"/>
      <c r="Z997" s="148"/>
    </row>
    <row r="998" spans="1:26" ht="15.75" customHeight="1">
      <c r="A998" s="148"/>
      <c r="B998" s="148"/>
      <c r="C998" s="148"/>
      <c r="D998" s="148"/>
      <c r="E998" s="148"/>
      <c r="F998" s="148"/>
      <c r="G998" s="148"/>
      <c r="H998" s="148"/>
      <c r="I998" s="148"/>
      <c r="J998" s="148"/>
      <c r="K998" s="148"/>
      <c r="L998" s="148"/>
      <c r="M998" s="148"/>
      <c r="N998" s="148"/>
      <c r="O998" s="148"/>
      <c r="P998" s="148"/>
      <c r="Q998" s="148"/>
      <c r="R998" s="148"/>
      <c r="S998" s="148"/>
      <c r="T998" s="148"/>
      <c r="U998" s="148"/>
      <c r="V998" s="148"/>
      <c r="W998" s="148"/>
      <c r="X998" s="148"/>
      <c r="Y998" s="148"/>
      <c r="Z998" s="148"/>
    </row>
    <row r="999" spans="1:26" ht="15.75" customHeight="1">
      <c r="A999" s="148"/>
      <c r="B999" s="148"/>
      <c r="C999" s="148"/>
      <c r="D999" s="148"/>
      <c r="E999" s="148"/>
      <c r="F999" s="148"/>
      <c r="G999" s="148"/>
      <c r="H999" s="148"/>
      <c r="I999" s="148"/>
      <c r="J999" s="148"/>
      <c r="K999" s="148"/>
      <c r="L999" s="148"/>
      <c r="M999" s="148"/>
      <c r="N999" s="148"/>
      <c r="O999" s="148"/>
      <c r="P999" s="148"/>
      <c r="Q999" s="148"/>
      <c r="R999" s="148"/>
      <c r="S999" s="148"/>
      <c r="T999" s="148"/>
      <c r="U999" s="148"/>
      <c r="V999" s="148"/>
      <c r="W999" s="148"/>
      <c r="X999" s="148"/>
      <c r="Y999" s="148"/>
      <c r="Z999" s="148"/>
    </row>
    <row r="1000" spans="1:26" ht="15.75" customHeight="1">
      <c r="A1000" s="148"/>
      <c r="B1000" s="148"/>
      <c r="C1000" s="148"/>
      <c r="D1000" s="148"/>
      <c r="E1000" s="148"/>
      <c r="F1000" s="148"/>
      <c r="G1000" s="148"/>
      <c r="H1000" s="148"/>
      <c r="I1000" s="148"/>
      <c r="J1000" s="148"/>
      <c r="K1000" s="148"/>
      <c r="L1000" s="148"/>
      <c r="M1000" s="148"/>
      <c r="N1000" s="148"/>
      <c r="O1000" s="148"/>
      <c r="P1000" s="148"/>
      <c r="Q1000" s="148"/>
      <c r="R1000" s="148"/>
      <c r="S1000" s="148"/>
      <c r="T1000" s="148"/>
      <c r="U1000" s="148"/>
      <c r="V1000" s="148"/>
      <c r="W1000" s="148"/>
      <c r="X1000" s="148"/>
      <c r="Y1000" s="148"/>
      <c r="Z1000" s="148"/>
    </row>
  </sheetData>
  <mergeCells count="39">
    <mergeCell ref="G42:H42"/>
    <mergeCell ref="C43:G43"/>
    <mergeCell ref="C44:G44"/>
    <mergeCell ref="A14:A15"/>
    <mergeCell ref="C30:H31"/>
    <mergeCell ref="B14:C15"/>
    <mergeCell ref="C23:E23"/>
    <mergeCell ref="C24:E24"/>
    <mergeCell ref="A25:E25"/>
    <mergeCell ref="B26:E26"/>
    <mergeCell ref="A28:E28"/>
    <mergeCell ref="B18:E18"/>
    <mergeCell ref="B19:E19"/>
    <mergeCell ref="C20:E20"/>
    <mergeCell ref="C21:E21"/>
    <mergeCell ref="C22:E22"/>
    <mergeCell ref="B13:D13"/>
    <mergeCell ref="E13:H13"/>
    <mergeCell ref="E14:H14"/>
    <mergeCell ref="E15:H15"/>
    <mergeCell ref="B16:D16"/>
    <mergeCell ref="E16:H16"/>
    <mergeCell ref="B10:D10"/>
    <mergeCell ref="E10:H10"/>
    <mergeCell ref="B11:D11"/>
    <mergeCell ref="E11:H11"/>
    <mergeCell ref="B12:D12"/>
    <mergeCell ref="E12:H12"/>
    <mergeCell ref="B7:D7"/>
    <mergeCell ref="E7:H7"/>
    <mergeCell ref="B8:D8"/>
    <mergeCell ref="E8:H8"/>
    <mergeCell ref="B9:D9"/>
    <mergeCell ref="E9:H9"/>
    <mergeCell ref="A1:H1"/>
    <mergeCell ref="A2:H2"/>
    <mergeCell ref="B5:H5"/>
    <mergeCell ref="B6:D6"/>
    <mergeCell ref="E6:H6"/>
  </mergeCells>
  <pageMargins left="0.6692913385826772" right="0.70866141732283472" top="0.59055118110236227" bottom="0.74803149606299213" header="0" footer="0"/>
  <pageSetup paperSize="9"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1"/>
  <sheetViews>
    <sheetView view="pageBreakPreview" topLeftCell="A13" zoomScale="70" zoomScaleNormal="70" zoomScaleSheetLayoutView="70" workbookViewId="0">
      <selection activeCell="G293" sqref="G293"/>
    </sheetView>
  </sheetViews>
  <sheetFormatPr defaultColWidth="12.58203125" defaultRowHeight="15" customHeight="1"/>
  <cols>
    <col min="1" max="5" width="4.08203125" customWidth="1"/>
    <col min="6" max="6" width="2.75" customWidth="1"/>
    <col min="7" max="7" width="39.5" customWidth="1"/>
    <col min="8" max="8" width="8.5" customWidth="1"/>
    <col min="9" max="9" width="8.25" customWidth="1"/>
    <col min="10" max="10" width="9.25" customWidth="1"/>
    <col min="11" max="12" width="6.75" customWidth="1"/>
    <col min="13" max="13" width="9.25" customWidth="1"/>
    <col min="14" max="26" width="8" customWidth="1"/>
  </cols>
  <sheetData>
    <row r="1" spans="1:26" ht="18" hidden="1" customHeight="1">
      <c r="A1" s="764"/>
      <c r="B1" s="148"/>
      <c r="C1" s="764"/>
      <c r="D1" s="62"/>
      <c r="E1" s="62"/>
      <c r="F1" s="62"/>
      <c r="G1" s="236"/>
      <c r="H1" s="986" t="s">
        <v>122</v>
      </c>
      <c r="I1" s="931"/>
      <c r="J1" s="931"/>
      <c r="K1" s="931"/>
      <c r="L1" s="931"/>
      <c r="M1" s="931"/>
      <c r="N1" s="148"/>
      <c r="O1" s="148"/>
      <c r="P1" s="148"/>
      <c r="Q1" s="148"/>
      <c r="R1" s="148"/>
      <c r="S1" s="148"/>
      <c r="T1" s="148"/>
      <c r="U1" s="148"/>
      <c r="V1" s="148"/>
      <c r="W1" s="148"/>
      <c r="X1" s="148"/>
      <c r="Y1" s="148"/>
      <c r="Z1" s="148"/>
    </row>
    <row r="2" spans="1:26" ht="15" hidden="1" customHeight="1">
      <c r="A2" s="63"/>
      <c r="B2" s="63"/>
      <c r="C2" s="63"/>
      <c r="D2" s="63"/>
      <c r="E2" s="63"/>
      <c r="F2" s="63"/>
      <c r="G2" s="63"/>
      <c r="H2" s="986" t="s">
        <v>123</v>
      </c>
      <c r="I2" s="931"/>
      <c r="J2" s="931"/>
      <c r="K2" s="931"/>
      <c r="L2" s="931"/>
      <c r="M2" s="931"/>
      <c r="N2" s="148"/>
      <c r="O2" s="148"/>
      <c r="P2" s="148"/>
      <c r="Q2" s="148"/>
      <c r="R2" s="148"/>
      <c r="S2" s="148"/>
      <c r="T2" s="148"/>
      <c r="U2" s="148"/>
      <c r="V2" s="148"/>
      <c r="W2" s="148"/>
      <c r="X2" s="148"/>
      <c r="Y2" s="148"/>
      <c r="Z2" s="148"/>
    </row>
    <row r="3" spans="1:26" ht="15" hidden="1" customHeight="1">
      <c r="A3" s="63"/>
      <c r="B3" s="63"/>
      <c r="C3" s="63"/>
      <c r="D3" s="63"/>
      <c r="E3" s="63"/>
      <c r="F3" s="63"/>
      <c r="G3" s="63"/>
      <c r="H3" s="64" t="s">
        <v>124</v>
      </c>
      <c r="I3" s="64"/>
      <c r="J3" s="64"/>
      <c r="K3" s="64"/>
      <c r="L3" s="64"/>
      <c r="M3" s="64"/>
      <c r="N3" s="148"/>
      <c r="O3" s="148"/>
      <c r="P3" s="148"/>
      <c r="Q3" s="148"/>
      <c r="R3" s="148"/>
      <c r="S3" s="148"/>
      <c r="T3" s="148"/>
      <c r="U3" s="148"/>
      <c r="V3" s="148"/>
      <c r="W3" s="148"/>
      <c r="X3" s="148"/>
      <c r="Y3" s="148"/>
      <c r="Z3" s="148"/>
    </row>
    <row r="4" spans="1:26" ht="15" hidden="1" customHeight="1">
      <c r="A4" s="63"/>
      <c r="B4" s="63"/>
      <c r="C4" s="63"/>
      <c r="D4" s="63"/>
      <c r="E4" s="63"/>
      <c r="F4" s="63"/>
      <c r="G4" s="63"/>
      <c r="H4" s="64" t="s">
        <v>125</v>
      </c>
      <c r="I4" s="64"/>
      <c r="J4" s="64"/>
      <c r="K4" s="64"/>
      <c r="L4" s="64"/>
      <c r="M4" s="64"/>
      <c r="N4" s="148"/>
      <c r="O4" s="148"/>
      <c r="P4" s="148"/>
      <c r="Q4" s="148"/>
      <c r="R4" s="148"/>
      <c r="S4" s="148"/>
      <c r="T4" s="148"/>
      <c r="U4" s="148"/>
      <c r="V4" s="148"/>
      <c r="W4" s="148"/>
      <c r="X4" s="148"/>
      <c r="Y4" s="148"/>
      <c r="Z4" s="148"/>
    </row>
    <row r="5" spans="1:26" ht="15" hidden="1" customHeight="1">
      <c r="A5" s="63"/>
      <c r="B5" s="63"/>
      <c r="C5" s="63"/>
      <c r="D5" s="63"/>
      <c r="E5" s="63"/>
      <c r="F5" s="63"/>
      <c r="G5" s="63"/>
      <c r="H5" s="64" t="s">
        <v>126</v>
      </c>
      <c r="I5" s="64"/>
      <c r="J5" s="64"/>
      <c r="K5" s="64"/>
      <c r="L5" s="64"/>
      <c r="M5" s="64"/>
      <c r="N5" s="148"/>
      <c r="O5" s="148"/>
      <c r="P5" s="148"/>
      <c r="Q5" s="148"/>
      <c r="R5" s="148"/>
      <c r="S5" s="148"/>
      <c r="T5" s="148"/>
      <c r="U5" s="148"/>
      <c r="V5" s="148"/>
      <c r="W5" s="148"/>
      <c r="X5" s="148"/>
      <c r="Y5" s="148"/>
      <c r="Z5" s="148"/>
    </row>
    <row r="6" spans="1:26" ht="15" hidden="1" customHeight="1">
      <c r="A6" s="63"/>
      <c r="B6" s="63"/>
      <c r="C6" s="63"/>
      <c r="D6" s="63"/>
      <c r="E6" s="63"/>
      <c r="F6" s="63"/>
      <c r="G6" s="63"/>
      <c r="H6" s="773" t="s">
        <v>127</v>
      </c>
      <c r="I6" s="64"/>
      <c r="J6" s="64"/>
      <c r="K6" s="64"/>
      <c r="L6" s="64"/>
      <c r="M6" s="64"/>
      <c r="N6" s="148"/>
      <c r="O6" s="148"/>
      <c r="P6" s="148"/>
      <c r="Q6" s="148"/>
      <c r="R6" s="148"/>
      <c r="S6" s="148"/>
      <c r="T6" s="148"/>
      <c r="U6" s="148"/>
      <c r="V6" s="148"/>
      <c r="W6" s="148"/>
      <c r="X6" s="148"/>
      <c r="Y6" s="148"/>
      <c r="Z6" s="148"/>
    </row>
    <row r="7" spans="1:26" ht="15" hidden="1" customHeight="1">
      <c r="A7" s="63"/>
      <c r="B7" s="63"/>
      <c r="C7" s="63"/>
      <c r="D7" s="63"/>
      <c r="E7" s="63"/>
      <c r="F7" s="63"/>
      <c r="G7" s="63"/>
      <c r="H7" s="773" t="s">
        <v>128</v>
      </c>
      <c r="I7" s="64"/>
      <c r="J7" s="64"/>
      <c r="K7" s="64"/>
      <c r="L7" s="64"/>
      <c r="M7" s="64"/>
      <c r="N7" s="148"/>
      <c r="O7" s="148"/>
      <c r="P7" s="148"/>
      <c r="Q7" s="148"/>
      <c r="R7" s="148"/>
      <c r="S7" s="148"/>
      <c r="T7" s="148"/>
      <c r="U7" s="148"/>
      <c r="V7" s="148"/>
      <c r="W7" s="148"/>
      <c r="X7" s="148"/>
      <c r="Y7" s="148"/>
      <c r="Z7" s="148"/>
    </row>
    <row r="8" spans="1:26" ht="15" hidden="1" customHeight="1">
      <c r="A8" s="63"/>
      <c r="B8" s="63"/>
      <c r="C8" s="63"/>
      <c r="D8" s="63"/>
      <c r="E8" s="63"/>
      <c r="F8" s="63"/>
      <c r="G8" s="63"/>
      <c r="H8" s="64" t="s">
        <v>129</v>
      </c>
      <c r="I8" s="64"/>
      <c r="J8" s="64"/>
      <c r="K8" s="64"/>
      <c r="L8" s="64"/>
      <c r="M8" s="64"/>
      <c r="N8" s="148"/>
      <c r="O8" s="148"/>
      <c r="P8" s="148"/>
      <c r="Q8" s="148"/>
      <c r="R8" s="148"/>
      <c r="S8" s="148"/>
      <c r="T8" s="148"/>
      <c r="U8" s="148"/>
      <c r="V8" s="148"/>
      <c r="W8" s="148"/>
      <c r="X8" s="148"/>
      <c r="Y8" s="148"/>
      <c r="Z8" s="148"/>
    </row>
    <row r="9" spans="1:26" ht="153" hidden="1" customHeight="1">
      <c r="A9" s="63"/>
      <c r="B9" s="63"/>
      <c r="C9" s="63"/>
      <c r="D9" s="63"/>
      <c r="E9" s="63"/>
      <c r="F9" s="63"/>
      <c r="G9" s="63"/>
      <c r="H9" s="987" t="s">
        <v>130</v>
      </c>
      <c r="I9" s="931"/>
      <c r="J9" s="931"/>
      <c r="K9" s="931"/>
      <c r="L9" s="931"/>
      <c r="M9" s="931"/>
      <c r="N9" s="148"/>
      <c r="O9" s="148"/>
      <c r="P9" s="148"/>
      <c r="Q9" s="148"/>
      <c r="R9" s="148"/>
      <c r="S9" s="148"/>
      <c r="T9" s="148"/>
      <c r="U9" s="148"/>
      <c r="V9" s="148"/>
      <c r="W9" s="148"/>
      <c r="X9" s="148"/>
      <c r="Y9" s="148"/>
      <c r="Z9" s="148"/>
    </row>
    <row r="10" spans="1:26" ht="15.75" hidden="1" customHeight="1">
      <c r="A10" s="148" t="s">
        <v>131</v>
      </c>
      <c r="B10" s="63"/>
      <c r="C10" s="63"/>
      <c r="D10" s="63"/>
      <c r="E10" s="63"/>
      <c r="F10" s="63"/>
      <c r="G10" s="63"/>
      <c r="H10" s="63"/>
      <c r="I10" s="63"/>
      <c r="J10" s="63"/>
      <c r="K10" s="148"/>
      <c r="L10" s="148"/>
      <c r="M10" s="148"/>
      <c r="N10" s="148"/>
      <c r="O10" s="148"/>
      <c r="P10" s="148"/>
      <c r="Q10" s="148"/>
      <c r="R10" s="148"/>
      <c r="S10" s="148"/>
      <c r="T10" s="148"/>
      <c r="U10" s="148"/>
      <c r="V10" s="148"/>
      <c r="W10" s="148"/>
      <c r="X10" s="148"/>
      <c r="Y10" s="148"/>
      <c r="Z10" s="148"/>
    </row>
    <row r="11" spans="1:26" ht="15.75" hidden="1" customHeight="1">
      <c r="A11" s="64" t="s">
        <v>132</v>
      </c>
      <c r="B11" s="63"/>
      <c r="C11" s="63"/>
      <c r="D11" s="63"/>
      <c r="E11" s="63"/>
      <c r="F11" s="63"/>
      <c r="G11" s="63"/>
      <c r="H11" s="63"/>
      <c r="I11" s="63"/>
      <c r="J11" s="63"/>
      <c r="K11" s="148"/>
      <c r="L11" s="148"/>
      <c r="M11" s="148"/>
      <c r="N11" s="148"/>
      <c r="O11" s="148"/>
      <c r="P11" s="148"/>
      <c r="Q11" s="148"/>
      <c r="R11" s="148"/>
      <c r="S11" s="148"/>
      <c r="T11" s="148"/>
      <c r="U11" s="148"/>
      <c r="V11" s="148"/>
      <c r="W11" s="148"/>
      <c r="X11" s="148"/>
      <c r="Y11" s="148"/>
      <c r="Z11" s="148"/>
    </row>
    <row r="12" spans="1:26" ht="15.75" hidden="1" customHeight="1">
      <c r="A12" s="64" t="s">
        <v>133</v>
      </c>
      <c r="B12" s="63"/>
      <c r="C12" s="63"/>
      <c r="D12" s="63"/>
      <c r="E12" s="63"/>
      <c r="F12" s="63"/>
      <c r="G12" s="63"/>
      <c r="H12" s="63"/>
      <c r="I12" s="63"/>
      <c r="J12" s="63"/>
      <c r="K12" s="148"/>
      <c r="L12" s="148"/>
      <c r="M12" s="148"/>
      <c r="N12" s="148"/>
      <c r="O12" s="148"/>
      <c r="P12" s="148"/>
      <c r="Q12" s="148"/>
      <c r="R12" s="148"/>
      <c r="S12" s="148"/>
      <c r="T12" s="148"/>
      <c r="U12" s="148"/>
      <c r="V12" s="148"/>
      <c r="W12" s="148"/>
      <c r="X12" s="148"/>
      <c r="Y12" s="148"/>
      <c r="Z12" s="148"/>
    </row>
    <row r="13" spans="1:26" ht="15.75" customHeight="1">
      <c r="A13" s="63"/>
      <c r="B13" s="63"/>
      <c r="C13" s="63"/>
      <c r="D13" s="63"/>
      <c r="E13" s="63"/>
      <c r="F13" s="63"/>
      <c r="G13" s="63"/>
      <c r="H13" s="63"/>
      <c r="I13" s="63"/>
      <c r="J13" s="148"/>
      <c r="K13" s="148"/>
      <c r="L13" s="148"/>
      <c r="M13" s="148"/>
      <c r="N13" s="148"/>
      <c r="O13" s="148"/>
      <c r="P13" s="148"/>
      <c r="Q13" s="148"/>
      <c r="R13" s="148"/>
      <c r="S13" s="148"/>
      <c r="T13" s="148"/>
      <c r="U13" s="148"/>
      <c r="V13" s="148"/>
      <c r="W13" s="148"/>
      <c r="X13" s="148"/>
      <c r="Y13" s="148"/>
      <c r="Z13" s="148"/>
    </row>
    <row r="14" spans="1:26" ht="19.5" customHeight="1">
      <c r="A14" s="988" t="s">
        <v>132</v>
      </c>
      <c r="B14" s="931"/>
      <c r="C14" s="931"/>
      <c r="D14" s="931"/>
      <c r="E14" s="931"/>
      <c r="F14" s="931"/>
      <c r="G14" s="931"/>
      <c r="H14" s="931"/>
      <c r="I14" s="931"/>
      <c r="J14" s="931"/>
      <c r="K14" s="931"/>
      <c r="L14" s="931"/>
      <c r="M14" s="931"/>
      <c r="N14" s="754"/>
      <c r="O14" s="148"/>
      <c r="P14" s="148"/>
      <c r="Q14" s="148"/>
      <c r="R14" s="148"/>
      <c r="S14" s="148"/>
      <c r="T14" s="148"/>
      <c r="U14" s="148"/>
      <c r="V14" s="148"/>
      <c r="W14" s="148"/>
      <c r="X14" s="148"/>
      <c r="Y14" s="148"/>
      <c r="Z14" s="148"/>
    </row>
    <row r="15" spans="1:26" ht="19.5" customHeight="1">
      <c r="A15" s="988" t="s">
        <v>133</v>
      </c>
      <c r="B15" s="931"/>
      <c r="C15" s="931"/>
      <c r="D15" s="931"/>
      <c r="E15" s="931"/>
      <c r="F15" s="931"/>
      <c r="G15" s="931"/>
      <c r="H15" s="931"/>
      <c r="I15" s="931"/>
      <c r="J15" s="931"/>
      <c r="K15" s="931"/>
      <c r="L15" s="931"/>
      <c r="M15" s="931"/>
      <c r="N15" s="754"/>
      <c r="O15" s="148"/>
      <c r="P15" s="148"/>
      <c r="Q15" s="148"/>
      <c r="R15" s="148"/>
      <c r="S15" s="148"/>
      <c r="T15" s="148"/>
      <c r="U15" s="148"/>
      <c r="V15" s="148"/>
      <c r="W15" s="148"/>
      <c r="X15" s="148"/>
      <c r="Y15" s="148"/>
      <c r="Z15" s="148"/>
    </row>
    <row r="16" spans="1:26" ht="18.75" customHeight="1">
      <c r="A16" s="988" t="s">
        <v>134</v>
      </c>
      <c r="B16" s="931"/>
      <c r="C16" s="931"/>
      <c r="D16" s="931"/>
      <c r="E16" s="931"/>
      <c r="F16" s="931"/>
      <c r="G16" s="931"/>
      <c r="H16" s="931"/>
      <c r="I16" s="931"/>
      <c r="J16" s="931"/>
      <c r="K16" s="931"/>
      <c r="L16" s="931"/>
      <c r="M16" s="931"/>
      <c r="N16" s="754"/>
      <c r="O16" s="148"/>
      <c r="P16" s="148"/>
      <c r="Q16" s="148"/>
      <c r="R16" s="148"/>
      <c r="S16" s="148"/>
      <c r="T16" s="148"/>
      <c r="U16" s="148"/>
      <c r="V16" s="148"/>
      <c r="W16" s="148"/>
      <c r="X16" s="148"/>
      <c r="Y16" s="148"/>
      <c r="Z16" s="148"/>
    </row>
    <row r="17" spans="1:26" ht="18.75" customHeight="1">
      <c r="A17" s="97"/>
      <c r="B17" s="97"/>
      <c r="C17" s="97"/>
      <c r="D17" s="97"/>
      <c r="E17" s="97"/>
      <c r="F17" s="97"/>
      <c r="G17" s="97"/>
      <c r="H17" s="97"/>
      <c r="I17" s="97"/>
      <c r="J17" s="97"/>
      <c r="K17" s="97"/>
      <c r="L17" s="97"/>
      <c r="M17" s="97"/>
      <c r="N17" s="97"/>
      <c r="O17" s="148"/>
      <c r="P17" s="148"/>
      <c r="Q17" s="148"/>
      <c r="R17" s="148"/>
      <c r="S17" s="148"/>
      <c r="T17" s="148"/>
      <c r="U17" s="148"/>
      <c r="V17" s="148"/>
      <c r="W17" s="148"/>
      <c r="X17" s="148"/>
      <c r="Y17" s="148"/>
      <c r="Z17" s="148"/>
    </row>
    <row r="18" spans="1:26" ht="18" customHeight="1">
      <c r="A18" s="62" t="s">
        <v>135</v>
      </c>
      <c r="B18" s="63"/>
      <c r="C18" s="63"/>
      <c r="D18" s="63"/>
      <c r="E18" s="63"/>
      <c r="F18" s="63"/>
      <c r="G18" s="63"/>
      <c r="H18" s="986" t="s">
        <v>136</v>
      </c>
      <c r="I18" s="931"/>
      <c r="J18" s="931"/>
      <c r="K18" s="148"/>
      <c r="L18" s="148"/>
      <c r="M18" s="63"/>
      <c r="N18" s="63"/>
      <c r="O18" s="148"/>
      <c r="P18" s="148"/>
      <c r="Q18" s="148"/>
      <c r="R18" s="148"/>
      <c r="S18" s="148"/>
      <c r="T18" s="148"/>
      <c r="U18" s="148"/>
      <c r="V18" s="148"/>
      <c r="W18" s="148"/>
      <c r="X18" s="148"/>
      <c r="Y18" s="148"/>
      <c r="Z18" s="148"/>
    </row>
    <row r="19" spans="1:26" ht="19.5" customHeight="1">
      <c r="A19" s="148"/>
      <c r="B19" s="62"/>
      <c r="C19" s="62"/>
      <c r="D19" s="62"/>
      <c r="E19" s="62"/>
      <c r="F19" s="62"/>
      <c r="G19" s="62"/>
      <c r="H19" s="62" t="str">
        <f>PAK!D3</f>
        <v>1 Juli 2015 s/d 7 Agustus 2022</v>
      </c>
      <c r="I19" s="62"/>
      <c r="J19" s="148"/>
      <c r="K19" s="62"/>
      <c r="L19" s="62"/>
      <c r="M19" s="62"/>
      <c r="N19" s="62"/>
      <c r="O19" s="148"/>
      <c r="P19" s="148"/>
      <c r="Q19" s="148"/>
      <c r="R19" s="148"/>
      <c r="S19" s="148"/>
      <c r="T19" s="148"/>
      <c r="U19" s="148"/>
      <c r="V19" s="148"/>
      <c r="W19" s="148"/>
      <c r="X19" s="148"/>
      <c r="Y19" s="148"/>
      <c r="Z19" s="148"/>
    </row>
    <row r="20" spans="1:26" ht="25.5" customHeight="1">
      <c r="A20" s="126" t="s">
        <v>137</v>
      </c>
      <c r="B20" s="989" t="s">
        <v>61</v>
      </c>
      <c r="C20" s="943"/>
      <c r="D20" s="943"/>
      <c r="E20" s="943"/>
      <c r="F20" s="943"/>
      <c r="G20" s="943"/>
      <c r="H20" s="943"/>
      <c r="I20" s="943"/>
      <c r="J20" s="943"/>
      <c r="K20" s="943"/>
      <c r="L20" s="943"/>
      <c r="M20" s="944"/>
      <c r="N20" s="62"/>
      <c r="O20" s="62"/>
      <c r="P20" s="148"/>
      <c r="Q20" s="148"/>
      <c r="R20" s="148"/>
      <c r="S20" s="148"/>
      <c r="T20" s="148"/>
      <c r="U20" s="148"/>
      <c r="V20" s="148"/>
      <c r="W20" s="148"/>
      <c r="X20" s="148"/>
      <c r="Y20" s="148"/>
      <c r="Z20" s="148"/>
    </row>
    <row r="21" spans="1:26" ht="21" customHeight="1">
      <c r="A21" s="177" t="s">
        <v>138</v>
      </c>
      <c r="B21" s="981" t="s">
        <v>139</v>
      </c>
      <c r="C21" s="943"/>
      <c r="D21" s="943"/>
      <c r="E21" s="943"/>
      <c r="F21" s="943"/>
      <c r="G21" s="943"/>
      <c r="H21" s="981" t="str">
        <f>PAK!E6</f>
        <v>Mutya Vonnisa, M.Sc</v>
      </c>
      <c r="I21" s="943"/>
      <c r="J21" s="943"/>
      <c r="K21" s="943"/>
      <c r="L21" s="943"/>
      <c r="M21" s="990"/>
      <c r="N21" s="62"/>
      <c r="O21" s="62"/>
      <c r="P21" s="148"/>
      <c r="Q21" s="148"/>
      <c r="R21" s="148"/>
      <c r="S21" s="148"/>
      <c r="T21" s="148"/>
      <c r="U21" s="148"/>
      <c r="V21" s="148"/>
      <c r="W21" s="148"/>
      <c r="X21" s="148"/>
      <c r="Y21" s="148"/>
      <c r="Z21" s="148"/>
    </row>
    <row r="22" spans="1:26" ht="21" customHeight="1">
      <c r="A22" s="157" t="s">
        <v>140</v>
      </c>
      <c r="B22" s="981" t="s">
        <v>141</v>
      </c>
      <c r="C22" s="943"/>
      <c r="D22" s="943"/>
      <c r="E22" s="943"/>
      <c r="F22" s="943"/>
      <c r="G22" s="943"/>
      <c r="H22" s="981" t="str">
        <f>PAK!E7</f>
        <v>19850812 201212 2 001 / 0112088502</v>
      </c>
      <c r="I22" s="943"/>
      <c r="J22" s="943"/>
      <c r="K22" s="943"/>
      <c r="L22" s="943"/>
      <c r="M22" s="990"/>
      <c r="N22" s="62"/>
      <c r="O22" s="62"/>
      <c r="P22" s="62"/>
      <c r="Q22" s="62"/>
      <c r="R22" s="62"/>
      <c r="S22" s="62"/>
      <c r="T22" s="62"/>
      <c r="U22" s="62"/>
      <c r="V22" s="62"/>
      <c r="W22" s="62"/>
      <c r="X22" s="62"/>
      <c r="Y22" s="62"/>
      <c r="Z22" s="62"/>
    </row>
    <row r="23" spans="1:26" ht="21" customHeight="1">
      <c r="A23" s="157" t="s">
        <v>142</v>
      </c>
      <c r="B23" s="981" t="s">
        <v>143</v>
      </c>
      <c r="C23" s="943"/>
      <c r="D23" s="943"/>
      <c r="E23" s="943"/>
      <c r="F23" s="943"/>
      <c r="G23" s="943"/>
      <c r="H23" s="981" t="str">
        <f>PAK!E8</f>
        <v>A 00003032</v>
      </c>
      <c r="I23" s="943"/>
      <c r="J23" s="943"/>
      <c r="K23" s="943"/>
      <c r="L23" s="943"/>
      <c r="M23" s="990"/>
      <c r="N23" s="62"/>
      <c r="O23" s="62"/>
      <c r="P23" s="62"/>
      <c r="Q23" s="62"/>
      <c r="R23" s="62"/>
      <c r="S23" s="62"/>
      <c r="T23" s="62"/>
      <c r="U23" s="62"/>
      <c r="V23" s="62"/>
      <c r="W23" s="62"/>
      <c r="X23" s="62"/>
      <c r="Y23" s="62"/>
      <c r="Z23" s="62"/>
    </row>
    <row r="24" spans="1:26" ht="21" customHeight="1">
      <c r="A24" s="157" t="s">
        <v>144</v>
      </c>
      <c r="B24" s="981" t="s">
        <v>145</v>
      </c>
      <c r="C24" s="943"/>
      <c r="D24" s="943"/>
      <c r="E24" s="943"/>
      <c r="F24" s="943"/>
      <c r="G24" s="943"/>
      <c r="H24" s="981" t="str">
        <f>PAK!E9</f>
        <v>Bukittinggi/ 12 Agustus 1985</v>
      </c>
      <c r="I24" s="943"/>
      <c r="J24" s="943"/>
      <c r="K24" s="943"/>
      <c r="L24" s="943"/>
      <c r="M24" s="990"/>
      <c r="N24" s="62"/>
      <c r="O24" s="62"/>
      <c r="P24" s="62"/>
      <c r="Q24" s="62"/>
      <c r="R24" s="62"/>
      <c r="S24" s="62"/>
      <c r="T24" s="62"/>
      <c r="U24" s="62"/>
      <c r="V24" s="62"/>
      <c r="W24" s="62"/>
      <c r="X24" s="62"/>
      <c r="Y24" s="62"/>
      <c r="Z24" s="62"/>
    </row>
    <row r="25" spans="1:26" ht="21" customHeight="1">
      <c r="A25" s="157" t="s">
        <v>146</v>
      </c>
      <c r="B25" s="981" t="s">
        <v>147</v>
      </c>
      <c r="C25" s="943"/>
      <c r="D25" s="943"/>
      <c r="E25" s="943"/>
      <c r="F25" s="943"/>
      <c r="G25" s="943"/>
      <c r="H25" s="981" t="str">
        <f>PAK!E10</f>
        <v>Perempuan</v>
      </c>
      <c r="I25" s="943"/>
      <c r="J25" s="943"/>
      <c r="K25" s="943"/>
      <c r="L25" s="943"/>
      <c r="M25" s="944"/>
      <c r="N25" s="62"/>
      <c r="O25" s="62"/>
      <c r="P25" s="62"/>
      <c r="Q25" s="62"/>
      <c r="R25" s="62"/>
      <c r="S25" s="62"/>
      <c r="T25" s="62"/>
      <c r="U25" s="62"/>
      <c r="V25" s="62"/>
      <c r="W25" s="62"/>
      <c r="X25" s="62"/>
      <c r="Y25" s="62"/>
      <c r="Z25" s="62"/>
    </row>
    <row r="26" spans="1:26" ht="21" customHeight="1">
      <c r="A26" s="157" t="s">
        <v>148</v>
      </c>
      <c r="B26" s="981" t="s">
        <v>149</v>
      </c>
      <c r="C26" s="943"/>
      <c r="D26" s="943"/>
      <c r="E26" s="943"/>
      <c r="F26" s="943"/>
      <c r="G26" s="943"/>
      <c r="H26" s="981" t="str">
        <f>PAK!E11</f>
        <v>Master (S2) Tahun 2010</v>
      </c>
      <c r="I26" s="943"/>
      <c r="J26" s="943"/>
      <c r="K26" s="943"/>
      <c r="L26" s="943"/>
      <c r="M26" s="944"/>
      <c r="N26" s="62"/>
      <c r="O26" s="62"/>
      <c r="P26" s="62"/>
      <c r="Q26" s="62"/>
      <c r="R26" s="62"/>
      <c r="S26" s="62"/>
      <c r="T26" s="62"/>
      <c r="U26" s="62"/>
      <c r="V26" s="62"/>
      <c r="W26" s="62"/>
      <c r="X26" s="62"/>
      <c r="Y26" s="62"/>
      <c r="Z26" s="62"/>
    </row>
    <row r="27" spans="1:26" ht="21" customHeight="1">
      <c r="A27" s="157" t="s">
        <v>150</v>
      </c>
      <c r="B27" s="981" t="s">
        <v>151</v>
      </c>
      <c r="C27" s="943"/>
      <c r="D27" s="943"/>
      <c r="E27" s="943"/>
      <c r="F27" s="943"/>
      <c r="G27" s="943"/>
      <c r="H27" s="981" t="str">
        <f>PAK!E12</f>
        <v>Asisten Ahli/1 Juli 2015</v>
      </c>
      <c r="I27" s="943"/>
      <c r="J27" s="943"/>
      <c r="K27" s="943"/>
      <c r="L27" s="943"/>
      <c r="M27" s="944"/>
      <c r="N27" s="62"/>
      <c r="O27" s="62"/>
      <c r="P27" s="62"/>
      <c r="Q27" s="62"/>
      <c r="R27" s="62"/>
      <c r="S27" s="62"/>
      <c r="T27" s="62"/>
      <c r="U27" s="62"/>
      <c r="V27" s="62"/>
      <c r="W27" s="62"/>
      <c r="X27" s="62"/>
      <c r="Y27" s="62"/>
      <c r="Z27" s="62"/>
    </row>
    <row r="28" spans="1:26" ht="21" customHeight="1">
      <c r="A28" s="774" t="s">
        <v>152</v>
      </c>
      <c r="B28" s="981" t="s">
        <v>153</v>
      </c>
      <c r="C28" s="943"/>
      <c r="D28" s="943"/>
      <c r="E28" s="943"/>
      <c r="F28" s="943"/>
      <c r="G28" s="943"/>
      <c r="H28" s="981" t="str">
        <f>PAK!E14</f>
        <v>2 tahun 7 bulan</v>
      </c>
      <c r="I28" s="943"/>
      <c r="J28" s="943"/>
      <c r="K28" s="943"/>
      <c r="L28" s="943"/>
      <c r="M28" s="944"/>
      <c r="N28" s="62"/>
      <c r="O28" s="62"/>
      <c r="P28" s="62"/>
      <c r="Q28" s="62"/>
      <c r="R28" s="62"/>
      <c r="S28" s="62"/>
      <c r="T28" s="62"/>
      <c r="U28" s="62"/>
      <c r="V28" s="62"/>
      <c r="W28" s="62"/>
      <c r="X28" s="62"/>
      <c r="Y28" s="62"/>
      <c r="Z28" s="62"/>
    </row>
    <row r="29" spans="1:26" ht="21" customHeight="1">
      <c r="A29" s="774" t="s">
        <v>154</v>
      </c>
      <c r="B29" s="981" t="s">
        <v>155</v>
      </c>
      <c r="C29" s="943"/>
      <c r="D29" s="943"/>
      <c r="E29" s="943"/>
      <c r="F29" s="943"/>
      <c r="G29" s="943"/>
      <c r="H29" s="981" t="str">
        <f>PAK!E15</f>
        <v>7 tahun  1 bulan</v>
      </c>
      <c r="I29" s="943"/>
      <c r="J29" s="943"/>
      <c r="K29" s="943"/>
      <c r="L29" s="943"/>
      <c r="M29" s="944"/>
      <c r="N29" s="62"/>
      <c r="O29" s="62"/>
      <c r="P29" s="62"/>
      <c r="Q29" s="62"/>
      <c r="R29" s="62"/>
      <c r="S29" s="62"/>
      <c r="T29" s="62"/>
      <c r="U29" s="62"/>
      <c r="V29" s="62"/>
      <c r="W29" s="62"/>
      <c r="X29" s="62"/>
      <c r="Y29" s="62"/>
      <c r="Z29" s="62"/>
    </row>
    <row r="30" spans="1:26" ht="33.75" customHeight="1">
      <c r="A30" s="774" t="s">
        <v>156</v>
      </c>
      <c r="B30" s="991" t="s">
        <v>157</v>
      </c>
      <c r="C30" s="972"/>
      <c r="D30" s="972"/>
      <c r="E30" s="972"/>
      <c r="F30" s="972"/>
      <c r="G30" s="972"/>
      <c r="H30" s="981" t="str">
        <f>PAK!E16</f>
        <v>Fakultas Matematika dan Ilmu Pengetahuan Alam Universitas Andalas</v>
      </c>
      <c r="I30" s="943"/>
      <c r="J30" s="943"/>
      <c r="K30" s="943"/>
      <c r="L30" s="943"/>
      <c r="M30" s="944"/>
      <c r="N30" s="62"/>
      <c r="O30" s="62"/>
      <c r="P30" s="62"/>
      <c r="Q30" s="62"/>
      <c r="R30" s="62"/>
      <c r="S30" s="62"/>
      <c r="T30" s="62"/>
      <c r="U30" s="62"/>
      <c r="V30" s="62"/>
      <c r="W30" s="62"/>
      <c r="X30" s="62"/>
      <c r="Y30" s="62"/>
      <c r="Z30" s="62"/>
    </row>
    <row r="31" spans="1:26" ht="19.5" customHeight="1">
      <c r="A31" s="156"/>
      <c r="B31" s="775"/>
      <c r="C31" s="150"/>
      <c r="D31" s="150"/>
      <c r="E31" s="150"/>
      <c r="F31" s="150"/>
      <c r="G31" s="150"/>
      <c r="H31" s="150"/>
      <c r="I31" s="150"/>
      <c r="J31" s="150"/>
      <c r="K31" s="218"/>
      <c r="L31" s="218"/>
      <c r="M31" s="190"/>
      <c r="N31" s="62"/>
      <c r="O31" s="62"/>
      <c r="P31" s="62"/>
      <c r="Q31" s="62"/>
      <c r="R31" s="62"/>
      <c r="S31" s="62"/>
      <c r="T31" s="62"/>
      <c r="U31" s="62"/>
      <c r="V31" s="62"/>
      <c r="W31" s="62"/>
      <c r="X31" s="62"/>
      <c r="Y31" s="62"/>
      <c r="Z31" s="62"/>
    </row>
    <row r="32" spans="1:26" ht="22.5" customHeight="1">
      <c r="A32" s="1020" t="s">
        <v>137</v>
      </c>
      <c r="B32" s="992" t="s">
        <v>158</v>
      </c>
      <c r="C32" s="993"/>
      <c r="D32" s="993"/>
      <c r="E32" s="993"/>
      <c r="F32" s="993"/>
      <c r="G32" s="993"/>
      <c r="H32" s="993"/>
      <c r="I32" s="993"/>
      <c r="J32" s="993"/>
      <c r="K32" s="993"/>
      <c r="L32" s="993"/>
      <c r="M32" s="980"/>
      <c r="N32" s="62"/>
      <c r="O32" s="62"/>
      <c r="P32" s="62"/>
      <c r="Q32" s="62"/>
      <c r="R32" s="62"/>
      <c r="S32" s="62"/>
      <c r="T32" s="62"/>
      <c r="U32" s="62"/>
      <c r="V32" s="62"/>
      <c r="W32" s="62"/>
      <c r="X32" s="62"/>
      <c r="Y32" s="62"/>
      <c r="Z32" s="62"/>
    </row>
    <row r="33" spans="1:26" ht="18" customHeight="1">
      <c r="A33" s="936"/>
      <c r="B33" s="934" t="s">
        <v>159</v>
      </c>
      <c r="C33" s="931"/>
      <c r="D33" s="931"/>
      <c r="E33" s="931"/>
      <c r="F33" s="931"/>
      <c r="G33" s="1010"/>
      <c r="H33" s="992" t="s">
        <v>160</v>
      </c>
      <c r="I33" s="993"/>
      <c r="J33" s="993"/>
      <c r="K33" s="993"/>
      <c r="L33" s="993"/>
      <c r="M33" s="980"/>
      <c r="N33" s="62"/>
      <c r="O33" s="62"/>
      <c r="P33" s="62"/>
      <c r="Q33" s="62"/>
      <c r="R33" s="62"/>
      <c r="S33" s="62"/>
      <c r="T33" s="62"/>
      <c r="U33" s="62"/>
      <c r="V33" s="62"/>
      <c r="W33" s="62"/>
      <c r="X33" s="62"/>
      <c r="Y33" s="62"/>
      <c r="Z33" s="62"/>
    </row>
    <row r="34" spans="1:26" ht="18" customHeight="1">
      <c r="A34" s="936"/>
      <c r="B34" s="1021"/>
      <c r="C34" s="931"/>
      <c r="D34" s="931"/>
      <c r="E34" s="931"/>
      <c r="F34" s="931"/>
      <c r="G34" s="1010"/>
      <c r="H34" s="992" t="s">
        <v>161</v>
      </c>
      <c r="I34" s="993"/>
      <c r="J34" s="980"/>
      <c r="K34" s="992" t="s">
        <v>162</v>
      </c>
      <c r="L34" s="993"/>
      <c r="M34" s="980"/>
      <c r="N34" s="62"/>
      <c r="O34" s="62"/>
      <c r="P34" s="62"/>
      <c r="Q34" s="62"/>
      <c r="R34" s="62"/>
      <c r="S34" s="62"/>
      <c r="T34" s="62"/>
      <c r="U34" s="62"/>
      <c r="V34" s="62"/>
      <c r="W34" s="62"/>
      <c r="X34" s="62"/>
      <c r="Y34" s="62"/>
      <c r="Z34" s="62"/>
    </row>
    <row r="35" spans="1:26" ht="18" customHeight="1">
      <c r="A35" s="937"/>
      <c r="B35" s="979"/>
      <c r="C35" s="993"/>
      <c r="D35" s="993"/>
      <c r="E35" s="993"/>
      <c r="F35" s="993"/>
      <c r="G35" s="980"/>
      <c r="H35" s="126" t="s">
        <v>86</v>
      </c>
      <c r="I35" s="126" t="s">
        <v>87</v>
      </c>
      <c r="J35" s="126" t="s">
        <v>88</v>
      </c>
      <c r="K35" s="126" t="s">
        <v>86</v>
      </c>
      <c r="L35" s="126" t="s">
        <v>87</v>
      </c>
      <c r="M35" s="126" t="s">
        <v>88</v>
      </c>
      <c r="N35" s="62"/>
      <c r="O35" s="62"/>
      <c r="P35" s="62"/>
      <c r="Q35" s="62"/>
      <c r="R35" s="62"/>
      <c r="S35" s="62"/>
      <c r="T35" s="62"/>
      <c r="U35" s="62"/>
      <c r="V35" s="62"/>
      <c r="W35" s="62"/>
      <c r="X35" s="62"/>
      <c r="Y35" s="62"/>
      <c r="Z35" s="62"/>
    </row>
    <row r="36" spans="1:26" ht="17.25" customHeight="1">
      <c r="A36" s="174">
        <v>1</v>
      </c>
      <c r="B36" s="989">
        <v>2</v>
      </c>
      <c r="C36" s="943"/>
      <c r="D36" s="943"/>
      <c r="E36" s="943"/>
      <c r="F36" s="943"/>
      <c r="G36" s="944"/>
      <c r="H36" s="126">
        <v>3</v>
      </c>
      <c r="I36" s="126">
        <v>4</v>
      </c>
      <c r="J36" s="126">
        <v>5</v>
      </c>
      <c r="K36" s="126">
        <v>6</v>
      </c>
      <c r="L36" s="126">
        <v>7</v>
      </c>
      <c r="M36" s="126">
        <v>8</v>
      </c>
      <c r="N36" s="62"/>
      <c r="O36" s="62"/>
      <c r="P36" s="62"/>
      <c r="Q36" s="62"/>
      <c r="R36" s="62"/>
      <c r="S36" s="62"/>
      <c r="T36" s="62"/>
      <c r="U36" s="62"/>
      <c r="V36" s="62"/>
      <c r="W36" s="62"/>
      <c r="X36" s="62"/>
      <c r="Y36" s="62"/>
      <c r="Z36" s="62"/>
    </row>
    <row r="37" spans="1:26" ht="27" customHeight="1">
      <c r="A37" s="776" t="s">
        <v>163</v>
      </c>
      <c r="B37" s="994" t="s">
        <v>164</v>
      </c>
      <c r="C37" s="943"/>
      <c r="D37" s="943"/>
      <c r="E37" s="943"/>
      <c r="F37" s="943"/>
      <c r="G37" s="944"/>
      <c r="H37" s="759">
        <f>PAK!F20</f>
        <v>150</v>
      </c>
      <c r="I37" s="67">
        <f>PENDIDIKAN!K23</f>
        <v>0</v>
      </c>
      <c r="J37" s="759">
        <f>I37+H37</f>
        <v>150</v>
      </c>
      <c r="K37" s="787"/>
      <c r="L37" s="787"/>
      <c r="M37" s="787"/>
      <c r="N37" s="227"/>
      <c r="O37" s="227"/>
      <c r="P37" s="227"/>
      <c r="Q37" s="227"/>
      <c r="R37" s="227"/>
      <c r="S37" s="227"/>
      <c r="T37" s="227"/>
      <c r="U37" s="227"/>
      <c r="V37" s="227"/>
      <c r="W37" s="227"/>
      <c r="X37" s="227"/>
      <c r="Y37" s="227"/>
      <c r="Z37" s="227"/>
    </row>
    <row r="38" spans="1:26" ht="21" customHeight="1">
      <c r="A38" s="172"/>
      <c r="B38" s="207" t="s">
        <v>165</v>
      </c>
      <c r="C38" s="985" t="s">
        <v>166</v>
      </c>
      <c r="D38" s="943"/>
      <c r="E38" s="943"/>
      <c r="F38" s="943"/>
      <c r="G38" s="944"/>
      <c r="H38" s="126"/>
      <c r="I38" s="106"/>
      <c r="J38" s="126"/>
      <c r="K38" s="788"/>
      <c r="L38" s="788"/>
      <c r="M38" s="788"/>
      <c r="N38" s="227"/>
      <c r="O38" s="227"/>
      <c r="P38" s="227"/>
      <c r="Q38" s="227"/>
      <c r="R38" s="227"/>
      <c r="S38" s="227"/>
      <c r="T38" s="227"/>
      <c r="U38" s="227"/>
      <c r="V38" s="227"/>
      <c r="W38" s="227"/>
      <c r="X38" s="227"/>
      <c r="Y38" s="227"/>
      <c r="Z38" s="227"/>
    </row>
    <row r="39" spans="1:26" ht="21" customHeight="1">
      <c r="A39" s="467"/>
      <c r="B39" s="62"/>
      <c r="C39" s="126">
        <v>1</v>
      </c>
      <c r="D39" s="985" t="s">
        <v>167</v>
      </c>
      <c r="E39" s="943"/>
      <c r="F39" s="943"/>
      <c r="G39" s="944"/>
      <c r="H39" s="107"/>
      <c r="I39" s="126"/>
      <c r="J39" s="107">
        <f>SUM(H39:I39)</f>
        <v>0</v>
      </c>
      <c r="K39" s="276"/>
      <c r="L39" s="276"/>
      <c r="M39" s="276"/>
      <c r="N39" s="148"/>
      <c r="O39" s="148"/>
      <c r="P39" s="148"/>
      <c r="Q39" s="148"/>
      <c r="R39" s="148"/>
      <c r="S39" s="148"/>
      <c r="T39" s="148"/>
      <c r="U39" s="148"/>
      <c r="V39" s="148"/>
      <c r="W39" s="148"/>
      <c r="X39" s="148"/>
      <c r="Y39" s="148"/>
      <c r="Z39" s="148"/>
    </row>
    <row r="40" spans="1:26" ht="21" customHeight="1">
      <c r="A40" s="172"/>
      <c r="B40" s="680"/>
      <c r="C40" s="126">
        <v>2</v>
      </c>
      <c r="D40" s="110" t="s">
        <v>168</v>
      </c>
      <c r="E40" s="218"/>
      <c r="F40" s="218"/>
      <c r="G40" s="190"/>
      <c r="H40" s="107"/>
      <c r="I40" s="126"/>
      <c r="J40" s="107"/>
      <c r="K40" s="276"/>
      <c r="L40" s="276"/>
      <c r="M40" s="276"/>
      <c r="N40" s="148"/>
      <c r="O40" s="148"/>
      <c r="P40" s="148"/>
      <c r="Q40" s="148"/>
      <c r="R40" s="148"/>
      <c r="S40" s="148"/>
      <c r="T40" s="148"/>
      <c r="U40" s="148"/>
      <c r="V40" s="148"/>
      <c r="W40" s="148"/>
      <c r="X40" s="148"/>
      <c r="Y40" s="148"/>
      <c r="Z40" s="148"/>
    </row>
    <row r="41" spans="1:26" ht="21" customHeight="1">
      <c r="A41" s="172"/>
      <c r="B41" s="174" t="s">
        <v>169</v>
      </c>
      <c r="C41" s="981" t="s">
        <v>170</v>
      </c>
      <c r="D41" s="943"/>
      <c r="E41" s="943"/>
      <c r="F41" s="943"/>
      <c r="G41" s="944"/>
      <c r="H41" s="107"/>
      <c r="I41" s="126"/>
      <c r="J41" s="107"/>
      <c r="K41" s="276"/>
      <c r="L41" s="276"/>
      <c r="M41" s="276"/>
      <c r="N41" s="148"/>
      <c r="O41" s="148"/>
      <c r="P41" s="148"/>
      <c r="Q41" s="148"/>
      <c r="R41" s="148"/>
      <c r="S41" s="148"/>
      <c r="T41" s="148"/>
      <c r="U41" s="148"/>
      <c r="V41" s="148"/>
      <c r="W41" s="148"/>
      <c r="X41" s="148"/>
      <c r="Y41" s="148"/>
      <c r="Z41" s="148"/>
    </row>
    <row r="42" spans="1:26" ht="21" customHeight="1">
      <c r="A42" s="125"/>
      <c r="B42" s="62"/>
      <c r="C42" s="126"/>
      <c r="D42" s="110" t="s">
        <v>171</v>
      </c>
      <c r="E42" s="218"/>
      <c r="F42" s="218"/>
      <c r="G42" s="190"/>
      <c r="H42" s="107"/>
      <c r="I42" s="106">
        <v>0</v>
      </c>
      <c r="J42" s="107"/>
      <c r="K42" s="276"/>
      <c r="L42" s="276"/>
      <c r="M42" s="276"/>
      <c r="N42" s="148"/>
      <c r="O42" s="148"/>
      <c r="P42" s="148"/>
      <c r="Q42" s="148"/>
      <c r="R42" s="148"/>
      <c r="S42" s="148"/>
      <c r="T42" s="148"/>
      <c r="U42" s="148"/>
      <c r="V42" s="148"/>
      <c r="W42" s="148"/>
      <c r="X42" s="148"/>
      <c r="Y42" s="148"/>
      <c r="Z42" s="148"/>
    </row>
    <row r="43" spans="1:26" ht="27" customHeight="1">
      <c r="A43" s="269" t="s">
        <v>172</v>
      </c>
      <c r="B43" s="995" t="s">
        <v>173</v>
      </c>
      <c r="C43" s="972"/>
      <c r="D43" s="972"/>
      <c r="E43" s="972"/>
      <c r="F43" s="972"/>
      <c r="G43" s="978"/>
      <c r="H43" s="294">
        <f>PAK!F22</f>
        <v>0</v>
      </c>
      <c r="I43" s="67">
        <f>I44+I46+I48+I56+I67+I70+I72+I74+I77+I79+I88+I91+I99</f>
        <v>206.47499999999999</v>
      </c>
      <c r="J43" s="294">
        <f>I43+H43</f>
        <v>206.47499999999999</v>
      </c>
      <c r="K43" s="789"/>
      <c r="L43" s="789"/>
      <c r="M43" s="789"/>
      <c r="N43" s="148"/>
      <c r="O43" s="148"/>
      <c r="P43" s="148"/>
      <c r="Q43" s="148"/>
      <c r="R43" s="148"/>
      <c r="S43" s="148"/>
      <c r="T43" s="148"/>
      <c r="U43" s="148"/>
      <c r="V43" s="148"/>
      <c r="W43" s="148"/>
      <c r="X43" s="148"/>
      <c r="Y43" s="148"/>
      <c r="Z43" s="148"/>
    </row>
    <row r="44" spans="1:26" ht="65.25" customHeight="1">
      <c r="A44" s="395"/>
      <c r="B44" s="777" t="s">
        <v>165</v>
      </c>
      <c r="C44" s="996" t="s">
        <v>174</v>
      </c>
      <c r="D44" s="943"/>
      <c r="E44" s="943"/>
      <c r="F44" s="943"/>
      <c r="G44" s="944"/>
      <c r="H44" s="107"/>
      <c r="I44" s="160">
        <f>PENDIDIKAN!K28</f>
        <v>75.474999999999994</v>
      </c>
      <c r="J44" s="107"/>
      <c r="K44" s="276"/>
      <c r="L44" s="276"/>
      <c r="M44" s="276"/>
      <c r="N44" s="148"/>
      <c r="O44" s="148"/>
      <c r="P44" s="148"/>
      <c r="Q44" s="148"/>
      <c r="R44" s="148"/>
      <c r="S44" s="148"/>
      <c r="T44" s="148"/>
      <c r="U44" s="148"/>
      <c r="V44" s="148"/>
      <c r="W44" s="148"/>
      <c r="X44" s="148"/>
      <c r="Y44" s="148"/>
      <c r="Z44" s="148"/>
    </row>
    <row r="45" spans="1:26" ht="120" customHeight="1">
      <c r="A45" s="395"/>
      <c r="B45" s="778"/>
      <c r="C45" s="779"/>
      <c r="D45" s="997" t="s">
        <v>175</v>
      </c>
      <c r="E45" s="943"/>
      <c r="F45" s="943"/>
      <c r="G45" s="944"/>
      <c r="H45" s="780"/>
      <c r="I45" s="780"/>
      <c r="J45" s="780"/>
      <c r="K45" s="780"/>
      <c r="L45" s="780"/>
      <c r="M45" s="780"/>
      <c r="N45" s="148"/>
      <c r="O45" s="148"/>
      <c r="P45" s="148"/>
      <c r="Q45" s="148"/>
      <c r="R45" s="148"/>
      <c r="S45" s="148"/>
      <c r="T45" s="148"/>
      <c r="U45" s="148"/>
      <c r="V45" s="148"/>
      <c r="W45" s="148"/>
      <c r="X45" s="148"/>
      <c r="Y45" s="148"/>
      <c r="Z45" s="148"/>
    </row>
    <row r="46" spans="1:26" ht="24" customHeight="1">
      <c r="A46" s="781"/>
      <c r="B46" s="176" t="s">
        <v>169</v>
      </c>
      <c r="C46" s="981" t="s">
        <v>176</v>
      </c>
      <c r="D46" s="943"/>
      <c r="E46" s="943"/>
      <c r="F46" s="943"/>
      <c r="G46" s="944"/>
      <c r="H46" s="107"/>
      <c r="I46" s="160">
        <f>PENDIDIKAN!K125</f>
        <v>15</v>
      </c>
      <c r="J46" s="107"/>
      <c r="K46" s="276"/>
      <c r="L46" s="276"/>
      <c r="M46" s="276"/>
      <c r="N46" s="148"/>
      <c r="O46" s="148"/>
      <c r="P46" s="148"/>
      <c r="Q46" s="148"/>
      <c r="R46" s="148"/>
      <c r="S46" s="148"/>
      <c r="T46" s="148"/>
      <c r="U46" s="148"/>
      <c r="V46" s="148"/>
      <c r="W46" s="148"/>
      <c r="X46" s="148"/>
      <c r="Y46" s="148"/>
      <c r="Z46" s="148"/>
    </row>
    <row r="47" spans="1:26" ht="21" customHeight="1">
      <c r="A47" s="781"/>
      <c r="B47" s="123"/>
      <c r="C47" s="181"/>
      <c r="D47" s="981" t="s">
        <v>177</v>
      </c>
      <c r="E47" s="943"/>
      <c r="F47" s="943"/>
      <c r="G47" s="944"/>
      <c r="H47" s="107"/>
      <c r="I47" s="160"/>
      <c r="J47" s="107"/>
      <c r="K47" s="276"/>
      <c r="L47" s="276"/>
      <c r="M47" s="276"/>
      <c r="N47" s="148"/>
      <c r="O47" s="148"/>
      <c r="P47" s="148"/>
      <c r="Q47" s="148"/>
      <c r="R47" s="148"/>
      <c r="S47" s="148"/>
      <c r="T47" s="148"/>
      <c r="U47" s="148"/>
      <c r="V47" s="148"/>
      <c r="W47" s="148"/>
      <c r="X47" s="148"/>
      <c r="Y47" s="148"/>
      <c r="Z47" s="148"/>
    </row>
    <row r="48" spans="1:26" ht="36" customHeight="1">
      <c r="A48" s="782"/>
      <c r="B48" s="783" t="s">
        <v>178</v>
      </c>
      <c r="C48" s="996" t="s">
        <v>179</v>
      </c>
      <c r="D48" s="943"/>
      <c r="E48" s="943"/>
      <c r="F48" s="943"/>
      <c r="G48" s="944"/>
      <c r="H48" s="194"/>
      <c r="I48" s="160">
        <f>PENDIDIKAN!K209</f>
        <v>1</v>
      </c>
      <c r="J48" s="107"/>
      <c r="K48" s="276"/>
      <c r="L48" s="276"/>
      <c r="M48" s="276"/>
      <c r="N48" s="148"/>
      <c r="O48" s="148"/>
      <c r="P48" s="148"/>
      <c r="Q48" s="148"/>
      <c r="R48" s="148"/>
      <c r="S48" s="148"/>
      <c r="T48" s="148"/>
      <c r="U48" s="148"/>
      <c r="V48" s="148"/>
      <c r="W48" s="148"/>
      <c r="X48" s="148"/>
      <c r="Y48" s="148"/>
      <c r="Z48" s="148"/>
    </row>
    <row r="49" spans="1:26" ht="35.25" customHeight="1">
      <c r="A49" s="782"/>
      <c r="B49" s="123"/>
      <c r="C49" s="181"/>
      <c r="D49" s="981" t="s">
        <v>180</v>
      </c>
      <c r="E49" s="943"/>
      <c r="F49" s="943"/>
      <c r="G49" s="944"/>
      <c r="H49" s="194"/>
      <c r="I49" s="160"/>
      <c r="J49" s="107"/>
      <c r="K49" s="276"/>
      <c r="L49" s="276"/>
      <c r="M49" s="276"/>
      <c r="N49" s="148"/>
      <c r="O49" s="148"/>
      <c r="P49" s="148"/>
      <c r="Q49" s="148"/>
      <c r="R49" s="148"/>
      <c r="S49" s="148"/>
      <c r="T49" s="148"/>
      <c r="U49" s="148"/>
      <c r="V49" s="148"/>
      <c r="W49" s="148"/>
      <c r="X49" s="148"/>
      <c r="Y49" s="148"/>
      <c r="Z49" s="148"/>
    </row>
    <row r="50" spans="1:26" ht="20.25" customHeight="1">
      <c r="A50" s="784"/>
      <c r="B50" s="778"/>
      <c r="C50" s="779"/>
      <c r="D50" s="785"/>
      <c r="E50" s="785"/>
      <c r="F50" s="785"/>
      <c r="G50" s="786"/>
      <c r="H50" s="780"/>
      <c r="I50" s="790"/>
      <c r="J50" s="780"/>
      <c r="K50" s="780"/>
      <c r="L50" s="780"/>
      <c r="M50" s="780"/>
      <c r="N50" s="148"/>
      <c r="O50" s="148"/>
      <c r="P50" s="148"/>
      <c r="Q50" s="148"/>
      <c r="R50" s="148"/>
      <c r="S50" s="148"/>
      <c r="T50" s="148"/>
      <c r="U50" s="148"/>
      <c r="V50" s="148"/>
      <c r="W50" s="148"/>
      <c r="X50" s="148"/>
      <c r="Y50" s="148"/>
      <c r="Z50" s="148"/>
    </row>
    <row r="51" spans="1:26" ht="20.25" customHeight="1">
      <c r="A51" s="1020" t="s">
        <v>137</v>
      </c>
      <c r="B51" s="989" t="s">
        <v>158</v>
      </c>
      <c r="C51" s="943"/>
      <c r="D51" s="943"/>
      <c r="E51" s="943"/>
      <c r="F51" s="943"/>
      <c r="G51" s="943"/>
      <c r="H51" s="943"/>
      <c r="I51" s="943"/>
      <c r="J51" s="943"/>
      <c r="K51" s="943"/>
      <c r="L51" s="943"/>
      <c r="M51" s="944"/>
      <c r="N51" s="148"/>
      <c r="O51" s="148"/>
      <c r="P51" s="148"/>
      <c r="Q51" s="148"/>
      <c r="R51" s="148"/>
      <c r="S51" s="148"/>
      <c r="T51" s="148"/>
      <c r="U51" s="148"/>
      <c r="V51" s="148"/>
      <c r="W51" s="148"/>
      <c r="X51" s="148"/>
      <c r="Y51" s="148"/>
      <c r="Z51" s="148"/>
    </row>
    <row r="52" spans="1:26" ht="20.25" customHeight="1">
      <c r="A52" s="936"/>
      <c r="B52" s="934" t="s">
        <v>159</v>
      </c>
      <c r="C52" s="931"/>
      <c r="D52" s="931"/>
      <c r="E52" s="931"/>
      <c r="F52" s="931"/>
      <c r="G52" s="1010"/>
      <c r="H52" s="992" t="s">
        <v>160</v>
      </c>
      <c r="I52" s="993"/>
      <c r="J52" s="993"/>
      <c r="K52" s="993"/>
      <c r="L52" s="993"/>
      <c r="M52" s="980"/>
      <c r="N52" s="148"/>
      <c r="O52" s="148"/>
      <c r="P52" s="148"/>
      <c r="Q52" s="148"/>
      <c r="R52" s="148"/>
      <c r="S52" s="148"/>
      <c r="T52" s="148"/>
      <c r="U52" s="148"/>
      <c r="V52" s="148"/>
      <c r="W52" s="148"/>
      <c r="X52" s="148"/>
      <c r="Y52" s="148"/>
      <c r="Z52" s="148"/>
    </row>
    <row r="53" spans="1:26" ht="20.25" customHeight="1">
      <c r="A53" s="936"/>
      <c r="B53" s="1021"/>
      <c r="C53" s="931"/>
      <c r="D53" s="931"/>
      <c r="E53" s="931"/>
      <c r="F53" s="931"/>
      <c r="G53" s="1010"/>
      <c r="H53" s="992" t="s">
        <v>161</v>
      </c>
      <c r="I53" s="993"/>
      <c r="J53" s="980"/>
      <c r="K53" s="992" t="s">
        <v>162</v>
      </c>
      <c r="L53" s="993"/>
      <c r="M53" s="980"/>
      <c r="N53" s="148"/>
      <c r="O53" s="148"/>
      <c r="P53" s="148"/>
      <c r="Q53" s="148"/>
      <c r="R53" s="148"/>
      <c r="S53" s="148"/>
      <c r="T53" s="148"/>
      <c r="U53" s="148"/>
      <c r="V53" s="148"/>
      <c r="W53" s="148"/>
      <c r="X53" s="148"/>
      <c r="Y53" s="148"/>
      <c r="Z53" s="148"/>
    </row>
    <row r="54" spans="1:26" ht="20.25" customHeight="1">
      <c r="A54" s="937"/>
      <c r="B54" s="979"/>
      <c r="C54" s="993"/>
      <c r="D54" s="993"/>
      <c r="E54" s="993"/>
      <c r="F54" s="993"/>
      <c r="G54" s="980"/>
      <c r="H54" s="126" t="s">
        <v>86</v>
      </c>
      <c r="I54" s="126" t="s">
        <v>87</v>
      </c>
      <c r="J54" s="126" t="s">
        <v>88</v>
      </c>
      <c r="K54" s="126" t="s">
        <v>86</v>
      </c>
      <c r="L54" s="126" t="s">
        <v>87</v>
      </c>
      <c r="M54" s="126" t="s">
        <v>88</v>
      </c>
      <c r="N54" s="148"/>
      <c r="O54" s="148"/>
      <c r="P54" s="148"/>
      <c r="Q54" s="148"/>
      <c r="R54" s="148"/>
      <c r="S54" s="148"/>
      <c r="T54" s="148"/>
      <c r="U54" s="148"/>
      <c r="V54" s="148"/>
      <c r="W54" s="148"/>
      <c r="X54" s="148"/>
      <c r="Y54" s="148"/>
      <c r="Z54" s="148"/>
    </row>
    <row r="55" spans="1:26" ht="20.25" customHeight="1">
      <c r="A55" s="126">
        <v>1</v>
      </c>
      <c r="B55" s="989">
        <v>2</v>
      </c>
      <c r="C55" s="943"/>
      <c r="D55" s="943"/>
      <c r="E55" s="943"/>
      <c r="F55" s="943"/>
      <c r="G55" s="944"/>
      <c r="H55" s="126">
        <v>3</v>
      </c>
      <c r="I55" s="126">
        <v>4</v>
      </c>
      <c r="J55" s="126">
        <v>5</v>
      </c>
      <c r="K55" s="126">
        <v>6</v>
      </c>
      <c r="L55" s="126">
        <v>7</v>
      </c>
      <c r="M55" s="126">
        <v>8</v>
      </c>
      <c r="N55" s="148"/>
      <c r="O55" s="148"/>
      <c r="P55" s="148"/>
      <c r="Q55" s="148"/>
      <c r="R55" s="148"/>
      <c r="S55" s="148"/>
      <c r="T55" s="148"/>
      <c r="U55" s="148"/>
      <c r="V55" s="148"/>
      <c r="W55" s="148"/>
      <c r="X55" s="148"/>
      <c r="Y55" s="148"/>
      <c r="Z55" s="148"/>
    </row>
    <row r="56" spans="1:26" ht="33" customHeight="1">
      <c r="A56" s="247"/>
      <c r="B56" s="777" t="s">
        <v>181</v>
      </c>
      <c r="C56" s="996" t="s">
        <v>182</v>
      </c>
      <c r="D56" s="943"/>
      <c r="E56" s="943"/>
      <c r="F56" s="943"/>
      <c r="G56" s="944"/>
      <c r="H56" s="194"/>
      <c r="I56" s="160">
        <f>PENDIDIKAN!K212</f>
        <v>9</v>
      </c>
      <c r="J56" s="107"/>
      <c r="K56" s="276"/>
      <c r="L56" s="276"/>
      <c r="M56" s="276"/>
      <c r="N56" s="148"/>
      <c r="O56" s="148"/>
      <c r="P56" s="148"/>
      <c r="Q56" s="148"/>
      <c r="R56" s="148"/>
      <c r="S56" s="148"/>
      <c r="T56" s="148"/>
      <c r="U56" s="148"/>
      <c r="V56" s="148"/>
      <c r="W56" s="148"/>
      <c r="X56" s="148"/>
      <c r="Y56" s="148"/>
      <c r="Z56" s="148"/>
    </row>
    <row r="57" spans="1:26" ht="21" customHeight="1">
      <c r="A57" s="247"/>
      <c r="B57" s="216"/>
      <c r="C57" s="176">
        <v>1</v>
      </c>
      <c r="D57" s="981" t="s">
        <v>183</v>
      </c>
      <c r="E57" s="943"/>
      <c r="F57" s="943"/>
      <c r="G57" s="944"/>
      <c r="H57" s="194"/>
      <c r="I57" s="924">
        <f>PENDIDIKAN!K215</f>
        <v>5</v>
      </c>
      <c r="J57" s="107"/>
      <c r="K57" s="276"/>
      <c r="L57" s="276"/>
      <c r="M57" s="276"/>
      <c r="N57" s="148"/>
      <c r="O57" s="148"/>
      <c r="P57" s="148"/>
      <c r="Q57" s="148"/>
      <c r="R57" s="148"/>
      <c r="S57" s="148"/>
      <c r="T57" s="148"/>
      <c r="U57" s="148"/>
      <c r="V57" s="148"/>
      <c r="W57" s="148"/>
      <c r="X57" s="148"/>
      <c r="Y57" s="148"/>
      <c r="Z57" s="148"/>
    </row>
    <row r="58" spans="1:26" ht="21" customHeight="1">
      <c r="A58" s="247"/>
      <c r="B58" s="216"/>
      <c r="C58" s="254"/>
      <c r="D58" s="106" t="s">
        <v>34</v>
      </c>
      <c r="E58" s="981" t="s">
        <v>184</v>
      </c>
      <c r="F58" s="943"/>
      <c r="G58" s="944"/>
      <c r="H58" s="194"/>
      <c r="I58" s="160"/>
      <c r="J58" s="107"/>
      <c r="K58" s="276"/>
      <c r="L58" s="276"/>
      <c r="M58" s="276"/>
      <c r="N58" s="148"/>
      <c r="O58" s="148"/>
      <c r="P58" s="148"/>
      <c r="Q58" s="148"/>
      <c r="R58" s="148"/>
      <c r="S58" s="148"/>
      <c r="T58" s="148"/>
      <c r="U58" s="148"/>
      <c r="V58" s="148"/>
      <c r="W58" s="148"/>
      <c r="X58" s="148"/>
      <c r="Y58" s="148"/>
      <c r="Z58" s="148"/>
    </row>
    <row r="59" spans="1:26" ht="21" customHeight="1">
      <c r="A59" s="247"/>
      <c r="B59" s="216"/>
      <c r="C59" s="254"/>
      <c r="D59" s="106" t="s">
        <v>37</v>
      </c>
      <c r="E59" s="981" t="s">
        <v>185</v>
      </c>
      <c r="F59" s="943"/>
      <c r="G59" s="944"/>
      <c r="H59" s="194"/>
      <c r="I59" s="160"/>
      <c r="J59" s="107"/>
      <c r="K59" s="276"/>
      <c r="L59" s="276"/>
      <c r="M59" s="276"/>
      <c r="N59" s="148"/>
      <c r="O59" s="148"/>
      <c r="P59" s="148"/>
      <c r="Q59" s="148"/>
      <c r="R59" s="148"/>
      <c r="S59" s="148"/>
      <c r="T59" s="148"/>
      <c r="U59" s="148"/>
      <c r="V59" s="148"/>
      <c r="W59" s="148"/>
      <c r="X59" s="148"/>
      <c r="Y59" s="148"/>
      <c r="Z59" s="148"/>
    </row>
    <row r="60" spans="1:26" ht="21" customHeight="1">
      <c r="A60" s="247"/>
      <c r="B60" s="216"/>
      <c r="C60" s="254"/>
      <c r="D60" s="106" t="s">
        <v>39</v>
      </c>
      <c r="E60" s="981" t="s">
        <v>186</v>
      </c>
      <c r="F60" s="943"/>
      <c r="G60" s="944"/>
      <c r="H60" s="194"/>
      <c r="I60" s="160">
        <f>PENDIDIKAN!K221</f>
        <v>5</v>
      </c>
      <c r="J60" s="107"/>
      <c r="K60" s="276"/>
      <c r="L60" s="276"/>
      <c r="M60" s="276"/>
      <c r="N60" s="148"/>
      <c r="O60" s="148"/>
      <c r="P60" s="148"/>
      <c r="Q60" s="148"/>
      <c r="R60" s="148"/>
      <c r="S60" s="148"/>
      <c r="T60" s="148"/>
      <c r="U60" s="148"/>
      <c r="V60" s="148"/>
      <c r="W60" s="148"/>
      <c r="X60" s="148"/>
      <c r="Y60" s="148"/>
      <c r="Z60" s="148"/>
    </row>
    <row r="61" spans="1:26" ht="21" customHeight="1">
      <c r="A61" s="219"/>
      <c r="B61" s="216"/>
      <c r="C61" s="407"/>
      <c r="D61" s="106" t="s">
        <v>41</v>
      </c>
      <c r="E61" s="981" t="s">
        <v>187</v>
      </c>
      <c r="F61" s="943"/>
      <c r="G61" s="944"/>
      <c r="H61" s="195"/>
      <c r="I61" s="194"/>
      <c r="J61" s="193"/>
      <c r="K61" s="193"/>
      <c r="L61" s="193"/>
      <c r="M61" s="193"/>
      <c r="N61" s="148"/>
      <c r="O61" s="148"/>
      <c r="P61" s="148"/>
      <c r="Q61" s="148"/>
      <c r="R61" s="148"/>
      <c r="S61" s="148"/>
      <c r="T61" s="148"/>
      <c r="U61" s="148"/>
      <c r="V61" s="148"/>
      <c r="W61" s="148"/>
      <c r="X61" s="148"/>
      <c r="Y61" s="148"/>
      <c r="Z61" s="148"/>
    </row>
    <row r="62" spans="1:26" ht="21" customHeight="1">
      <c r="A62" s="219"/>
      <c r="B62" s="216"/>
      <c r="C62" s="176">
        <v>2</v>
      </c>
      <c r="D62" s="981" t="s">
        <v>188</v>
      </c>
      <c r="E62" s="943"/>
      <c r="F62" s="943"/>
      <c r="G62" s="944"/>
      <c r="H62" s="110"/>
      <c r="I62" s="801">
        <f>PENDIDIKAN!K223</f>
        <v>4</v>
      </c>
      <c r="J62" s="108"/>
      <c r="K62" s="108"/>
      <c r="L62" s="108"/>
      <c r="M62" s="108"/>
      <c r="N62" s="148"/>
      <c r="O62" s="148"/>
      <c r="P62" s="148"/>
      <c r="Q62" s="148"/>
      <c r="R62" s="148"/>
      <c r="S62" s="148"/>
      <c r="T62" s="148"/>
      <c r="U62" s="148"/>
      <c r="V62" s="148"/>
      <c r="W62" s="148"/>
      <c r="X62" s="148"/>
      <c r="Y62" s="148"/>
      <c r="Z62" s="148"/>
    </row>
    <row r="63" spans="1:26" ht="21" customHeight="1">
      <c r="A63" s="219"/>
      <c r="B63" s="216"/>
      <c r="C63" s="216"/>
      <c r="D63" s="106" t="s">
        <v>34</v>
      </c>
      <c r="E63" s="981" t="s">
        <v>184</v>
      </c>
      <c r="F63" s="943"/>
      <c r="G63" s="944"/>
      <c r="H63" s="110"/>
      <c r="I63" s="126"/>
      <c r="J63" s="108"/>
      <c r="K63" s="108"/>
      <c r="L63" s="108"/>
      <c r="M63" s="108"/>
      <c r="N63" s="148"/>
      <c r="O63" s="148"/>
      <c r="P63" s="148"/>
      <c r="Q63" s="148"/>
      <c r="R63" s="148"/>
      <c r="S63" s="148"/>
      <c r="T63" s="148"/>
      <c r="U63" s="148"/>
      <c r="V63" s="148"/>
      <c r="W63" s="148"/>
      <c r="X63" s="148"/>
      <c r="Y63" s="148"/>
      <c r="Z63" s="148"/>
    </row>
    <row r="64" spans="1:26" ht="21" customHeight="1">
      <c r="A64" s="219"/>
      <c r="B64" s="216"/>
      <c r="C64" s="216"/>
      <c r="D64" s="106" t="s">
        <v>37</v>
      </c>
      <c r="E64" s="981" t="s">
        <v>185</v>
      </c>
      <c r="F64" s="943"/>
      <c r="G64" s="944"/>
      <c r="H64" s="157"/>
      <c r="I64" s="126"/>
      <c r="J64" s="126"/>
      <c r="K64" s="126"/>
      <c r="L64" s="126"/>
      <c r="M64" s="126"/>
      <c r="N64" s="148"/>
      <c r="O64" s="148"/>
      <c r="P64" s="148"/>
      <c r="Q64" s="148"/>
      <c r="R64" s="148"/>
      <c r="S64" s="148"/>
      <c r="T64" s="148"/>
      <c r="U64" s="148"/>
      <c r="V64" s="148"/>
      <c r="W64" s="148"/>
      <c r="X64" s="148"/>
      <c r="Y64" s="148"/>
      <c r="Z64" s="148"/>
    </row>
    <row r="65" spans="1:26" ht="21" customHeight="1">
      <c r="A65" s="172"/>
      <c r="B65" s="216"/>
      <c r="C65" s="216"/>
      <c r="D65" s="106" t="s">
        <v>39</v>
      </c>
      <c r="E65" s="981" t="s">
        <v>186</v>
      </c>
      <c r="F65" s="943"/>
      <c r="G65" s="944"/>
      <c r="H65" s="157"/>
      <c r="I65" s="801">
        <f>PENDIDIKAN!K223</f>
        <v>4</v>
      </c>
      <c r="J65" s="126"/>
      <c r="K65" s="126"/>
      <c r="L65" s="126"/>
      <c r="M65" s="126"/>
      <c r="N65" s="62"/>
      <c r="O65" s="62"/>
      <c r="P65" s="62"/>
      <c r="Q65" s="62"/>
      <c r="R65" s="62"/>
      <c r="S65" s="62"/>
      <c r="T65" s="62"/>
      <c r="U65" s="62"/>
      <c r="V65" s="62"/>
      <c r="W65" s="62"/>
      <c r="X65" s="62"/>
      <c r="Y65" s="62"/>
      <c r="Z65" s="62"/>
    </row>
    <row r="66" spans="1:26" ht="21" customHeight="1">
      <c r="A66" s="791"/>
      <c r="B66" s="123"/>
      <c r="C66" s="123"/>
      <c r="D66" s="123" t="s">
        <v>41</v>
      </c>
      <c r="E66" s="998" t="s">
        <v>187</v>
      </c>
      <c r="F66" s="993"/>
      <c r="G66" s="980"/>
      <c r="H66" s="73"/>
      <c r="I66" s="106"/>
      <c r="J66" s="107"/>
      <c r="K66" s="276"/>
      <c r="L66" s="276"/>
      <c r="M66" s="276"/>
      <c r="N66" s="148"/>
      <c r="O66" s="148"/>
      <c r="P66" s="148"/>
      <c r="Q66" s="148"/>
      <c r="R66" s="148"/>
      <c r="S66" s="148"/>
      <c r="T66" s="148"/>
      <c r="U66" s="148"/>
      <c r="V66" s="148"/>
      <c r="W66" s="148"/>
      <c r="X66" s="148"/>
      <c r="Y66" s="148"/>
      <c r="Z66" s="148"/>
    </row>
    <row r="67" spans="1:26" ht="21" customHeight="1">
      <c r="A67" s="247"/>
      <c r="B67" s="176" t="s">
        <v>189</v>
      </c>
      <c r="C67" s="981" t="s">
        <v>190</v>
      </c>
      <c r="D67" s="943"/>
      <c r="E67" s="943"/>
      <c r="F67" s="943"/>
      <c r="G67" s="944"/>
      <c r="H67" s="73"/>
      <c r="I67" s="106">
        <f>PENDIDIKAN!K228</f>
        <v>49</v>
      </c>
      <c r="J67" s="107"/>
      <c r="K67" s="276"/>
      <c r="L67" s="276"/>
      <c r="M67" s="276"/>
      <c r="N67" s="148"/>
      <c r="O67" s="148"/>
      <c r="P67" s="148"/>
      <c r="Q67" s="148"/>
      <c r="R67" s="148"/>
      <c r="S67" s="148"/>
      <c r="T67" s="148"/>
      <c r="U67" s="148"/>
      <c r="V67" s="148"/>
      <c r="W67" s="148"/>
      <c r="X67" s="148"/>
      <c r="Y67" s="148"/>
      <c r="Z67" s="148"/>
    </row>
    <row r="68" spans="1:26" ht="21" customHeight="1">
      <c r="A68" s="247"/>
      <c r="B68" s="216"/>
      <c r="C68" s="106">
        <v>1</v>
      </c>
      <c r="D68" s="981" t="s">
        <v>191</v>
      </c>
      <c r="E68" s="943"/>
      <c r="F68" s="943"/>
      <c r="G68" s="944"/>
      <c r="H68" s="73"/>
      <c r="I68" s="106">
        <f>PENDIDIKAN!K229</f>
        <v>22</v>
      </c>
      <c r="J68" s="107"/>
      <c r="K68" s="276"/>
      <c r="L68" s="276"/>
      <c r="M68" s="276"/>
      <c r="N68" s="148"/>
      <c r="O68" s="148"/>
      <c r="P68" s="148"/>
      <c r="Q68" s="148"/>
      <c r="R68" s="148"/>
      <c r="S68" s="148"/>
      <c r="T68" s="148"/>
      <c r="U68" s="148"/>
      <c r="V68" s="148"/>
      <c r="W68" s="148"/>
      <c r="X68" s="148"/>
      <c r="Y68" s="148"/>
      <c r="Z68" s="148"/>
    </row>
    <row r="69" spans="1:26" ht="21" customHeight="1">
      <c r="A69" s="247"/>
      <c r="B69" s="123"/>
      <c r="C69" s="106">
        <v>2</v>
      </c>
      <c r="D69" s="981" t="s">
        <v>192</v>
      </c>
      <c r="E69" s="943"/>
      <c r="F69" s="943"/>
      <c r="G69" s="944"/>
      <c r="H69" s="73"/>
      <c r="I69" s="106">
        <f>PENDIDIKAN!K264</f>
        <v>27</v>
      </c>
      <c r="J69" s="107"/>
      <c r="K69" s="276"/>
      <c r="L69" s="276"/>
      <c r="M69" s="276"/>
      <c r="N69" s="148"/>
      <c r="O69" s="148"/>
      <c r="P69" s="148"/>
      <c r="Q69" s="148"/>
      <c r="R69" s="148"/>
      <c r="S69" s="148"/>
      <c r="T69" s="148"/>
      <c r="U69" s="148"/>
      <c r="V69" s="148"/>
      <c r="W69" s="148"/>
      <c r="X69" s="148"/>
      <c r="Y69" s="148"/>
      <c r="Z69" s="148"/>
    </row>
    <row r="70" spans="1:26" ht="21" customHeight="1">
      <c r="A70" s="247"/>
      <c r="B70" s="176" t="s">
        <v>193</v>
      </c>
      <c r="C70" s="981" t="s">
        <v>194</v>
      </c>
      <c r="D70" s="943"/>
      <c r="E70" s="943"/>
      <c r="F70" s="943"/>
      <c r="G70" s="944"/>
      <c r="H70" s="73"/>
      <c r="I70" s="106">
        <f>PENDIDIKAN!K336</f>
        <v>28</v>
      </c>
      <c r="J70" s="107"/>
      <c r="K70" s="276"/>
      <c r="L70" s="276"/>
      <c r="M70" s="276"/>
      <c r="N70" s="148"/>
      <c r="O70" s="148"/>
      <c r="P70" s="148"/>
      <c r="Q70" s="148"/>
      <c r="R70" s="148"/>
      <c r="S70" s="148"/>
      <c r="T70" s="148"/>
      <c r="U70" s="148"/>
      <c r="V70" s="148"/>
      <c r="W70" s="148"/>
      <c r="X70" s="148"/>
      <c r="Y70" s="148"/>
      <c r="Z70" s="148"/>
    </row>
    <row r="71" spans="1:26" ht="34.5" customHeight="1">
      <c r="A71" s="247"/>
      <c r="B71" s="123"/>
      <c r="C71" s="249"/>
      <c r="D71" s="981" t="s">
        <v>195</v>
      </c>
      <c r="E71" s="943"/>
      <c r="F71" s="943"/>
      <c r="G71" s="944"/>
      <c r="H71" s="73"/>
      <c r="I71" s="106">
        <f>PENDIDIKAN!K336</f>
        <v>28</v>
      </c>
      <c r="J71" s="107"/>
      <c r="K71" s="276"/>
      <c r="L71" s="276"/>
      <c r="M71" s="276"/>
      <c r="N71" s="148"/>
      <c r="O71" s="148"/>
      <c r="P71" s="148"/>
      <c r="Q71" s="148"/>
      <c r="R71" s="148"/>
      <c r="S71" s="148"/>
      <c r="T71" s="148"/>
      <c r="U71" s="148"/>
      <c r="V71" s="148"/>
      <c r="W71" s="148"/>
      <c r="X71" s="148"/>
      <c r="Y71" s="148"/>
      <c r="Z71" s="148"/>
    </row>
    <row r="72" spans="1:26" ht="21" customHeight="1">
      <c r="A72" s="247"/>
      <c r="B72" s="176" t="s">
        <v>196</v>
      </c>
      <c r="C72" s="981" t="s">
        <v>197</v>
      </c>
      <c r="D72" s="943"/>
      <c r="E72" s="943"/>
      <c r="F72" s="943"/>
      <c r="G72" s="944"/>
      <c r="H72" s="73"/>
      <c r="I72" s="106"/>
      <c r="J72" s="107"/>
      <c r="K72" s="276"/>
      <c r="L72" s="276"/>
      <c r="M72" s="276"/>
      <c r="N72" s="148"/>
      <c r="O72" s="148"/>
      <c r="P72" s="148"/>
      <c r="Q72" s="148"/>
      <c r="R72" s="148"/>
      <c r="S72" s="148"/>
      <c r="T72" s="148"/>
      <c r="U72" s="148"/>
      <c r="V72" s="148"/>
      <c r="W72" s="148"/>
      <c r="X72" s="148"/>
      <c r="Y72" s="148"/>
      <c r="Z72" s="148"/>
    </row>
    <row r="73" spans="1:26" ht="21" customHeight="1">
      <c r="A73" s="247"/>
      <c r="B73" s="123"/>
      <c r="C73" s="249"/>
      <c r="D73" s="981" t="s">
        <v>198</v>
      </c>
      <c r="E73" s="943"/>
      <c r="F73" s="943"/>
      <c r="G73" s="944"/>
      <c r="H73" s="73"/>
      <c r="I73" s="106"/>
      <c r="J73" s="107"/>
      <c r="K73" s="276"/>
      <c r="L73" s="276"/>
      <c r="M73" s="276"/>
      <c r="N73" s="148"/>
      <c r="O73" s="148"/>
      <c r="P73" s="148"/>
      <c r="Q73" s="148"/>
      <c r="R73" s="148"/>
      <c r="S73" s="148"/>
      <c r="T73" s="148"/>
      <c r="U73" s="148"/>
      <c r="V73" s="148"/>
      <c r="W73" s="148"/>
      <c r="X73" s="148"/>
      <c r="Y73" s="148"/>
      <c r="Z73" s="148"/>
    </row>
    <row r="74" spans="1:26" ht="21" customHeight="1">
      <c r="A74" s="247"/>
      <c r="B74" s="176" t="s">
        <v>199</v>
      </c>
      <c r="C74" s="981" t="s">
        <v>200</v>
      </c>
      <c r="D74" s="943"/>
      <c r="E74" s="943"/>
      <c r="F74" s="943"/>
      <c r="G74" s="944"/>
      <c r="H74" s="73"/>
      <c r="I74" s="106"/>
      <c r="J74" s="107"/>
      <c r="K74" s="276"/>
      <c r="L74" s="276"/>
      <c r="M74" s="276"/>
      <c r="N74" s="148"/>
      <c r="O74" s="148"/>
      <c r="P74" s="148"/>
      <c r="Q74" s="148"/>
      <c r="R74" s="148"/>
      <c r="S74" s="148"/>
      <c r="T74" s="148"/>
      <c r="U74" s="148"/>
      <c r="V74" s="148"/>
      <c r="W74" s="148"/>
      <c r="X74" s="148"/>
      <c r="Y74" s="148"/>
      <c r="Z74" s="148"/>
    </row>
    <row r="75" spans="1:26" ht="21" customHeight="1">
      <c r="A75" s="247"/>
      <c r="B75" s="216"/>
      <c r="C75" s="106">
        <v>1</v>
      </c>
      <c r="D75" s="981" t="s">
        <v>201</v>
      </c>
      <c r="E75" s="943"/>
      <c r="F75" s="943"/>
      <c r="G75" s="944"/>
      <c r="H75" s="73"/>
      <c r="I75" s="106"/>
      <c r="J75" s="107"/>
      <c r="K75" s="276"/>
      <c r="L75" s="276"/>
      <c r="M75" s="276"/>
      <c r="N75" s="148"/>
      <c r="O75" s="148"/>
      <c r="P75" s="148"/>
      <c r="Q75" s="148"/>
      <c r="R75" s="148"/>
      <c r="S75" s="148"/>
      <c r="T75" s="148"/>
      <c r="U75" s="148"/>
      <c r="V75" s="148"/>
      <c r="W75" s="148"/>
      <c r="X75" s="148"/>
      <c r="Y75" s="148"/>
      <c r="Z75" s="148"/>
    </row>
    <row r="76" spans="1:26" ht="33.75" customHeight="1">
      <c r="A76" s="247"/>
      <c r="B76" s="123"/>
      <c r="C76" s="792">
        <v>2</v>
      </c>
      <c r="D76" s="996" t="s">
        <v>202</v>
      </c>
      <c r="E76" s="943"/>
      <c r="F76" s="943"/>
      <c r="G76" s="944"/>
      <c r="H76" s="73"/>
      <c r="I76" s="106"/>
      <c r="J76" s="107"/>
      <c r="K76" s="276"/>
      <c r="L76" s="276"/>
      <c r="M76" s="276"/>
      <c r="N76" s="148"/>
      <c r="O76" s="148"/>
      <c r="P76" s="148"/>
      <c r="Q76" s="148"/>
      <c r="R76" s="148"/>
      <c r="S76" s="148"/>
      <c r="T76" s="148"/>
      <c r="U76" s="148"/>
      <c r="V76" s="148"/>
      <c r="W76" s="148"/>
      <c r="X76" s="148"/>
      <c r="Y76" s="148"/>
      <c r="Z76" s="148"/>
    </row>
    <row r="77" spans="1:26" ht="19.5" customHeight="1">
      <c r="A77" s="247"/>
      <c r="B77" s="176" t="s">
        <v>163</v>
      </c>
      <c r="C77" s="981" t="s">
        <v>203</v>
      </c>
      <c r="D77" s="943"/>
      <c r="E77" s="943"/>
      <c r="F77" s="943"/>
      <c r="G77" s="944"/>
      <c r="H77" s="73"/>
      <c r="I77" s="106"/>
      <c r="J77" s="107"/>
      <c r="K77" s="276"/>
      <c r="L77" s="276"/>
      <c r="M77" s="276"/>
      <c r="N77" s="148"/>
      <c r="O77" s="148"/>
      <c r="P77" s="148"/>
      <c r="Q77" s="148"/>
      <c r="R77" s="148"/>
      <c r="S77" s="148"/>
      <c r="T77" s="148"/>
      <c r="U77" s="148"/>
      <c r="V77" s="148"/>
      <c r="W77" s="148"/>
      <c r="X77" s="148"/>
      <c r="Y77" s="148"/>
      <c r="Z77" s="148"/>
    </row>
    <row r="78" spans="1:26" ht="35.25" customHeight="1">
      <c r="A78" s="247"/>
      <c r="B78" s="123"/>
      <c r="C78" s="249"/>
      <c r="D78" s="981" t="s">
        <v>204</v>
      </c>
      <c r="E78" s="943"/>
      <c r="F78" s="943"/>
      <c r="G78" s="944"/>
      <c r="H78" s="73"/>
      <c r="I78" s="106"/>
      <c r="J78" s="107"/>
      <c r="K78" s="276"/>
      <c r="L78" s="276"/>
      <c r="M78" s="276"/>
      <c r="N78" s="148"/>
      <c r="O78" s="148"/>
      <c r="P78" s="148"/>
      <c r="Q78" s="148"/>
      <c r="R78" s="148"/>
      <c r="S78" s="148"/>
      <c r="T78" s="148"/>
      <c r="U78" s="148"/>
      <c r="V78" s="148"/>
      <c r="W78" s="148"/>
      <c r="X78" s="148"/>
      <c r="Y78" s="148"/>
      <c r="Z78" s="148"/>
    </row>
    <row r="79" spans="1:26" ht="19.5" customHeight="1">
      <c r="A79" s="247"/>
      <c r="B79" s="176" t="s">
        <v>205</v>
      </c>
      <c r="C79" s="981" t="s">
        <v>206</v>
      </c>
      <c r="D79" s="943"/>
      <c r="E79" s="943"/>
      <c r="F79" s="943"/>
      <c r="G79" s="944"/>
      <c r="H79" s="73"/>
      <c r="I79" s="106">
        <f>PENDIDIKAN!K360</f>
        <v>27</v>
      </c>
      <c r="J79" s="107"/>
      <c r="K79" s="276"/>
      <c r="L79" s="276"/>
      <c r="M79" s="276"/>
      <c r="N79" s="148"/>
      <c r="O79" s="148"/>
      <c r="P79" s="148"/>
      <c r="Q79" s="148"/>
      <c r="R79" s="148"/>
      <c r="S79" s="148"/>
      <c r="T79" s="148"/>
      <c r="U79" s="148"/>
      <c r="V79" s="148"/>
      <c r="W79" s="148"/>
      <c r="X79" s="148"/>
      <c r="Y79" s="148"/>
      <c r="Z79" s="148"/>
    </row>
    <row r="80" spans="1:26" ht="19.5" customHeight="1">
      <c r="A80" s="247"/>
      <c r="B80" s="216"/>
      <c r="C80" s="106">
        <v>1</v>
      </c>
      <c r="D80" s="981" t="s">
        <v>207</v>
      </c>
      <c r="E80" s="943"/>
      <c r="F80" s="943"/>
      <c r="G80" s="944"/>
      <c r="H80" s="73"/>
      <c r="I80" s="106"/>
      <c r="J80" s="107"/>
      <c r="K80" s="276"/>
      <c r="L80" s="276"/>
      <c r="M80" s="276"/>
      <c r="N80" s="148"/>
      <c r="O80" s="148"/>
      <c r="P80" s="148"/>
      <c r="Q80" s="148"/>
      <c r="R80" s="148"/>
      <c r="S80" s="148"/>
      <c r="T80" s="148"/>
      <c r="U80" s="148"/>
      <c r="V80" s="148"/>
      <c r="W80" s="148"/>
      <c r="X80" s="148"/>
      <c r="Y80" s="148"/>
      <c r="Z80" s="148"/>
    </row>
    <row r="81" spans="1:26" ht="19.5" customHeight="1">
      <c r="A81" s="247"/>
      <c r="B81" s="216"/>
      <c r="C81" s="792">
        <v>2</v>
      </c>
      <c r="D81" s="999" t="s">
        <v>208</v>
      </c>
      <c r="E81" s="972"/>
      <c r="F81" s="972"/>
      <c r="G81" s="978"/>
      <c r="H81" s="73"/>
      <c r="I81" s="106"/>
      <c r="J81" s="107"/>
      <c r="K81" s="276"/>
      <c r="L81" s="276"/>
      <c r="M81" s="276"/>
      <c r="N81" s="148"/>
      <c r="O81" s="148"/>
      <c r="P81" s="148"/>
      <c r="Q81" s="148"/>
      <c r="R81" s="148"/>
      <c r="S81" s="148"/>
      <c r="T81" s="148"/>
      <c r="U81" s="148"/>
      <c r="V81" s="148"/>
      <c r="W81" s="148"/>
      <c r="X81" s="148"/>
      <c r="Y81" s="148"/>
      <c r="Z81" s="148"/>
    </row>
    <row r="82" spans="1:26" ht="33.75" customHeight="1">
      <c r="A82" s="247"/>
      <c r="B82" s="216"/>
      <c r="C82" s="792">
        <v>3</v>
      </c>
      <c r="D82" s="996" t="s">
        <v>209</v>
      </c>
      <c r="E82" s="943"/>
      <c r="F82" s="943"/>
      <c r="G82" s="944"/>
      <c r="H82" s="73"/>
      <c r="I82" s="106"/>
      <c r="J82" s="107"/>
      <c r="K82" s="276"/>
      <c r="L82" s="276"/>
      <c r="M82" s="276"/>
      <c r="N82" s="148"/>
      <c r="O82" s="148"/>
      <c r="P82" s="148"/>
      <c r="Q82" s="148"/>
      <c r="R82" s="148"/>
      <c r="S82" s="148"/>
      <c r="T82" s="148"/>
      <c r="U82" s="148"/>
      <c r="V82" s="148"/>
      <c r="W82" s="148"/>
      <c r="X82" s="148"/>
      <c r="Y82" s="148"/>
      <c r="Z82" s="148"/>
    </row>
    <row r="83" spans="1:26" ht="33.75" customHeight="1">
      <c r="A83" s="247"/>
      <c r="B83" s="216"/>
      <c r="C83" s="792">
        <v>4</v>
      </c>
      <c r="D83" s="996" t="s">
        <v>210</v>
      </c>
      <c r="E83" s="943"/>
      <c r="F83" s="943"/>
      <c r="G83" s="944"/>
      <c r="H83" s="73"/>
      <c r="I83" s="106"/>
      <c r="J83" s="107"/>
      <c r="K83" s="276"/>
      <c r="L83" s="276"/>
      <c r="M83" s="276"/>
      <c r="N83" s="148"/>
      <c r="O83" s="148"/>
      <c r="P83" s="148"/>
      <c r="Q83" s="148"/>
      <c r="R83" s="148"/>
      <c r="S83" s="148"/>
      <c r="T83" s="148"/>
      <c r="U83" s="148"/>
      <c r="V83" s="148"/>
      <c r="W83" s="148"/>
      <c r="X83" s="148"/>
      <c r="Y83" s="148"/>
      <c r="Z83" s="148"/>
    </row>
    <row r="84" spans="1:26" ht="19.5" customHeight="1">
      <c r="A84" s="247"/>
      <c r="B84" s="216"/>
      <c r="C84" s="106">
        <v>5</v>
      </c>
      <c r="D84" s="981" t="s">
        <v>211</v>
      </c>
      <c r="E84" s="943"/>
      <c r="F84" s="943"/>
      <c r="G84" s="944"/>
      <c r="H84" s="73"/>
      <c r="I84" s="106"/>
      <c r="J84" s="798"/>
      <c r="K84" s="799"/>
      <c r="L84" s="799"/>
      <c r="M84" s="799"/>
      <c r="N84" s="236"/>
      <c r="O84" s="236"/>
      <c r="P84" s="236"/>
      <c r="Q84" s="236"/>
      <c r="R84" s="236"/>
      <c r="S84" s="236"/>
      <c r="T84" s="236"/>
      <c r="U84" s="236"/>
      <c r="V84" s="236"/>
      <c r="W84" s="236"/>
      <c r="X84" s="236"/>
      <c r="Y84" s="236"/>
      <c r="Z84" s="236"/>
    </row>
    <row r="85" spans="1:26" ht="32.25" customHeight="1">
      <c r="A85" s="247"/>
      <c r="B85" s="216"/>
      <c r="C85" s="792">
        <v>6</v>
      </c>
      <c r="D85" s="996" t="s">
        <v>212</v>
      </c>
      <c r="E85" s="943"/>
      <c r="F85" s="943"/>
      <c r="G85" s="944"/>
      <c r="H85" s="73"/>
      <c r="I85" s="106"/>
      <c r="J85" s="107"/>
      <c r="K85" s="276"/>
      <c r="L85" s="276"/>
      <c r="M85" s="276"/>
      <c r="N85" s="148"/>
      <c r="O85" s="148"/>
      <c r="P85" s="148"/>
      <c r="Q85" s="148"/>
      <c r="R85" s="148"/>
      <c r="S85" s="148"/>
      <c r="T85" s="148"/>
      <c r="U85" s="148"/>
      <c r="V85" s="148"/>
      <c r="W85" s="148"/>
      <c r="X85" s="148"/>
      <c r="Y85" s="148"/>
      <c r="Z85" s="148"/>
    </row>
    <row r="86" spans="1:26" ht="48.75" customHeight="1">
      <c r="A86" s="247"/>
      <c r="B86" s="216"/>
      <c r="C86" s="792">
        <v>7</v>
      </c>
      <c r="D86" s="996" t="s">
        <v>213</v>
      </c>
      <c r="E86" s="943"/>
      <c r="F86" s="943"/>
      <c r="G86" s="944"/>
      <c r="H86" s="73"/>
      <c r="I86" s="106"/>
      <c r="J86" s="107"/>
      <c r="K86" s="276"/>
      <c r="L86" s="276"/>
      <c r="M86" s="276"/>
      <c r="N86" s="148"/>
      <c r="O86" s="148"/>
      <c r="P86" s="148"/>
      <c r="Q86" s="148"/>
      <c r="R86" s="148"/>
      <c r="S86" s="148"/>
      <c r="T86" s="148"/>
      <c r="U86" s="148"/>
      <c r="V86" s="148"/>
      <c r="W86" s="148"/>
      <c r="X86" s="148"/>
      <c r="Y86" s="148"/>
      <c r="Z86" s="148"/>
    </row>
    <row r="87" spans="1:26" ht="51" customHeight="1">
      <c r="A87" s="247"/>
      <c r="B87" s="123"/>
      <c r="C87" s="792">
        <v>8</v>
      </c>
      <c r="D87" s="1000" t="s">
        <v>214</v>
      </c>
      <c r="E87" s="993"/>
      <c r="F87" s="993"/>
      <c r="G87" s="980"/>
      <c r="H87" s="73"/>
      <c r="I87" s="106"/>
      <c r="J87" s="107"/>
      <c r="K87" s="276"/>
      <c r="L87" s="276"/>
      <c r="M87" s="276"/>
      <c r="N87" s="148"/>
      <c r="O87" s="148"/>
      <c r="P87" s="148"/>
      <c r="Q87" s="148"/>
      <c r="R87" s="148"/>
      <c r="S87" s="148"/>
      <c r="T87" s="148"/>
      <c r="U87" s="148"/>
      <c r="V87" s="148"/>
      <c r="W87" s="148"/>
      <c r="X87" s="148"/>
      <c r="Y87" s="148"/>
      <c r="Z87" s="148"/>
    </row>
    <row r="88" spans="1:26" ht="19.5" customHeight="1">
      <c r="A88" s="247"/>
      <c r="B88" s="777" t="s">
        <v>215</v>
      </c>
      <c r="C88" s="996" t="s">
        <v>216</v>
      </c>
      <c r="D88" s="943"/>
      <c r="E88" s="943"/>
      <c r="F88" s="943"/>
      <c r="G88" s="944"/>
      <c r="H88" s="73"/>
      <c r="I88" s="106"/>
      <c r="J88" s="107"/>
      <c r="K88" s="276"/>
      <c r="L88" s="276"/>
      <c r="M88" s="276"/>
      <c r="N88" s="148"/>
      <c r="O88" s="148"/>
      <c r="P88" s="148"/>
      <c r="Q88" s="148"/>
      <c r="R88" s="148"/>
      <c r="S88" s="148"/>
      <c r="T88" s="148"/>
      <c r="U88" s="148"/>
      <c r="V88" s="148"/>
      <c r="W88" s="148"/>
      <c r="X88" s="148"/>
      <c r="Y88" s="148"/>
      <c r="Z88" s="148"/>
    </row>
    <row r="89" spans="1:26" ht="19.5" customHeight="1">
      <c r="A89" s="247"/>
      <c r="B89" s="216"/>
      <c r="C89" s="106">
        <v>1</v>
      </c>
      <c r="D89" s="981" t="s">
        <v>217</v>
      </c>
      <c r="E89" s="943"/>
      <c r="F89" s="943"/>
      <c r="G89" s="944"/>
      <c r="H89" s="73"/>
      <c r="I89" s="106"/>
      <c r="J89" s="107"/>
      <c r="K89" s="276"/>
      <c r="L89" s="276"/>
      <c r="M89" s="276"/>
      <c r="N89" s="148"/>
      <c r="O89" s="148"/>
      <c r="P89" s="148"/>
      <c r="Q89" s="148"/>
      <c r="R89" s="148"/>
      <c r="S89" s="148"/>
      <c r="T89" s="148"/>
      <c r="U89" s="148"/>
      <c r="V89" s="148"/>
      <c r="W89" s="148"/>
      <c r="X89" s="148"/>
      <c r="Y89" s="148"/>
      <c r="Z89" s="148"/>
    </row>
    <row r="90" spans="1:26" ht="19.5" customHeight="1">
      <c r="A90" s="247"/>
      <c r="B90" s="123"/>
      <c r="C90" s="106">
        <v>2</v>
      </c>
      <c r="D90" s="981" t="s">
        <v>218</v>
      </c>
      <c r="E90" s="943"/>
      <c r="F90" s="943"/>
      <c r="G90" s="944"/>
      <c r="H90" s="73"/>
      <c r="I90" s="106"/>
      <c r="J90" s="107"/>
      <c r="K90" s="276"/>
      <c r="L90" s="276"/>
      <c r="M90" s="276"/>
      <c r="N90" s="148"/>
      <c r="O90" s="148"/>
      <c r="P90" s="148"/>
      <c r="Q90" s="148"/>
      <c r="R90" s="148"/>
      <c r="S90" s="148"/>
      <c r="T90" s="148"/>
      <c r="U90" s="148"/>
      <c r="V90" s="148"/>
      <c r="W90" s="148"/>
      <c r="X90" s="148"/>
      <c r="Y90" s="148"/>
      <c r="Z90" s="148"/>
    </row>
    <row r="91" spans="1:26" ht="31.5" customHeight="1">
      <c r="A91" s="247"/>
      <c r="B91" s="777" t="s">
        <v>219</v>
      </c>
      <c r="C91" s="999" t="s">
        <v>220</v>
      </c>
      <c r="D91" s="972"/>
      <c r="E91" s="972"/>
      <c r="F91" s="972"/>
      <c r="G91" s="978"/>
      <c r="H91" s="793"/>
      <c r="I91" s="176"/>
      <c r="J91" s="207"/>
      <c r="K91" s="279"/>
      <c r="L91" s="279"/>
      <c r="M91" s="279"/>
      <c r="N91" s="148"/>
      <c r="O91" s="148"/>
      <c r="P91" s="148"/>
      <c r="Q91" s="148"/>
      <c r="R91" s="148"/>
      <c r="S91" s="148"/>
      <c r="T91" s="148"/>
      <c r="U91" s="148"/>
      <c r="V91" s="148"/>
      <c r="W91" s="148"/>
      <c r="X91" s="148"/>
      <c r="Y91" s="148"/>
      <c r="Z91" s="148"/>
    </row>
    <row r="92" spans="1:26" ht="21" customHeight="1">
      <c r="A92" s="247"/>
      <c r="B92" s="299"/>
      <c r="C92" s="310">
        <v>1</v>
      </c>
      <c r="D92" s="1001" t="s">
        <v>221</v>
      </c>
      <c r="E92" s="1002"/>
      <c r="F92" s="1002"/>
      <c r="G92" s="1003"/>
      <c r="H92" s="306"/>
      <c r="I92" s="310"/>
      <c r="J92" s="311"/>
      <c r="K92" s="313"/>
      <c r="L92" s="313"/>
      <c r="M92" s="313"/>
      <c r="N92" s="148"/>
      <c r="O92" s="148"/>
      <c r="P92" s="148"/>
      <c r="Q92" s="148"/>
      <c r="R92" s="148"/>
      <c r="S92" s="148"/>
      <c r="T92" s="148"/>
      <c r="U92" s="148"/>
      <c r="V92" s="148"/>
      <c r="W92" s="148"/>
      <c r="X92" s="148"/>
      <c r="Y92" s="148"/>
      <c r="Z92" s="148"/>
    </row>
    <row r="93" spans="1:26" ht="21" customHeight="1">
      <c r="A93" s="794"/>
      <c r="B93" s="299"/>
      <c r="C93" s="310">
        <v>2</v>
      </c>
      <c r="D93" s="1001" t="s">
        <v>222</v>
      </c>
      <c r="E93" s="1002"/>
      <c r="F93" s="1002"/>
      <c r="G93" s="1003"/>
      <c r="H93" s="306"/>
      <c r="I93" s="310"/>
      <c r="J93" s="311"/>
      <c r="K93" s="313"/>
      <c r="L93" s="313"/>
      <c r="M93" s="313"/>
      <c r="N93" s="148"/>
      <c r="O93" s="148"/>
      <c r="P93" s="148"/>
      <c r="Q93" s="148"/>
      <c r="R93" s="148"/>
      <c r="S93" s="148"/>
      <c r="T93" s="148"/>
      <c r="U93" s="148"/>
      <c r="V93" s="148"/>
      <c r="W93" s="148"/>
      <c r="X93" s="148"/>
      <c r="Y93" s="148"/>
      <c r="Z93" s="148"/>
    </row>
    <row r="94" spans="1:26" ht="21" customHeight="1">
      <c r="A94" s="1020" t="s">
        <v>137</v>
      </c>
      <c r="B94" s="989" t="s">
        <v>158</v>
      </c>
      <c r="C94" s="943"/>
      <c r="D94" s="943"/>
      <c r="E94" s="943"/>
      <c r="F94" s="943"/>
      <c r="G94" s="943"/>
      <c r="H94" s="943"/>
      <c r="I94" s="943"/>
      <c r="J94" s="943"/>
      <c r="K94" s="943"/>
      <c r="L94" s="943"/>
      <c r="M94" s="944"/>
      <c r="N94" s="148"/>
      <c r="O94" s="148"/>
      <c r="P94" s="148"/>
      <c r="Q94" s="148"/>
      <c r="R94" s="148"/>
      <c r="S94" s="148"/>
      <c r="T94" s="148"/>
      <c r="U94" s="148"/>
      <c r="V94" s="148"/>
      <c r="W94" s="148"/>
      <c r="X94" s="148"/>
      <c r="Y94" s="148"/>
      <c r="Z94" s="148"/>
    </row>
    <row r="95" spans="1:26" ht="21" customHeight="1">
      <c r="A95" s="936"/>
      <c r="B95" s="934" t="s">
        <v>159</v>
      </c>
      <c r="C95" s="931"/>
      <c r="D95" s="931"/>
      <c r="E95" s="931"/>
      <c r="F95" s="931"/>
      <c r="G95" s="1010"/>
      <c r="H95" s="992" t="s">
        <v>160</v>
      </c>
      <c r="I95" s="993"/>
      <c r="J95" s="993"/>
      <c r="K95" s="993"/>
      <c r="L95" s="993"/>
      <c r="M95" s="980"/>
      <c r="N95" s="148"/>
      <c r="O95" s="148"/>
      <c r="P95" s="148"/>
      <c r="Q95" s="148"/>
      <c r="R95" s="148"/>
      <c r="S95" s="148"/>
      <c r="T95" s="148"/>
      <c r="U95" s="148"/>
      <c r="V95" s="148"/>
      <c r="W95" s="148"/>
      <c r="X95" s="148"/>
      <c r="Y95" s="148"/>
      <c r="Z95" s="148"/>
    </row>
    <row r="96" spans="1:26" ht="21" customHeight="1">
      <c r="A96" s="936"/>
      <c r="B96" s="1021"/>
      <c r="C96" s="931"/>
      <c r="D96" s="931"/>
      <c r="E96" s="931"/>
      <c r="F96" s="931"/>
      <c r="G96" s="1010"/>
      <c r="H96" s="992" t="s">
        <v>161</v>
      </c>
      <c r="I96" s="993"/>
      <c r="J96" s="980"/>
      <c r="K96" s="992" t="s">
        <v>162</v>
      </c>
      <c r="L96" s="993"/>
      <c r="M96" s="980"/>
      <c r="N96" s="148"/>
      <c r="O96" s="148"/>
      <c r="P96" s="148"/>
      <c r="Q96" s="148"/>
      <c r="R96" s="148"/>
      <c r="S96" s="148"/>
      <c r="T96" s="148"/>
      <c r="U96" s="148"/>
      <c r="V96" s="148"/>
      <c r="W96" s="148"/>
      <c r="X96" s="148"/>
      <c r="Y96" s="148"/>
      <c r="Z96" s="148"/>
    </row>
    <row r="97" spans="1:26" ht="21" customHeight="1">
      <c r="A97" s="937"/>
      <c r="B97" s="979"/>
      <c r="C97" s="993"/>
      <c r="D97" s="993"/>
      <c r="E97" s="993"/>
      <c r="F97" s="993"/>
      <c r="G97" s="980"/>
      <c r="H97" s="126" t="s">
        <v>86</v>
      </c>
      <c r="I97" s="126" t="s">
        <v>87</v>
      </c>
      <c r="J97" s="126" t="s">
        <v>88</v>
      </c>
      <c r="K97" s="126" t="s">
        <v>86</v>
      </c>
      <c r="L97" s="126" t="s">
        <v>87</v>
      </c>
      <c r="M97" s="126" t="s">
        <v>88</v>
      </c>
      <c r="N97" s="148"/>
      <c r="O97" s="148"/>
      <c r="P97" s="148"/>
      <c r="Q97" s="148"/>
      <c r="R97" s="148"/>
      <c r="S97" s="148"/>
      <c r="T97" s="148"/>
      <c r="U97" s="148"/>
      <c r="V97" s="148"/>
      <c r="W97" s="148"/>
      <c r="X97" s="148"/>
      <c r="Y97" s="148"/>
      <c r="Z97" s="148"/>
    </row>
    <row r="98" spans="1:26" ht="21" customHeight="1">
      <c r="A98" s="174">
        <v>1</v>
      </c>
      <c r="B98" s="989">
        <v>2</v>
      </c>
      <c r="C98" s="943"/>
      <c r="D98" s="943"/>
      <c r="E98" s="943"/>
      <c r="F98" s="943"/>
      <c r="G98" s="944"/>
      <c r="H98" s="126">
        <v>3</v>
      </c>
      <c r="I98" s="126">
        <v>4</v>
      </c>
      <c r="J98" s="126">
        <v>5</v>
      </c>
      <c r="K98" s="126">
        <v>6</v>
      </c>
      <c r="L98" s="126">
        <v>7</v>
      </c>
      <c r="M98" s="126">
        <v>8</v>
      </c>
      <c r="N98" s="148"/>
      <c r="O98" s="148"/>
      <c r="P98" s="148"/>
      <c r="Q98" s="148"/>
      <c r="R98" s="148"/>
      <c r="S98" s="148"/>
      <c r="T98" s="148"/>
      <c r="U98" s="148"/>
      <c r="V98" s="148"/>
      <c r="W98" s="148"/>
      <c r="X98" s="148"/>
      <c r="Y98" s="148"/>
      <c r="Z98" s="148"/>
    </row>
    <row r="99" spans="1:26" ht="31.5" customHeight="1">
      <c r="A99" s="247"/>
      <c r="B99" s="795" t="s">
        <v>223</v>
      </c>
      <c r="C99" s="996" t="s">
        <v>224</v>
      </c>
      <c r="D99" s="943"/>
      <c r="E99" s="943"/>
      <c r="F99" s="943"/>
      <c r="G99" s="944"/>
      <c r="H99" s="270"/>
      <c r="I99" s="123">
        <f>PENDIDIKAN!K388</f>
        <v>2</v>
      </c>
      <c r="J99" s="124"/>
      <c r="K99" s="296"/>
      <c r="L99" s="296"/>
      <c r="M99" s="296"/>
      <c r="N99" s="148"/>
      <c r="O99" s="148"/>
      <c r="P99" s="148"/>
      <c r="Q99" s="148"/>
      <c r="R99" s="148"/>
      <c r="S99" s="148"/>
      <c r="T99" s="148"/>
      <c r="U99" s="148"/>
      <c r="V99" s="148"/>
      <c r="W99" s="148"/>
      <c r="X99" s="148"/>
      <c r="Y99" s="148"/>
      <c r="Z99" s="148"/>
    </row>
    <row r="100" spans="1:26" ht="21" customHeight="1">
      <c r="A100" s="247"/>
      <c r="B100" s="215"/>
      <c r="C100" s="914" t="s">
        <v>138</v>
      </c>
      <c r="D100" s="1004" t="s">
        <v>225</v>
      </c>
      <c r="E100" s="943"/>
      <c r="F100" s="943"/>
      <c r="G100" s="944"/>
      <c r="H100" s="270"/>
      <c r="I100" s="123"/>
      <c r="J100" s="124"/>
      <c r="K100" s="296"/>
      <c r="L100" s="296"/>
      <c r="M100" s="296"/>
      <c r="N100" s="148"/>
      <c r="O100" s="148"/>
      <c r="P100" s="148"/>
      <c r="Q100" s="148"/>
      <c r="R100" s="148"/>
      <c r="S100" s="148"/>
      <c r="T100" s="148"/>
      <c r="U100" s="148"/>
      <c r="V100" s="148"/>
      <c r="W100" s="148"/>
      <c r="X100" s="148"/>
      <c r="Y100" s="148"/>
      <c r="Z100" s="148"/>
    </row>
    <row r="101" spans="1:26" ht="19.5" customHeight="1">
      <c r="A101" s="247"/>
      <c r="B101" s="215"/>
      <c r="C101" s="914" t="s">
        <v>140</v>
      </c>
      <c r="D101" s="1004" t="s">
        <v>226</v>
      </c>
      <c r="E101" s="943"/>
      <c r="F101" s="943"/>
      <c r="G101" s="944"/>
      <c r="H101" s="270"/>
      <c r="I101" s="123"/>
      <c r="J101" s="124"/>
      <c r="K101" s="296"/>
      <c r="L101" s="296"/>
      <c r="M101" s="296"/>
      <c r="N101" s="148"/>
      <c r="O101" s="148"/>
      <c r="P101" s="148"/>
      <c r="Q101" s="148"/>
      <c r="R101" s="148"/>
      <c r="S101" s="148"/>
      <c r="T101" s="148"/>
      <c r="U101" s="148"/>
      <c r="V101" s="148"/>
      <c r="W101" s="148"/>
      <c r="X101" s="148"/>
      <c r="Y101" s="148"/>
      <c r="Z101" s="148"/>
    </row>
    <row r="102" spans="1:26" ht="19.5" customHeight="1">
      <c r="A102" s="247"/>
      <c r="B102" s="467"/>
      <c r="C102" s="914" t="s">
        <v>142</v>
      </c>
      <c r="D102" s="1004" t="s">
        <v>227</v>
      </c>
      <c r="E102" s="943"/>
      <c r="F102" s="943"/>
      <c r="G102" s="944"/>
      <c r="H102" s="73"/>
      <c r="I102" s="106"/>
      <c r="J102" s="107"/>
      <c r="K102" s="276"/>
      <c r="L102" s="276"/>
      <c r="M102" s="276"/>
      <c r="N102" s="148"/>
      <c r="O102" s="148"/>
      <c r="P102" s="148"/>
      <c r="Q102" s="148"/>
      <c r="R102" s="148"/>
      <c r="S102" s="148"/>
      <c r="T102" s="148"/>
      <c r="U102" s="148"/>
      <c r="V102" s="148"/>
      <c r="W102" s="148"/>
      <c r="X102" s="148"/>
      <c r="Y102" s="148"/>
      <c r="Z102" s="148"/>
    </row>
    <row r="103" spans="1:26" ht="19.5" customHeight="1">
      <c r="A103" s="247"/>
      <c r="B103" s="215"/>
      <c r="C103" s="914" t="s">
        <v>144</v>
      </c>
      <c r="D103" s="1004" t="s">
        <v>228</v>
      </c>
      <c r="E103" s="943"/>
      <c r="F103" s="943"/>
      <c r="G103" s="944"/>
      <c r="H103" s="73"/>
      <c r="I103" s="106"/>
      <c r="J103" s="107"/>
      <c r="K103" s="276"/>
      <c r="L103" s="276"/>
      <c r="M103" s="276"/>
      <c r="N103" s="148"/>
      <c r="O103" s="148"/>
      <c r="P103" s="148"/>
      <c r="Q103" s="148"/>
      <c r="R103" s="148"/>
      <c r="S103" s="148"/>
      <c r="T103" s="148"/>
      <c r="U103" s="148"/>
      <c r="V103" s="148"/>
      <c r="W103" s="148"/>
      <c r="X103" s="148"/>
      <c r="Y103" s="148"/>
      <c r="Z103" s="148"/>
    </row>
    <row r="104" spans="1:26" ht="19.5" customHeight="1">
      <c r="A104" s="247"/>
      <c r="B104" s="215"/>
      <c r="C104" s="914" t="s">
        <v>146</v>
      </c>
      <c r="D104" s="1004" t="s">
        <v>229</v>
      </c>
      <c r="E104" s="943"/>
      <c r="F104" s="943"/>
      <c r="G104" s="944"/>
      <c r="H104" s="73"/>
      <c r="I104" s="106"/>
      <c r="J104" s="107"/>
      <c r="K104" s="276"/>
      <c r="L104" s="276"/>
      <c r="M104" s="276"/>
      <c r="N104" s="148"/>
      <c r="O104" s="148"/>
      <c r="P104" s="148"/>
      <c r="Q104" s="148"/>
      <c r="R104" s="148"/>
      <c r="S104" s="148"/>
      <c r="T104" s="148"/>
      <c r="U104" s="148"/>
      <c r="V104" s="148"/>
      <c r="W104" s="148"/>
      <c r="X104" s="148"/>
      <c r="Y104" s="148"/>
      <c r="Z104" s="148"/>
    </row>
    <row r="105" spans="1:26" ht="19.5" customHeight="1">
      <c r="A105" s="247"/>
      <c r="B105" s="467"/>
      <c r="C105" s="914" t="s">
        <v>148</v>
      </c>
      <c r="D105" s="1004" t="s">
        <v>230</v>
      </c>
      <c r="E105" s="943"/>
      <c r="F105" s="943"/>
      <c r="G105" s="944"/>
      <c r="H105" s="73"/>
      <c r="I105" s="106"/>
      <c r="J105" s="107"/>
      <c r="K105" s="276"/>
      <c r="L105" s="276"/>
      <c r="M105" s="276"/>
      <c r="N105" s="148"/>
      <c r="O105" s="148"/>
      <c r="P105" s="148"/>
      <c r="Q105" s="148"/>
      <c r="R105" s="148"/>
      <c r="S105" s="148"/>
      <c r="T105" s="148"/>
      <c r="U105" s="148"/>
      <c r="V105" s="148"/>
      <c r="W105" s="148"/>
      <c r="X105" s="148"/>
      <c r="Y105" s="148"/>
      <c r="Z105" s="148"/>
    </row>
    <row r="106" spans="1:26" ht="19.5" customHeight="1">
      <c r="A106" s="247"/>
      <c r="B106" s="796"/>
      <c r="C106" s="914" t="s">
        <v>150</v>
      </c>
      <c r="D106" s="1004" t="s">
        <v>231</v>
      </c>
      <c r="E106" s="943"/>
      <c r="F106" s="943"/>
      <c r="G106" s="944"/>
      <c r="H106" s="73"/>
      <c r="I106" s="106"/>
      <c r="J106" s="107"/>
      <c r="K106" s="276"/>
      <c r="L106" s="276"/>
      <c r="M106" s="276"/>
      <c r="N106" s="148"/>
      <c r="O106" s="148"/>
      <c r="P106" s="148"/>
      <c r="Q106" s="148"/>
      <c r="R106" s="148"/>
      <c r="S106" s="148"/>
      <c r="T106" s="148"/>
      <c r="U106" s="148"/>
      <c r="V106" s="148"/>
      <c r="W106" s="148"/>
      <c r="X106" s="148"/>
      <c r="Y106" s="148"/>
      <c r="Z106" s="148"/>
    </row>
    <row r="107" spans="1:26" ht="21.75" customHeight="1">
      <c r="A107" s="69" t="s">
        <v>104</v>
      </c>
      <c r="B107" s="1005" t="s">
        <v>232</v>
      </c>
      <c r="C107" s="943"/>
      <c r="D107" s="943"/>
      <c r="E107" s="943"/>
      <c r="F107" s="943"/>
      <c r="G107" s="944"/>
      <c r="H107" s="268">
        <f>PAK!F23</f>
        <v>0</v>
      </c>
      <c r="I107" s="343">
        <f>I108+I140+I142+I144+I147</f>
        <v>113.42478354978356</v>
      </c>
      <c r="J107" s="800">
        <f>I107+H107</f>
        <v>113.42478354978356</v>
      </c>
      <c r="K107" s="789"/>
      <c r="L107" s="789"/>
      <c r="M107" s="789"/>
      <c r="N107" s="376"/>
      <c r="O107" s="376"/>
      <c r="P107" s="376"/>
      <c r="Q107" s="376"/>
      <c r="R107" s="376"/>
      <c r="S107" s="376"/>
      <c r="T107" s="376"/>
      <c r="U107" s="376"/>
      <c r="V107" s="376"/>
      <c r="W107" s="376"/>
      <c r="X107" s="376"/>
      <c r="Y107" s="376"/>
      <c r="Z107" s="376"/>
    </row>
    <row r="108" spans="1:26" ht="33.75" customHeight="1">
      <c r="A108" s="247"/>
      <c r="B108" s="174" t="s">
        <v>165</v>
      </c>
      <c r="C108" s="981" t="s">
        <v>233</v>
      </c>
      <c r="D108" s="943"/>
      <c r="E108" s="943"/>
      <c r="F108" s="943"/>
      <c r="G108" s="944"/>
      <c r="H108" s="110"/>
      <c r="I108" s="106">
        <f>PENELITIAN!N23</f>
        <v>113.42478354978356</v>
      </c>
      <c r="J108" s="107"/>
      <c r="K108" s="276"/>
      <c r="L108" s="276"/>
      <c r="M108" s="276"/>
      <c r="N108" s="148"/>
      <c r="O108" s="148"/>
      <c r="P108" s="148"/>
      <c r="Q108" s="148"/>
      <c r="R108" s="148"/>
      <c r="S108" s="148"/>
      <c r="T108" s="148"/>
      <c r="U108" s="148"/>
      <c r="V108" s="148"/>
      <c r="W108" s="148"/>
      <c r="X108" s="148"/>
      <c r="Y108" s="148"/>
      <c r="Z108" s="148"/>
    </row>
    <row r="109" spans="1:26" ht="28.5" customHeight="1">
      <c r="A109" s="247"/>
      <c r="B109" s="172"/>
      <c r="C109" s="332" t="s">
        <v>138</v>
      </c>
      <c r="D109" s="996" t="s">
        <v>234</v>
      </c>
      <c r="E109" s="943"/>
      <c r="F109" s="943"/>
      <c r="G109" s="944"/>
      <c r="H109" s="110"/>
      <c r="I109" s="106"/>
      <c r="J109" s="107"/>
      <c r="K109" s="108"/>
      <c r="L109" s="108"/>
      <c r="M109" s="276"/>
      <c r="N109" s="148"/>
      <c r="O109" s="148"/>
      <c r="P109" s="148"/>
      <c r="Q109" s="148"/>
      <c r="R109" s="148"/>
      <c r="S109" s="148"/>
      <c r="T109" s="148"/>
      <c r="U109" s="148"/>
      <c r="V109" s="148"/>
      <c r="W109" s="148"/>
      <c r="X109" s="148"/>
      <c r="Y109" s="148"/>
      <c r="Z109" s="148"/>
    </row>
    <row r="110" spans="1:26" ht="31.5" customHeight="1">
      <c r="A110" s="247"/>
      <c r="B110" s="172"/>
      <c r="C110" s="254"/>
      <c r="D110" s="332" t="s">
        <v>235</v>
      </c>
      <c r="E110" s="996" t="s">
        <v>236</v>
      </c>
      <c r="F110" s="943"/>
      <c r="G110" s="944"/>
      <c r="H110" s="619"/>
      <c r="I110" s="925"/>
      <c r="J110" s="107"/>
      <c r="K110" s="108"/>
      <c r="L110" s="108"/>
      <c r="M110" s="276"/>
      <c r="N110" s="148"/>
      <c r="O110" s="148"/>
      <c r="P110" s="148"/>
      <c r="Q110" s="148"/>
      <c r="R110" s="148"/>
      <c r="S110" s="148"/>
      <c r="T110" s="148"/>
      <c r="U110" s="148"/>
      <c r="V110" s="148"/>
      <c r="W110" s="148"/>
      <c r="X110" s="148"/>
      <c r="Y110" s="148"/>
      <c r="Z110" s="148"/>
    </row>
    <row r="111" spans="1:26" ht="21" customHeight="1">
      <c r="A111" s="247"/>
      <c r="B111" s="216"/>
      <c r="C111" s="254"/>
      <c r="D111" s="172"/>
      <c r="E111" s="468" t="s">
        <v>237</v>
      </c>
      <c r="F111" s="981" t="s">
        <v>238</v>
      </c>
      <c r="G111" s="944"/>
      <c r="H111" s="619"/>
      <c r="I111" s="106"/>
      <c r="J111" s="107"/>
      <c r="K111" s="108"/>
      <c r="L111" s="108"/>
      <c r="M111" s="276"/>
      <c r="N111" s="148"/>
      <c r="O111" s="148"/>
      <c r="P111" s="148"/>
      <c r="Q111" s="148"/>
      <c r="R111" s="148"/>
      <c r="S111" s="148"/>
      <c r="T111" s="148"/>
      <c r="U111" s="148"/>
      <c r="V111" s="148"/>
      <c r="W111" s="148"/>
      <c r="X111" s="148"/>
      <c r="Y111" s="148"/>
      <c r="Z111" s="148"/>
    </row>
    <row r="112" spans="1:26" ht="21" customHeight="1">
      <c r="A112" s="247"/>
      <c r="B112" s="216"/>
      <c r="C112" s="254"/>
      <c r="D112" s="173"/>
      <c r="E112" s="468" t="s">
        <v>239</v>
      </c>
      <c r="F112" s="981" t="s">
        <v>240</v>
      </c>
      <c r="G112" s="944"/>
      <c r="H112" s="619"/>
      <c r="I112" s="106"/>
      <c r="J112" s="107"/>
      <c r="K112" s="108"/>
      <c r="L112" s="108"/>
      <c r="M112" s="276"/>
      <c r="N112" s="148"/>
      <c r="O112" s="148"/>
      <c r="P112" s="148"/>
      <c r="Q112" s="148"/>
      <c r="R112" s="148"/>
      <c r="S112" s="148"/>
      <c r="T112" s="148"/>
      <c r="U112" s="148"/>
      <c r="V112" s="148"/>
      <c r="W112" s="148"/>
      <c r="X112" s="148"/>
      <c r="Y112" s="148"/>
      <c r="Z112" s="148"/>
    </row>
    <row r="113" spans="1:26" ht="52.5" customHeight="1">
      <c r="A113" s="247"/>
      <c r="B113" s="172"/>
      <c r="C113" s="254"/>
      <c r="D113" s="332" t="s">
        <v>241</v>
      </c>
      <c r="E113" s="981" t="s">
        <v>242</v>
      </c>
      <c r="F113" s="943"/>
      <c r="G113" s="944"/>
      <c r="H113" s="619"/>
      <c r="I113" s="925">
        <f>PENELITIAN!N56</f>
        <v>2</v>
      </c>
      <c r="J113" s="107"/>
      <c r="K113" s="108"/>
      <c r="L113" s="108"/>
      <c r="M113" s="276"/>
      <c r="N113" s="148"/>
      <c r="O113" s="148"/>
      <c r="P113" s="148"/>
      <c r="Q113" s="148"/>
      <c r="R113" s="148"/>
      <c r="S113" s="148"/>
      <c r="T113" s="148"/>
      <c r="U113" s="148"/>
      <c r="V113" s="148"/>
      <c r="W113" s="148"/>
      <c r="X113" s="148"/>
      <c r="Y113" s="148"/>
      <c r="Z113" s="148"/>
    </row>
    <row r="114" spans="1:26" ht="21" customHeight="1">
      <c r="A114" s="247"/>
      <c r="B114" s="216"/>
      <c r="C114" s="254"/>
      <c r="D114" s="172"/>
      <c r="E114" s="468" t="s">
        <v>237</v>
      </c>
      <c r="F114" s="981" t="s">
        <v>243</v>
      </c>
      <c r="G114" s="944"/>
      <c r="H114" s="619"/>
      <c r="I114" s="925">
        <f>PENELITIAN!N58</f>
        <v>2</v>
      </c>
      <c r="J114" s="107"/>
      <c r="K114" s="108"/>
      <c r="L114" s="108"/>
      <c r="M114" s="276"/>
      <c r="N114" s="148"/>
      <c r="O114" s="148"/>
      <c r="P114" s="148"/>
      <c r="Q114" s="148"/>
      <c r="R114" s="148"/>
      <c r="S114" s="148"/>
      <c r="T114" s="148"/>
      <c r="U114" s="148"/>
      <c r="V114" s="148"/>
      <c r="W114" s="148"/>
      <c r="X114" s="148"/>
      <c r="Y114" s="148"/>
      <c r="Z114" s="148"/>
    </row>
    <row r="115" spans="1:26" ht="21" customHeight="1">
      <c r="A115" s="247"/>
      <c r="B115" s="216"/>
      <c r="C115" s="254"/>
      <c r="D115" s="173"/>
      <c r="E115" s="468" t="s">
        <v>239</v>
      </c>
      <c r="F115" s="981" t="s">
        <v>244</v>
      </c>
      <c r="G115" s="944"/>
      <c r="H115" s="619"/>
      <c r="I115" s="106"/>
      <c r="J115" s="107"/>
      <c r="K115" s="108"/>
      <c r="L115" s="108"/>
      <c r="M115" s="276"/>
      <c r="N115" s="148"/>
      <c r="O115" s="148"/>
      <c r="P115" s="148"/>
      <c r="Q115" s="148"/>
      <c r="R115" s="148"/>
      <c r="S115" s="148"/>
      <c r="T115" s="148"/>
      <c r="U115" s="148"/>
      <c r="V115" s="148"/>
      <c r="W115" s="148"/>
      <c r="X115" s="148"/>
      <c r="Y115" s="148"/>
      <c r="Z115" s="148"/>
    </row>
    <row r="116" spans="1:26" ht="29.25" customHeight="1">
      <c r="A116" s="247"/>
      <c r="B116" s="216"/>
      <c r="C116" s="254"/>
      <c r="D116" s="332" t="s">
        <v>245</v>
      </c>
      <c r="E116" s="981" t="s">
        <v>246</v>
      </c>
      <c r="F116" s="943"/>
      <c r="G116" s="944"/>
      <c r="H116" s="619"/>
      <c r="I116" s="925">
        <f>PENELITIAN!N86</f>
        <v>92.124783549783558</v>
      </c>
      <c r="J116" s="107"/>
      <c r="K116" s="108"/>
      <c r="L116" s="108"/>
      <c r="M116" s="276"/>
      <c r="N116" s="148"/>
      <c r="O116" s="148"/>
      <c r="P116" s="148"/>
      <c r="Q116" s="148"/>
      <c r="R116" s="148"/>
      <c r="S116" s="148"/>
      <c r="T116" s="148"/>
      <c r="U116" s="148"/>
      <c r="V116" s="148"/>
      <c r="W116" s="148"/>
      <c r="X116" s="148"/>
      <c r="Y116" s="148"/>
      <c r="Z116" s="148"/>
    </row>
    <row r="117" spans="1:26" ht="46.5" customHeight="1">
      <c r="A117" s="247"/>
      <c r="B117" s="216"/>
      <c r="C117" s="259"/>
      <c r="D117" s="216"/>
      <c r="E117" s="797" t="s">
        <v>237</v>
      </c>
      <c r="F117" s="981" t="s">
        <v>247</v>
      </c>
      <c r="G117" s="944"/>
      <c r="H117" s="619"/>
      <c r="I117" s="925">
        <f>PENELITIAN!N87</f>
        <v>50.083116883116887</v>
      </c>
      <c r="J117" s="107"/>
      <c r="K117" s="108"/>
      <c r="L117" s="108"/>
      <c r="M117" s="276"/>
      <c r="N117" s="148"/>
      <c r="O117" s="148"/>
      <c r="P117" s="148"/>
      <c r="Q117" s="148"/>
      <c r="R117" s="148"/>
      <c r="S117" s="148"/>
      <c r="T117" s="148"/>
      <c r="U117" s="148"/>
      <c r="V117" s="148"/>
      <c r="W117" s="148"/>
      <c r="X117" s="148"/>
      <c r="Y117" s="148"/>
      <c r="Z117" s="148"/>
    </row>
    <row r="118" spans="1:26" ht="30.75" customHeight="1">
      <c r="A118" s="247"/>
      <c r="B118" s="216"/>
      <c r="C118" s="259"/>
      <c r="D118" s="216"/>
      <c r="E118" s="797" t="s">
        <v>239</v>
      </c>
      <c r="F118" s="981" t="s">
        <v>248</v>
      </c>
      <c r="G118" s="944"/>
      <c r="H118" s="619"/>
      <c r="I118" s="925">
        <f>PENELITIAN!N304</f>
        <v>0</v>
      </c>
      <c r="J118" s="107"/>
      <c r="K118" s="108"/>
      <c r="L118" s="108"/>
      <c r="M118" s="276"/>
      <c r="N118" s="148"/>
      <c r="O118" s="148"/>
      <c r="P118" s="148"/>
      <c r="Q118" s="148"/>
      <c r="R118" s="148"/>
      <c r="S118" s="148"/>
      <c r="T118" s="148"/>
      <c r="U118" s="148"/>
      <c r="V118" s="148"/>
      <c r="W118" s="148"/>
      <c r="X118" s="148"/>
      <c r="Y118" s="148"/>
      <c r="Z118" s="148"/>
    </row>
    <row r="119" spans="1:26" ht="36" customHeight="1">
      <c r="A119" s="247"/>
      <c r="B119" s="216"/>
      <c r="C119" s="259"/>
      <c r="D119" s="123"/>
      <c r="E119" s="797" t="s">
        <v>249</v>
      </c>
      <c r="F119" s="981" t="s">
        <v>250</v>
      </c>
      <c r="G119" s="944"/>
      <c r="H119" s="619"/>
      <c r="I119" s="925">
        <f>PENELITIAN!N305</f>
        <v>13.541666666666666</v>
      </c>
      <c r="J119" s="107"/>
      <c r="K119" s="108"/>
      <c r="L119" s="108"/>
      <c r="M119" s="276"/>
      <c r="N119" s="148"/>
      <c r="O119" s="148"/>
      <c r="P119" s="148"/>
      <c r="Q119" s="148"/>
      <c r="R119" s="148"/>
      <c r="S119" s="148"/>
      <c r="T119" s="148"/>
      <c r="U119" s="148"/>
      <c r="V119" s="148"/>
      <c r="W119" s="148"/>
      <c r="X119" s="148"/>
      <c r="Y119" s="148"/>
      <c r="Z119" s="148"/>
    </row>
    <row r="120" spans="1:26" ht="15.75" customHeight="1">
      <c r="A120" s="247"/>
      <c r="B120" s="216"/>
      <c r="C120" s="259"/>
      <c r="D120" s="123"/>
      <c r="E120" s="797" t="s">
        <v>251</v>
      </c>
      <c r="F120" s="981" t="s">
        <v>252</v>
      </c>
      <c r="G120" s="944"/>
      <c r="H120" s="619"/>
      <c r="I120" s="925">
        <f>PENELITIAN!N386</f>
        <v>24.5</v>
      </c>
      <c r="J120" s="107"/>
      <c r="K120" s="108"/>
      <c r="L120" s="108"/>
      <c r="M120" s="276"/>
      <c r="N120" s="148"/>
      <c r="O120" s="148"/>
      <c r="P120" s="148"/>
      <c r="Q120" s="148"/>
      <c r="R120" s="148"/>
      <c r="S120" s="148"/>
      <c r="T120" s="148"/>
      <c r="U120" s="148"/>
      <c r="V120" s="148"/>
      <c r="W120" s="148"/>
      <c r="X120" s="148"/>
      <c r="Y120" s="148"/>
      <c r="Z120" s="148"/>
    </row>
    <row r="121" spans="1:26" ht="30" customHeight="1">
      <c r="A121" s="247"/>
      <c r="B121" s="216"/>
      <c r="C121" s="259"/>
      <c r="D121" s="123"/>
      <c r="E121" s="797" t="s">
        <v>253</v>
      </c>
      <c r="F121" s="981" t="s">
        <v>254</v>
      </c>
      <c r="G121" s="944"/>
      <c r="H121" s="619"/>
      <c r="I121" s="925">
        <f>PENELITIAN!N467</f>
        <v>0</v>
      </c>
      <c r="J121" s="107"/>
      <c r="K121" s="108"/>
      <c r="L121" s="108"/>
      <c r="M121" s="276"/>
      <c r="N121" s="148"/>
      <c r="O121" s="148"/>
      <c r="P121" s="148"/>
      <c r="Q121" s="148"/>
      <c r="R121" s="148"/>
      <c r="S121" s="148"/>
      <c r="T121" s="148"/>
      <c r="U121" s="148"/>
      <c r="V121" s="148"/>
      <c r="W121" s="148"/>
      <c r="X121" s="148"/>
      <c r="Y121" s="148"/>
      <c r="Z121" s="148"/>
    </row>
    <row r="122" spans="1:26" ht="45" customHeight="1">
      <c r="A122" s="247"/>
      <c r="B122" s="216"/>
      <c r="C122" s="259"/>
      <c r="D122" s="123"/>
      <c r="E122" s="797"/>
      <c r="F122" s="981" t="s">
        <v>255</v>
      </c>
      <c r="G122" s="944"/>
      <c r="H122" s="619"/>
      <c r="I122" s="106"/>
      <c r="J122" s="107"/>
      <c r="K122" s="108"/>
      <c r="L122" s="108"/>
      <c r="M122" s="276"/>
      <c r="N122" s="148"/>
      <c r="O122" s="148"/>
      <c r="P122" s="148"/>
      <c r="Q122" s="148"/>
      <c r="R122" s="148"/>
      <c r="S122" s="148"/>
      <c r="T122" s="148"/>
      <c r="U122" s="148"/>
      <c r="V122" s="148"/>
      <c r="W122" s="148"/>
      <c r="X122" s="148"/>
      <c r="Y122" s="148"/>
      <c r="Z122" s="148"/>
    </row>
    <row r="123" spans="1:26" ht="15.75" customHeight="1">
      <c r="A123" s="247"/>
      <c r="B123" s="216"/>
      <c r="C123" s="259"/>
      <c r="D123" s="123"/>
      <c r="E123" s="797" t="s">
        <v>256</v>
      </c>
      <c r="F123" s="981" t="s">
        <v>257</v>
      </c>
      <c r="G123" s="944"/>
      <c r="H123" s="619"/>
      <c r="I123" s="925">
        <f>PENELITIAN!N468</f>
        <v>4</v>
      </c>
      <c r="J123" s="107"/>
      <c r="K123" s="108"/>
      <c r="L123" s="108"/>
      <c r="M123" s="276"/>
      <c r="N123" s="148"/>
      <c r="O123" s="148"/>
      <c r="P123" s="148"/>
      <c r="Q123" s="148"/>
      <c r="R123" s="148"/>
      <c r="S123" s="148"/>
      <c r="T123" s="148"/>
      <c r="U123" s="148"/>
      <c r="V123" s="148"/>
      <c r="W123" s="148"/>
      <c r="X123" s="148"/>
      <c r="Y123" s="148"/>
      <c r="Z123" s="148"/>
    </row>
    <row r="124" spans="1:26" ht="60.75" customHeight="1">
      <c r="A124" s="247"/>
      <c r="B124" s="216"/>
      <c r="C124" s="259"/>
      <c r="D124" s="123"/>
      <c r="E124" s="797" t="s">
        <v>258</v>
      </c>
      <c r="F124" s="981" t="s">
        <v>259</v>
      </c>
      <c r="G124" s="944"/>
      <c r="H124" s="619"/>
      <c r="I124" s="106"/>
      <c r="J124" s="107"/>
      <c r="K124" s="108"/>
      <c r="L124" s="108"/>
      <c r="M124" s="276"/>
      <c r="N124" s="148"/>
      <c r="O124" s="148"/>
      <c r="P124" s="148"/>
      <c r="Q124" s="148"/>
      <c r="R124" s="148"/>
      <c r="S124" s="148"/>
      <c r="T124" s="148"/>
      <c r="U124" s="148"/>
      <c r="V124" s="148"/>
      <c r="W124" s="148"/>
      <c r="X124" s="148"/>
      <c r="Y124" s="148"/>
      <c r="Z124" s="148"/>
    </row>
    <row r="125" spans="1:26" ht="31.5" customHeight="1">
      <c r="A125" s="247"/>
      <c r="B125" s="172"/>
      <c r="C125" s="332" t="s">
        <v>140</v>
      </c>
      <c r="D125" s="996" t="s">
        <v>260</v>
      </c>
      <c r="E125" s="943"/>
      <c r="F125" s="943"/>
      <c r="G125" s="944"/>
      <c r="H125" s="110"/>
      <c r="I125" s="925">
        <f>PENELITIAN!N484</f>
        <v>19.3</v>
      </c>
      <c r="J125" s="107"/>
      <c r="K125" s="108"/>
      <c r="L125" s="108"/>
      <c r="M125" s="276"/>
      <c r="N125" s="148"/>
      <c r="O125" s="148"/>
      <c r="P125" s="148"/>
      <c r="Q125" s="148"/>
      <c r="R125" s="148"/>
      <c r="S125" s="148"/>
      <c r="T125" s="148"/>
      <c r="U125" s="148"/>
      <c r="V125" s="148"/>
      <c r="W125" s="148"/>
      <c r="X125" s="148"/>
      <c r="Y125" s="148"/>
      <c r="Z125" s="148"/>
    </row>
    <row r="126" spans="1:26" ht="31.5" customHeight="1">
      <c r="A126" s="219"/>
      <c r="B126" s="216"/>
      <c r="C126" s="259"/>
      <c r="D126" s="332" t="s">
        <v>235</v>
      </c>
      <c r="E126" s="996" t="s">
        <v>261</v>
      </c>
      <c r="F126" s="943"/>
      <c r="G126" s="944"/>
      <c r="H126" s="619"/>
      <c r="I126" s="926">
        <f>PENELITIAN!N485</f>
        <v>19.3</v>
      </c>
      <c r="J126" s="193"/>
      <c r="K126" s="193"/>
      <c r="L126" s="193"/>
      <c r="M126" s="193"/>
      <c r="N126" s="148"/>
      <c r="O126" s="148"/>
      <c r="P126" s="148"/>
      <c r="Q126" s="148"/>
      <c r="R126" s="148"/>
      <c r="S126" s="148"/>
      <c r="T126" s="148"/>
      <c r="U126" s="148"/>
      <c r="V126" s="148"/>
      <c r="W126" s="148"/>
      <c r="X126" s="148"/>
      <c r="Y126" s="148"/>
      <c r="Z126" s="148"/>
    </row>
    <row r="127" spans="1:26" ht="21" customHeight="1">
      <c r="A127" s="247"/>
      <c r="B127" s="216"/>
      <c r="C127" s="254"/>
      <c r="D127" s="172"/>
      <c r="E127" s="468" t="s">
        <v>237</v>
      </c>
      <c r="F127" s="981" t="s">
        <v>243</v>
      </c>
      <c r="G127" s="944"/>
      <c r="H127" s="619"/>
      <c r="I127" s="106"/>
      <c r="J127" s="107"/>
      <c r="K127" s="108"/>
      <c r="L127" s="108"/>
      <c r="M127" s="276"/>
      <c r="N127" s="148"/>
      <c r="O127" s="148"/>
      <c r="P127" s="148"/>
      <c r="Q127" s="148"/>
      <c r="R127" s="148"/>
      <c r="S127" s="148"/>
      <c r="T127" s="148"/>
      <c r="U127" s="148"/>
      <c r="V127" s="148"/>
      <c r="W127" s="148"/>
      <c r="X127" s="148"/>
      <c r="Y127" s="148"/>
      <c r="Z127" s="148"/>
    </row>
    <row r="128" spans="1:26" ht="21" customHeight="1">
      <c r="A128" s="247"/>
      <c r="B128" s="216"/>
      <c r="C128" s="254"/>
      <c r="D128" s="173"/>
      <c r="E128" s="468" t="s">
        <v>239</v>
      </c>
      <c r="F128" s="981" t="s">
        <v>244</v>
      </c>
      <c r="G128" s="944"/>
      <c r="H128" s="619"/>
      <c r="I128" s="106"/>
      <c r="J128" s="107"/>
      <c r="K128" s="108"/>
      <c r="L128" s="108"/>
      <c r="M128" s="276"/>
      <c r="N128" s="148"/>
      <c r="O128" s="148"/>
      <c r="P128" s="148"/>
      <c r="Q128" s="148"/>
      <c r="R128" s="148"/>
      <c r="S128" s="148"/>
      <c r="T128" s="148"/>
      <c r="U128" s="148"/>
      <c r="V128" s="148"/>
      <c r="W128" s="148"/>
      <c r="X128" s="148"/>
      <c r="Y128" s="148"/>
      <c r="Z128" s="148"/>
    </row>
    <row r="129" spans="1:26" ht="44.25" customHeight="1">
      <c r="A129" s="219"/>
      <c r="B129" s="216"/>
      <c r="C129" s="259"/>
      <c r="D129" s="332" t="s">
        <v>241</v>
      </c>
      <c r="E129" s="996" t="s">
        <v>262</v>
      </c>
      <c r="F129" s="943"/>
      <c r="G129" s="944"/>
      <c r="H129" s="619"/>
      <c r="I129" s="193"/>
      <c r="J129" s="193"/>
      <c r="K129" s="193"/>
      <c r="L129" s="193"/>
      <c r="M129" s="193"/>
      <c r="N129" s="148"/>
      <c r="O129" s="148"/>
      <c r="P129" s="148"/>
      <c r="Q129" s="148"/>
      <c r="R129" s="148"/>
      <c r="S129" s="148"/>
      <c r="T129" s="148"/>
      <c r="U129" s="148"/>
      <c r="V129" s="148"/>
      <c r="W129" s="148"/>
      <c r="X129" s="148"/>
      <c r="Y129" s="148"/>
      <c r="Z129" s="148"/>
    </row>
    <row r="130" spans="1:26" ht="21" customHeight="1">
      <c r="A130" s="247"/>
      <c r="B130" s="216"/>
      <c r="C130" s="254"/>
      <c r="D130" s="172"/>
      <c r="E130" s="468" t="s">
        <v>237</v>
      </c>
      <c r="F130" s="981" t="s">
        <v>243</v>
      </c>
      <c r="G130" s="944"/>
      <c r="H130" s="619"/>
      <c r="I130" s="106"/>
      <c r="J130" s="107"/>
      <c r="K130" s="108"/>
      <c r="L130" s="108"/>
      <c r="M130" s="276"/>
      <c r="N130" s="148"/>
      <c r="O130" s="148"/>
      <c r="P130" s="148"/>
      <c r="Q130" s="148"/>
      <c r="R130" s="148"/>
      <c r="S130" s="148"/>
      <c r="T130" s="148"/>
      <c r="U130" s="148"/>
      <c r="V130" s="148"/>
      <c r="W130" s="148"/>
      <c r="X130" s="148"/>
      <c r="Y130" s="148"/>
      <c r="Z130" s="148"/>
    </row>
    <row r="131" spans="1:26" ht="21" customHeight="1">
      <c r="A131" s="247"/>
      <c r="B131" s="216"/>
      <c r="C131" s="254"/>
      <c r="D131" s="173"/>
      <c r="E131" s="468" t="s">
        <v>239</v>
      </c>
      <c r="F131" s="981" t="s">
        <v>244</v>
      </c>
      <c r="G131" s="944"/>
      <c r="H131" s="619"/>
      <c r="I131" s="106"/>
      <c r="J131" s="107"/>
      <c r="K131" s="108"/>
      <c r="L131" s="108"/>
      <c r="M131" s="276"/>
      <c r="N131" s="148"/>
      <c r="O131" s="148"/>
      <c r="P131" s="148"/>
      <c r="Q131" s="148"/>
      <c r="R131" s="148"/>
      <c r="S131" s="148"/>
      <c r="T131" s="148"/>
      <c r="U131" s="148"/>
      <c r="V131" s="148"/>
      <c r="W131" s="148"/>
      <c r="X131" s="148"/>
      <c r="Y131" s="148"/>
      <c r="Z131" s="148"/>
    </row>
    <row r="132" spans="1:26" ht="46.5" customHeight="1">
      <c r="A132" s="219"/>
      <c r="B132" s="216"/>
      <c r="C132" s="259"/>
      <c r="D132" s="332" t="s">
        <v>245</v>
      </c>
      <c r="E132" s="996" t="s">
        <v>263</v>
      </c>
      <c r="F132" s="943"/>
      <c r="G132" s="944"/>
      <c r="H132" s="619"/>
      <c r="I132" s="193"/>
      <c r="J132" s="193"/>
      <c r="K132" s="193"/>
      <c r="L132" s="193"/>
      <c r="M132" s="193"/>
      <c r="N132" s="148"/>
      <c r="O132" s="148"/>
      <c r="P132" s="148"/>
      <c r="Q132" s="148"/>
      <c r="R132" s="148"/>
      <c r="S132" s="148"/>
      <c r="T132" s="148"/>
      <c r="U132" s="148"/>
      <c r="V132" s="148"/>
      <c r="W132" s="148"/>
      <c r="X132" s="148"/>
      <c r="Y132" s="148"/>
      <c r="Z132" s="148"/>
    </row>
    <row r="133" spans="1:26" ht="21" customHeight="1">
      <c r="A133" s="247"/>
      <c r="B133" s="216"/>
      <c r="C133" s="254"/>
      <c r="D133" s="172"/>
      <c r="E133" s="468" t="s">
        <v>237</v>
      </c>
      <c r="F133" s="981" t="s">
        <v>243</v>
      </c>
      <c r="G133" s="944"/>
      <c r="H133" s="619"/>
      <c r="I133" s="106"/>
      <c r="J133" s="107"/>
      <c r="K133" s="108"/>
      <c r="L133" s="108"/>
      <c r="M133" s="276"/>
      <c r="N133" s="148"/>
      <c r="O133" s="148"/>
      <c r="P133" s="148"/>
      <c r="Q133" s="148"/>
      <c r="R133" s="148"/>
      <c r="S133" s="148"/>
      <c r="T133" s="148"/>
      <c r="U133" s="148"/>
      <c r="V133" s="148"/>
      <c r="W133" s="148"/>
      <c r="X133" s="148"/>
      <c r="Y133" s="148"/>
      <c r="Z133" s="148"/>
    </row>
    <row r="134" spans="1:26" ht="21" customHeight="1">
      <c r="A134" s="247"/>
      <c r="B134" s="216"/>
      <c r="C134" s="254"/>
      <c r="D134" s="173"/>
      <c r="E134" s="468" t="s">
        <v>239</v>
      </c>
      <c r="F134" s="981" t="s">
        <v>244</v>
      </c>
      <c r="G134" s="944"/>
      <c r="H134" s="619"/>
      <c r="I134" s="106"/>
      <c r="J134" s="107"/>
      <c r="K134" s="108"/>
      <c r="L134" s="108"/>
      <c r="M134" s="276"/>
      <c r="N134" s="148"/>
      <c r="O134" s="148"/>
      <c r="P134" s="148"/>
      <c r="Q134" s="148"/>
      <c r="R134" s="148"/>
      <c r="S134" s="148"/>
      <c r="T134" s="148"/>
      <c r="U134" s="148"/>
      <c r="V134" s="148"/>
      <c r="W134" s="148"/>
      <c r="X134" s="148"/>
      <c r="Y134" s="148"/>
      <c r="Z134" s="148"/>
    </row>
    <row r="135" spans="1:26" ht="49.5" customHeight="1">
      <c r="A135" s="219"/>
      <c r="B135" s="216"/>
      <c r="C135" s="259"/>
      <c r="D135" s="332" t="s">
        <v>264</v>
      </c>
      <c r="E135" s="996" t="s">
        <v>265</v>
      </c>
      <c r="F135" s="943"/>
      <c r="G135" s="944"/>
      <c r="H135" s="619"/>
      <c r="I135" s="193"/>
      <c r="J135" s="193"/>
      <c r="K135" s="193"/>
      <c r="L135" s="193"/>
      <c r="M135" s="193"/>
      <c r="N135" s="148"/>
      <c r="O135" s="148"/>
      <c r="P135" s="148"/>
      <c r="Q135" s="148"/>
      <c r="R135" s="148"/>
      <c r="S135" s="148"/>
      <c r="T135" s="148"/>
      <c r="U135" s="148"/>
      <c r="V135" s="148"/>
      <c r="W135" s="148"/>
      <c r="X135" s="148"/>
      <c r="Y135" s="148"/>
      <c r="Z135" s="148"/>
    </row>
    <row r="136" spans="1:26" ht="21" customHeight="1">
      <c r="A136" s="247"/>
      <c r="B136" s="216"/>
      <c r="C136" s="254"/>
      <c r="D136" s="172"/>
      <c r="E136" s="468" t="s">
        <v>237</v>
      </c>
      <c r="F136" s="981" t="s">
        <v>243</v>
      </c>
      <c r="G136" s="944"/>
      <c r="H136" s="619"/>
      <c r="I136" s="106"/>
      <c r="J136" s="107"/>
      <c r="K136" s="108"/>
      <c r="L136" s="108"/>
      <c r="M136" s="276"/>
      <c r="N136" s="148"/>
      <c r="O136" s="148"/>
      <c r="P136" s="148"/>
      <c r="Q136" s="148"/>
      <c r="R136" s="148"/>
      <c r="S136" s="148"/>
      <c r="T136" s="148"/>
      <c r="U136" s="148"/>
      <c r="V136" s="148"/>
      <c r="W136" s="148"/>
      <c r="X136" s="148"/>
      <c r="Y136" s="148"/>
      <c r="Z136" s="148"/>
    </row>
    <row r="137" spans="1:26" ht="21" customHeight="1">
      <c r="A137" s="247"/>
      <c r="B137" s="216"/>
      <c r="C137" s="254"/>
      <c r="D137" s="173"/>
      <c r="E137" s="468" t="s">
        <v>239</v>
      </c>
      <c r="F137" s="981" t="s">
        <v>244</v>
      </c>
      <c r="G137" s="944"/>
      <c r="H137" s="619"/>
      <c r="I137" s="106"/>
      <c r="J137" s="107"/>
      <c r="K137" s="108"/>
      <c r="L137" s="108"/>
      <c r="M137" s="276"/>
      <c r="N137" s="148"/>
      <c r="O137" s="148"/>
      <c r="P137" s="148"/>
      <c r="Q137" s="148"/>
      <c r="R137" s="148"/>
      <c r="S137" s="148"/>
      <c r="T137" s="148"/>
      <c r="U137" s="148"/>
      <c r="V137" s="148"/>
      <c r="W137" s="148"/>
      <c r="X137" s="148"/>
      <c r="Y137" s="148"/>
      <c r="Z137" s="148"/>
    </row>
    <row r="138" spans="1:26" ht="32.25" customHeight="1">
      <c r="A138" s="219"/>
      <c r="B138" s="216"/>
      <c r="C138" s="259"/>
      <c r="D138" s="332" t="s">
        <v>266</v>
      </c>
      <c r="E138" s="996" t="s">
        <v>267</v>
      </c>
      <c r="F138" s="943"/>
      <c r="G138" s="944"/>
      <c r="H138" s="619"/>
      <c r="I138" s="193"/>
      <c r="J138" s="193"/>
      <c r="K138" s="193"/>
      <c r="L138" s="193"/>
      <c r="M138" s="193"/>
      <c r="N138" s="148"/>
      <c r="O138" s="148"/>
      <c r="P138" s="148"/>
      <c r="Q138" s="148"/>
      <c r="R138" s="148"/>
      <c r="S138" s="148"/>
      <c r="T138" s="148"/>
      <c r="U138" s="148"/>
      <c r="V138" s="148"/>
      <c r="W138" s="148"/>
      <c r="X138" s="148"/>
      <c r="Y138" s="148"/>
      <c r="Z138" s="148"/>
    </row>
    <row r="139" spans="1:26" ht="48" customHeight="1">
      <c r="A139" s="247"/>
      <c r="B139" s="172"/>
      <c r="C139" s="332" t="s">
        <v>142</v>
      </c>
      <c r="D139" s="996" t="s">
        <v>268</v>
      </c>
      <c r="E139" s="943"/>
      <c r="F139" s="943"/>
      <c r="G139" s="944"/>
      <c r="H139" s="110"/>
      <c r="I139" s="106"/>
      <c r="J139" s="107"/>
      <c r="K139" s="108"/>
      <c r="L139" s="108"/>
      <c r="M139" s="276"/>
      <c r="N139" s="148"/>
      <c r="O139" s="148"/>
      <c r="P139" s="148"/>
      <c r="Q139" s="148"/>
      <c r="R139" s="148"/>
      <c r="S139" s="148"/>
      <c r="T139" s="148"/>
      <c r="U139" s="148"/>
      <c r="V139" s="148"/>
      <c r="W139" s="148"/>
      <c r="X139" s="148"/>
      <c r="Y139" s="148"/>
      <c r="Z139" s="148"/>
    </row>
    <row r="140" spans="1:26" ht="32.25" customHeight="1">
      <c r="A140" s="247"/>
      <c r="B140" s="176" t="s">
        <v>169</v>
      </c>
      <c r="C140" s="981" t="s">
        <v>269</v>
      </c>
      <c r="D140" s="943"/>
      <c r="E140" s="943"/>
      <c r="F140" s="943"/>
      <c r="G140" s="944"/>
      <c r="H140" s="110"/>
      <c r="I140" s="106">
        <f>PENELITIAN!N658</f>
        <v>0</v>
      </c>
      <c r="J140" s="107"/>
      <c r="K140" s="108"/>
      <c r="L140" s="108"/>
      <c r="M140" s="276"/>
      <c r="N140" s="148"/>
      <c r="O140" s="148"/>
      <c r="P140" s="148"/>
      <c r="Q140" s="148"/>
      <c r="R140" s="148"/>
      <c r="S140" s="148"/>
      <c r="T140" s="148"/>
      <c r="U140" s="148"/>
      <c r="V140" s="148"/>
      <c r="W140" s="148"/>
      <c r="X140" s="148"/>
      <c r="Y140" s="148"/>
      <c r="Z140" s="148"/>
    </row>
    <row r="141" spans="1:26" ht="23.25" customHeight="1">
      <c r="A141" s="247"/>
      <c r="B141" s="123"/>
      <c r="C141" s="181"/>
      <c r="D141" s="981" t="s">
        <v>270</v>
      </c>
      <c r="E141" s="943"/>
      <c r="F141" s="943"/>
      <c r="G141" s="944"/>
      <c r="H141" s="110"/>
      <c r="I141" s="106"/>
      <c r="J141" s="107"/>
      <c r="K141" s="108"/>
      <c r="L141" s="108"/>
      <c r="M141" s="276"/>
      <c r="N141" s="148"/>
      <c r="O141" s="148"/>
      <c r="P141" s="148"/>
      <c r="Q141" s="148"/>
      <c r="R141" s="148"/>
      <c r="S141" s="148"/>
      <c r="T141" s="148"/>
      <c r="U141" s="148"/>
      <c r="V141" s="148"/>
      <c r="W141" s="148"/>
      <c r="X141" s="148"/>
      <c r="Y141" s="148"/>
      <c r="Z141" s="148"/>
    </row>
    <row r="142" spans="1:26" ht="36.75" customHeight="1">
      <c r="A142" s="247"/>
      <c r="B142" s="176" t="s">
        <v>178</v>
      </c>
      <c r="C142" s="981" t="s">
        <v>271</v>
      </c>
      <c r="D142" s="943"/>
      <c r="E142" s="943"/>
      <c r="F142" s="943"/>
      <c r="G142" s="944"/>
      <c r="H142" s="110"/>
      <c r="I142" s="106">
        <f>PENELITIAN!N660</f>
        <v>0</v>
      </c>
      <c r="J142" s="107"/>
      <c r="K142" s="108"/>
      <c r="L142" s="108"/>
      <c r="M142" s="276"/>
      <c r="N142" s="148"/>
      <c r="O142" s="148"/>
      <c r="P142" s="148"/>
      <c r="Q142" s="148"/>
      <c r="R142" s="148"/>
      <c r="S142" s="148"/>
      <c r="T142" s="148"/>
      <c r="U142" s="148"/>
      <c r="V142" s="148"/>
      <c r="W142" s="148"/>
      <c r="X142" s="148"/>
      <c r="Y142" s="148"/>
      <c r="Z142" s="148"/>
    </row>
    <row r="143" spans="1:26" ht="32.25" customHeight="1">
      <c r="A143" s="247"/>
      <c r="B143" s="123"/>
      <c r="C143" s="181"/>
      <c r="D143" s="981" t="s">
        <v>270</v>
      </c>
      <c r="E143" s="943"/>
      <c r="F143" s="943"/>
      <c r="G143" s="944"/>
      <c r="H143" s="110"/>
      <c r="I143" s="106"/>
      <c r="J143" s="107"/>
      <c r="K143" s="108"/>
      <c r="L143" s="108"/>
      <c r="M143" s="276"/>
      <c r="N143" s="148"/>
      <c r="O143" s="148"/>
      <c r="P143" s="148"/>
      <c r="Q143" s="148"/>
      <c r="R143" s="148"/>
      <c r="S143" s="148"/>
      <c r="T143" s="148"/>
      <c r="U143" s="148"/>
      <c r="V143" s="148"/>
      <c r="W143" s="148"/>
      <c r="X143" s="148"/>
      <c r="Y143" s="148"/>
      <c r="Z143" s="148"/>
    </row>
    <row r="144" spans="1:26" ht="45.75" customHeight="1">
      <c r="A144" s="247"/>
      <c r="B144" s="777" t="s">
        <v>181</v>
      </c>
      <c r="C144" s="996" t="s">
        <v>272</v>
      </c>
      <c r="D144" s="943"/>
      <c r="E144" s="943"/>
      <c r="F144" s="943"/>
      <c r="G144" s="944"/>
      <c r="H144" s="619"/>
      <c r="I144" s="106">
        <f>PENELITIAN!N662</f>
        <v>0</v>
      </c>
      <c r="J144" s="107"/>
      <c r="K144" s="108"/>
      <c r="L144" s="108"/>
      <c r="M144" s="276"/>
      <c r="N144" s="148"/>
      <c r="O144" s="148"/>
      <c r="P144" s="148"/>
      <c r="Q144" s="148"/>
      <c r="R144" s="148"/>
      <c r="S144" s="148"/>
      <c r="T144" s="148"/>
      <c r="U144" s="148"/>
      <c r="V144" s="148"/>
      <c r="W144" s="148"/>
      <c r="X144" s="148"/>
      <c r="Y144" s="148"/>
      <c r="Z144" s="148"/>
    </row>
    <row r="145" spans="1:26" ht="30" customHeight="1">
      <c r="A145" s="247"/>
      <c r="B145" s="216"/>
      <c r="C145" s="797" t="s">
        <v>138</v>
      </c>
      <c r="D145" s="996" t="s">
        <v>273</v>
      </c>
      <c r="E145" s="943"/>
      <c r="F145" s="943"/>
      <c r="G145" s="944"/>
      <c r="H145" s="619"/>
      <c r="I145" s="106"/>
      <c r="J145" s="107"/>
      <c r="K145" s="108"/>
      <c r="L145" s="108"/>
      <c r="M145" s="276"/>
      <c r="N145" s="148"/>
      <c r="O145" s="148"/>
      <c r="P145" s="148"/>
      <c r="Q145" s="148"/>
      <c r="R145" s="148"/>
      <c r="S145" s="148"/>
      <c r="T145" s="148"/>
      <c r="U145" s="148"/>
      <c r="V145" s="148"/>
      <c r="W145" s="148"/>
      <c r="X145" s="148"/>
      <c r="Y145" s="148"/>
      <c r="Z145" s="148"/>
    </row>
    <row r="146" spans="1:26" ht="21" customHeight="1">
      <c r="A146" s="247"/>
      <c r="B146" s="123"/>
      <c r="C146" s="801" t="s">
        <v>140</v>
      </c>
      <c r="D146" s="981" t="s">
        <v>244</v>
      </c>
      <c r="E146" s="943"/>
      <c r="F146" s="943"/>
      <c r="G146" s="944"/>
      <c r="H146" s="110"/>
      <c r="I146" s="106"/>
      <c r="J146" s="107"/>
      <c r="K146" s="108"/>
      <c r="L146" s="108"/>
      <c r="M146" s="276"/>
      <c r="N146" s="148"/>
      <c r="O146" s="148"/>
      <c r="P146" s="148"/>
      <c r="Q146" s="148"/>
      <c r="R146" s="148"/>
      <c r="S146" s="148"/>
      <c r="T146" s="148"/>
      <c r="U146" s="148"/>
      <c r="V146" s="148"/>
      <c r="W146" s="148"/>
      <c r="X146" s="148"/>
      <c r="Y146" s="148"/>
      <c r="Z146" s="148"/>
    </row>
    <row r="147" spans="1:26" ht="46.5" customHeight="1">
      <c r="A147" s="247"/>
      <c r="B147" s="777" t="s">
        <v>189</v>
      </c>
      <c r="C147" s="996" t="s">
        <v>274</v>
      </c>
      <c r="D147" s="943"/>
      <c r="E147" s="943"/>
      <c r="F147" s="943"/>
      <c r="G147" s="944"/>
      <c r="H147" s="619"/>
      <c r="I147" s="106">
        <f>PENELITIAN!N669</f>
        <v>0</v>
      </c>
      <c r="J147" s="107"/>
      <c r="K147" s="108"/>
      <c r="L147" s="108"/>
      <c r="M147" s="276"/>
      <c r="N147" s="148"/>
      <c r="O147" s="148"/>
      <c r="P147" s="148"/>
      <c r="Q147" s="148"/>
      <c r="R147" s="148"/>
      <c r="S147" s="148"/>
      <c r="T147" s="148"/>
      <c r="U147" s="148"/>
      <c r="V147" s="148"/>
      <c r="W147" s="148"/>
      <c r="X147" s="148"/>
      <c r="Y147" s="148"/>
      <c r="Z147" s="148"/>
    </row>
    <row r="148" spans="1:26" ht="21" customHeight="1">
      <c r="A148" s="247"/>
      <c r="B148" s="216"/>
      <c r="C148" s="126">
        <v>1</v>
      </c>
      <c r="D148" s="981" t="s">
        <v>275</v>
      </c>
      <c r="E148" s="943"/>
      <c r="F148" s="943"/>
      <c r="G148" s="944"/>
      <c r="H148" s="619"/>
      <c r="I148" s="106"/>
      <c r="J148" s="107"/>
      <c r="K148" s="108"/>
      <c r="L148" s="108"/>
      <c r="M148" s="276"/>
      <c r="N148" s="148"/>
      <c r="O148" s="148"/>
      <c r="P148" s="148"/>
      <c r="Q148" s="148"/>
      <c r="R148" s="148"/>
      <c r="S148" s="148"/>
      <c r="T148" s="148"/>
      <c r="U148" s="148"/>
      <c r="V148" s="148"/>
      <c r="W148" s="148"/>
      <c r="X148" s="148"/>
      <c r="Y148" s="148"/>
      <c r="Z148" s="148"/>
    </row>
    <row r="149" spans="1:26" ht="21" customHeight="1">
      <c r="A149" s="247"/>
      <c r="B149" s="216"/>
      <c r="C149" s="126">
        <v>2</v>
      </c>
      <c r="D149" s="981" t="s">
        <v>276</v>
      </c>
      <c r="E149" s="943"/>
      <c r="F149" s="943"/>
      <c r="G149" s="944"/>
      <c r="H149" s="619"/>
      <c r="I149" s="106"/>
      <c r="J149" s="107"/>
      <c r="K149" s="108"/>
      <c r="L149" s="108"/>
      <c r="M149" s="276"/>
      <c r="N149" s="148"/>
      <c r="O149" s="148"/>
      <c r="P149" s="148"/>
      <c r="Q149" s="148"/>
      <c r="R149" s="148"/>
      <c r="S149" s="148"/>
      <c r="T149" s="148"/>
      <c r="U149" s="148"/>
      <c r="V149" s="148"/>
      <c r="W149" s="148"/>
      <c r="X149" s="148"/>
      <c r="Y149" s="148"/>
      <c r="Z149" s="148"/>
    </row>
    <row r="150" spans="1:26" ht="21" customHeight="1">
      <c r="A150" s="247"/>
      <c r="B150" s="123"/>
      <c r="C150" s="126">
        <v>3</v>
      </c>
      <c r="D150" s="998" t="s">
        <v>277</v>
      </c>
      <c r="E150" s="993"/>
      <c r="F150" s="993"/>
      <c r="G150" s="980"/>
      <c r="H150" s="110"/>
      <c r="I150" s="106"/>
      <c r="J150" s="107"/>
      <c r="K150" s="108"/>
      <c r="L150" s="108"/>
      <c r="M150" s="276"/>
      <c r="N150" s="148"/>
      <c r="O150" s="148"/>
      <c r="P150" s="148"/>
      <c r="Q150" s="148"/>
      <c r="R150" s="148"/>
      <c r="S150" s="148"/>
      <c r="T150" s="148"/>
      <c r="U150" s="148"/>
      <c r="V150" s="148"/>
      <c r="W150" s="148"/>
      <c r="X150" s="148"/>
      <c r="Y150" s="148"/>
      <c r="Z150" s="148"/>
    </row>
    <row r="151" spans="1:26" ht="39.75" customHeight="1">
      <c r="A151" s="69" t="s">
        <v>278</v>
      </c>
      <c r="B151" s="1005" t="s">
        <v>279</v>
      </c>
      <c r="C151" s="943"/>
      <c r="D151" s="943"/>
      <c r="E151" s="943"/>
      <c r="F151" s="943"/>
      <c r="G151" s="944"/>
      <c r="H151" s="802">
        <f>PAK!F24</f>
        <v>0</v>
      </c>
      <c r="I151" s="805">
        <f ca="1">I152+I154+I161+I172+I176</f>
        <v>20</v>
      </c>
      <c r="J151" s="806">
        <f ca="1">I151+H151</f>
        <v>20</v>
      </c>
      <c r="K151" s="295"/>
      <c r="L151" s="295"/>
      <c r="M151" s="295"/>
      <c r="N151" s="62"/>
      <c r="O151" s="62"/>
      <c r="P151" s="62"/>
      <c r="Q151" s="62"/>
      <c r="R151" s="62"/>
      <c r="S151" s="62"/>
      <c r="T151" s="62"/>
      <c r="U151" s="62"/>
      <c r="V151" s="62"/>
      <c r="W151" s="62"/>
      <c r="X151" s="62"/>
      <c r="Y151" s="62"/>
      <c r="Z151" s="62"/>
    </row>
    <row r="152" spans="1:26" ht="19.5" customHeight="1">
      <c r="A152" s="247"/>
      <c r="B152" s="176" t="s">
        <v>165</v>
      </c>
      <c r="C152" s="981" t="s">
        <v>280</v>
      </c>
      <c r="D152" s="943"/>
      <c r="E152" s="943"/>
      <c r="F152" s="943"/>
      <c r="G152" s="944"/>
      <c r="H152" s="73"/>
      <c r="I152" s="106">
        <f>PENGABDIAN!L23</f>
        <v>0</v>
      </c>
      <c r="J152" s="107"/>
      <c r="K152" s="276"/>
      <c r="L152" s="276"/>
      <c r="M152" s="276"/>
      <c r="N152" s="148"/>
      <c r="O152" s="148"/>
      <c r="P152" s="148"/>
      <c r="Q152" s="148"/>
      <c r="R152" s="148"/>
      <c r="S152" s="148"/>
      <c r="T152" s="148"/>
      <c r="U152" s="148"/>
      <c r="V152" s="148"/>
      <c r="W152" s="148"/>
      <c r="X152" s="148"/>
      <c r="Y152" s="148"/>
      <c r="Z152" s="148"/>
    </row>
    <row r="153" spans="1:26" ht="51" customHeight="1">
      <c r="A153" s="247"/>
      <c r="B153" s="123"/>
      <c r="C153" s="249"/>
      <c r="D153" s="1006" t="s">
        <v>281</v>
      </c>
      <c r="E153" s="943"/>
      <c r="F153" s="943"/>
      <c r="G153" s="944"/>
      <c r="H153" s="73"/>
      <c r="I153" s="106"/>
      <c r="J153" s="107"/>
      <c r="K153" s="276"/>
      <c r="L153" s="276"/>
      <c r="M153" s="276"/>
      <c r="N153" s="148"/>
      <c r="O153" s="148"/>
      <c r="P153" s="148"/>
      <c r="Q153" s="148"/>
      <c r="R153" s="148"/>
      <c r="S153" s="148"/>
      <c r="T153" s="148"/>
      <c r="U153" s="148"/>
      <c r="V153" s="148"/>
      <c r="W153" s="148"/>
      <c r="X153" s="148"/>
      <c r="Y153" s="148"/>
      <c r="Z153" s="148"/>
    </row>
    <row r="154" spans="1:26" ht="31.5" customHeight="1">
      <c r="A154" s="247"/>
      <c r="B154" s="777" t="s">
        <v>169</v>
      </c>
      <c r="C154" s="999" t="s">
        <v>282</v>
      </c>
      <c r="D154" s="972"/>
      <c r="E154" s="972"/>
      <c r="F154" s="972"/>
      <c r="G154" s="978"/>
      <c r="H154" s="182"/>
      <c r="I154" s="176">
        <f>PENGABDIAN!L25</f>
        <v>0</v>
      </c>
      <c r="J154" s="207"/>
      <c r="K154" s="279"/>
      <c r="L154" s="279"/>
      <c r="M154" s="279"/>
      <c r="N154" s="148"/>
      <c r="O154" s="148"/>
      <c r="P154" s="148"/>
      <c r="Q154" s="148"/>
      <c r="R154" s="148"/>
      <c r="S154" s="148"/>
      <c r="T154" s="148"/>
      <c r="U154" s="148"/>
      <c r="V154" s="148"/>
      <c r="W154" s="148"/>
      <c r="X154" s="148"/>
      <c r="Y154" s="148"/>
      <c r="Z154" s="148"/>
    </row>
    <row r="155" spans="1:26" ht="33" customHeight="1">
      <c r="A155" s="794"/>
      <c r="B155" s="123"/>
      <c r="C155" s="249"/>
      <c r="D155" s="996" t="s">
        <v>283</v>
      </c>
      <c r="E155" s="943"/>
      <c r="F155" s="943"/>
      <c r="G155" s="944"/>
      <c r="H155" s="73"/>
      <c r="I155" s="106"/>
      <c r="J155" s="107"/>
      <c r="K155" s="799"/>
      <c r="L155" s="276"/>
      <c r="M155" s="276"/>
      <c r="N155" s="148"/>
      <c r="O155" s="148"/>
      <c r="P155" s="148"/>
      <c r="Q155" s="148"/>
      <c r="R155" s="148"/>
      <c r="S155" s="148"/>
      <c r="T155" s="148"/>
      <c r="U155" s="148"/>
      <c r="V155" s="148"/>
      <c r="W155" s="148"/>
      <c r="X155" s="148"/>
      <c r="Y155" s="148"/>
      <c r="Z155" s="148"/>
    </row>
    <row r="156" spans="1:26" ht="19.5" customHeight="1">
      <c r="A156" s="1020" t="s">
        <v>137</v>
      </c>
      <c r="B156" s="989" t="s">
        <v>158</v>
      </c>
      <c r="C156" s="943"/>
      <c r="D156" s="943"/>
      <c r="E156" s="943"/>
      <c r="F156" s="943"/>
      <c r="G156" s="943"/>
      <c r="H156" s="943"/>
      <c r="I156" s="943"/>
      <c r="J156" s="943"/>
      <c r="K156" s="943"/>
      <c r="L156" s="943"/>
      <c r="M156" s="944"/>
      <c r="N156" s="148"/>
      <c r="O156" s="148"/>
      <c r="P156" s="148"/>
      <c r="Q156" s="148"/>
      <c r="R156" s="148"/>
      <c r="S156" s="148"/>
      <c r="T156" s="148"/>
      <c r="U156" s="148"/>
      <c r="V156" s="148"/>
      <c r="W156" s="148"/>
      <c r="X156" s="148"/>
      <c r="Y156" s="148"/>
      <c r="Z156" s="148"/>
    </row>
    <row r="157" spans="1:26" ht="19.5" customHeight="1">
      <c r="A157" s="936"/>
      <c r="B157" s="934" t="s">
        <v>159</v>
      </c>
      <c r="C157" s="931"/>
      <c r="D157" s="931"/>
      <c r="E157" s="931"/>
      <c r="F157" s="931"/>
      <c r="G157" s="1010"/>
      <c r="H157" s="992" t="s">
        <v>160</v>
      </c>
      <c r="I157" s="993"/>
      <c r="J157" s="993"/>
      <c r="K157" s="993"/>
      <c r="L157" s="993"/>
      <c r="M157" s="980"/>
      <c r="N157" s="148"/>
      <c r="O157" s="148"/>
      <c r="P157" s="148"/>
      <c r="Q157" s="148"/>
      <c r="R157" s="148"/>
      <c r="S157" s="148"/>
      <c r="T157" s="148"/>
      <c r="U157" s="148"/>
      <c r="V157" s="148"/>
      <c r="W157" s="148"/>
      <c r="X157" s="148"/>
      <c r="Y157" s="148"/>
      <c r="Z157" s="148"/>
    </row>
    <row r="158" spans="1:26" ht="19.5" customHeight="1">
      <c r="A158" s="936"/>
      <c r="B158" s="1021"/>
      <c r="C158" s="931"/>
      <c r="D158" s="931"/>
      <c r="E158" s="931"/>
      <c r="F158" s="931"/>
      <c r="G158" s="1010"/>
      <c r="H158" s="992" t="s">
        <v>161</v>
      </c>
      <c r="I158" s="993"/>
      <c r="J158" s="980"/>
      <c r="K158" s="992" t="s">
        <v>162</v>
      </c>
      <c r="L158" s="993"/>
      <c r="M158" s="980"/>
      <c r="N158" s="148"/>
      <c r="O158" s="148"/>
      <c r="P158" s="148"/>
      <c r="Q158" s="148"/>
      <c r="R158" s="148"/>
      <c r="S158" s="148"/>
      <c r="T158" s="148"/>
      <c r="U158" s="148"/>
      <c r="V158" s="148"/>
      <c r="W158" s="148"/>
      <c r="X158" s="148"/>
      <c r="Y158" s="148"/>
      <c r="Z158" s="148"/>
    </row>
    <row r="159" spans="1:26" ht="19.5" customHeight="1">
      <c r="A159" s="937"/>
      <c r="B159" s="979"/>
      <c r="C159" s="993"/>
      <c r="D159" s="993"/>
      <c r="E159" s="993"/>
      <c r="F159" s="993"/>
      <c r="G159" s="980"/>
      <c r="H159" s="126" t="s">
        <v>86</v>
      </c>
      <c r="I159" s="126" t="s">
        <v>87</v>
      </c>
      <c r="J159" s="126" t="s">
        <v>88</v>
      </c>
      <c r="K159" s="126" t="s">
        <v>86</v>
      </c>
      <c r="L159" s="126" t="s">
        <v>87</v>
      </c>
      <c r="M159" s="126" t="s">
        <v>88</v>
      </c>
      <c r="N159" s="148"/>
      <c r="O159" s="148"/>
      <c r="P159" s="148"/>
      <c r="Q159" s="148"/>
      <c r="R159" s="148"/>
      <c r="S159" s="148"/>
      <c r="T159" s="148"/>
      <c r="U159" s="148"/>
      <c r="V159" s="148"/>
      <c r="W159" s="148"/>
      <c r="X159" s="148"/>
      <c r="Y159" s="148"/>
      <c r="Z159" s="148"/>
    </row>
    <row r="160" spans="1:26" ht="19.5" customHeight="1">
      <c r="A160" s="174">
        <v>1</v>
      </c>
      <c r="B160" s="989">
        <v>2</v>
      </c>
      <c r="C160" s="943"/>
      <c r="D160" s="943"/>
      <c r="E160" s="943"/>
      <c r="F160" s="943"/>
      <c r="G160" s="944"/>
      <c r="H160" s="126">
        <v>3</v>
      </c>
      <c r="I160" s="126">
        <v>4</v>
      </c>
      <c r="J160" s="126">
        <v>5</v>
      </c>
      <c r="K160" s="126">
        <v>6</v>
      </c>
      <c r="L160" s="126">
        <v>7</v>
      </c>
      <c r="M160" s="126">
        <v>8</v>
      </c>
      <c r="N160" s="148"/>
      <c r="O160" s="148"/>
      <c r="P160" s="148"/>
      <c r="Q160" s="148"/>
      <c r="R160" s="148"/>
      <c r="S160" s="148"/>
      <c r="T160" s="148"/>
      <c r="U160" s="148"/>
      <c r="V160" s="148"/>
      <c r="W160" s="148"/>
      <c r="X160" s="148"/>
      <c r="Y160" s="148"/>
      <c r="Z160" s="148"/>
    </row>
    <row r="161" spans="1:26" ht="33.75" customHeight="1">
      <c r="A161" s="247"/>
      <c r="B161" s="777" t="s">
        <v>178</v>
      </c>
      <c r="C161" s="996" t="s">
        <v>284</v>
      </c>
      <c r="D161" s="943"/>
      <c r="E161" s="943"/>
      <c r="F161" s="943"/>
      <c r="G161" s="944"/>
      <c r="H161" s="73"/>
      <c r="I161" s="807">
        <f ca="1">PENGABDIAN!L28</f>
        <v>20</v>
      </c>
      <c r="J161" s="107"/>
      <c r="K161" s="276"/>
      <c r="L161" s="276"/>
      <c r="M161" s="276"/>
      <c r="N161" s="148"/>
      <c r="O161" s="148"/>
      <c r="P161" s="148"/>
      <c r="Q161" s="148"/>
      <c r="R161" s="148"/>
      <c r="S161" s="148"/>
      <c r="T161" s="148"/>
      <c r="U161" s="148"/>
      <c r="V161" s="148"/>
      <c r="W161" s="148"/>
      <c r="X161" s="148"/>
      <c r="Y161" s="148"/>
      <c r="Z161" s="148"/>
    </row>
    <row r="162" spans="1:26" ht="19.5" customHeight="1">
      <c r="A162" s="247"/>
      <c r="B162" s="123"/>
      <c r="C162" s="126">
        <v>1</v>
      </c>
      <c r="D162" s="981" t="s">
        <v>285</v>
      </c>
      <c r="E162" s="943"/>
      <c r="F162" s="943"/>
      <c r="G162" s="944"/>
      <c r="H162" s="73"/>
      <c r="I162" s="106"/>
      <c r="J162" s="107"/>
      <c r="K162" s="276"/>
      <c r="L162" s="276"/>
      <c r="M162" s="276"/>
      <c r="N162" s="148"/>
      <c r="O162" s="148"/>
      <c r="P162" s="148"/>
      <c r="Q162" s="148"/>
      <c r="R162" s="148"/>
      <c r="S162" s="148"/>
      <c r="T162" s="148"/>
      <c r="U162" s="148"/>
      <c r="V162" s="148"/>
      <c r="W162" s="148"/>
      <c r="X162" s="148"/>
      <c r="Y162" s="148"/>
      <c r="Z162" s="148"/>
    </row>
    <row r="163" spans="1:26" ht="19.5" customHeight="1">
      <c r="A163" s="247"/>
      <c r="B163" s="216"/>
      <c r="C163" s="254"/>
      <c r="D163" s="176" t="s">
        <v>34</v>
      </c>
      <c r="E163" s="942" t="s">
        <v>286</v>
      </c>
      <c r="F163" s="943"/>
      <c r="G163" s="944"/>
      <c r="H163" s="73"/>
      <c r="I163" s="106"/>
      <c r="J163" s="107"/>
      <c r="K163" s="276"/>
      <c r="L163" s="276"/>
      <c r="M163" s="276"/>
      <c r="N163" s="148"/>
      <c r="O163" s="148"/>
      <c r="P163" s="148"/>
      <c r="Q163" s="148"/>
      <c r="R163" s="148"/>
      <c r="S163" s="148"/>
      <c r="T163" s="148"/>
      <c r="U163" s="148"/>
      <c r="V163" s="148"/>
      <c r="W163" s="148"/>
      <c r="X163" s="148"/>
      <c r="Y163" s="148"/>
      <c r="Z163" s="148"/>
    </row>
    <row r="164" spans="1:26" ht="19.5" customHeight="1">
      <c r="A164" s="247"/>
      <c r="B164" s="216"/>
      <c r="C164" s="254"/>
      <c r="D164" s="216"/>
      <c r="E164" s="126" t="s">
        <v>237</v>
      </c>
      <c r="F164" s="108" t="s">
        <v>275</v>
      </c>
      <c r="G164" s="276"/>
      <c r="H164" s="73"/>
      <c r="I164" s="106"/>
      <c r="J164" s="107"/>
      <c r="K164" s="276"/>
      <c r="L164" s="276"/>
      <c r="M164" s="276"/>
      <c r="N164" s="148"/>
      <c r="O164" s="148"/>
      <c r="P164" s="148"/>
      <c r="Q164" s="148"/>
      <c r="R164" s="148"/>
      <c r="S164" s="148"/>
      <c r="T164" s="148"/>
      <c r="U164" s="148"/>
      <c r="V164" s="148"/>
      <c r="W164" s="148"/>
      <c r="X164" s="148"/>
      <c r="Y164" s="148"/>
      <c r="Z164" s="148"/>
    </row>
    <row r="165" spans="1:26" ht="19.5" customHeight="1">
      <c r="A165" s="247"/>
      <c r="B165" s="216"/>
      <c r="C165" s="254"/>
      <c r="D165" s="216"/>
      <c r="E165" s="126" t="s">
        <v>239</v>
      </c>
      <c r="F165" s="108" t="s">
        <v>276</v>
      </c>
      <c r="G165" s="276"/>
      <c r="H165" s="73"/>
      <c r="I165" s="106"/>
      <c r="J165" s="107"/>
      <c r="K165" s="276"/>
      <c r="L165" s="276"/>
      <c r="M165" s="276"/>
      <c r="N165" s="148"/>
      <c r="O165" s="148"/>
      <c r="P165" s="148"/>
      <c r="Q165" s="148"/>
      <c r="R165" s="148"/>
      <c r="S165" s="148"/>
      <c r="T165" s="148"/>
      <c r="U165" s="148"/>
      <c r="V165" s="148"/>
      <c r="W165" s="148"/>
      <c r="X165" s="148"/>
      <c r="Y165" s="148"/>
      <c r="Z165" s="148"/>
    </row>
    <row r="166" spans="1:26" ht="19.5" customHeight="1">
      <c r="A166" s="247"/>
      <c r="B166" s="216"/>
      <c r="C166" s="259"/>
      <c r="D166" s="123"/>
      <c r="E166" s="126" t="s">
        <v>249</v>
      </c>
      <c r="F166" s="108" t="s">
        <v>277</v>
      </c>
      <c r="G166" s="276"/>
      <c r="H166" s="73"/>
      <c r="I166" s="106"/>
      <c r="J166" s="107"/>
      <c r="K166" s="276"/>
      <c r="L166" s="276"/>
      <c r="M166" s="276"/>
      <c r="N166" s="148"/>
      <c r="O166" s="148"/>
      <c r="P166" s="148"/>
      <c r="Q166" s="148"/>
      <c r="R166" s="148"/>
      <c r="S166" s="148"/>
      <c r="T166" s="148"/>
      <c r="U166" s="148"/>
      <c r="V166" s="148"/>
      <c r="W166" s="148"/>
      <c r="X166" s="148"/>
      <c r="Y166" s="148"/>
      <c r="Z166" s="148"/>
    </row>
    <row r="167" spans="1:26" ht="33" customHeight="1">
      <c r="A167" s="247"/>
      <c r="B167" s="216"/>
      <c r="C167" s="259"/>
      <c r="D167" s="777" t="s">
        <v>287</v>
      </c>
      <c r="E167" s="996" t="s">
        <v>288</v>
      </c>
      <c r="F167" s="943"/>
      <c r="G167" s="944"/>
      <c r="H167" s="73"/>
      <c r="I167" s="106"/>
      <c r="J167" s="107"/>
      <c r="K167" s="276"/>
      <c r="L167" s="276"/>
      <c r="M167" s="276"/>
      <c r="N167" s="148"/>
      <c r="O167" s="148"/>
      <c r="P167" s="148"/>
      <c r="Q167" s="148"/>
      <c r="R167" s="148"/>
      <c r="S167" s="148"/>
      <c r="T167" s="148"/>
      <c r="U167" s="148"/>
      <c r="V167" s="148"/>
      <c r="W167" s="148"/>
      <c r="X167" s="148"/>
      <c r="Y167" s="148"/>
      <c r="Z167" s="148"/>
    </row>
    <row r="168" spans="1:26" ht="19.5" customHeight="1">
      <c r="A168" s="247"/>
      <c r="B168" s="216"/>
      <c r="C168" s="259"/>
      <c r="D168" s="216"/>
      <c r="E168" s="126" t="s">
        <v>237</v>
      </c>
      <c r="F168" s="108" t="s">
        <v>275</v>
      </c>
      <c r="G168" s="276"/>
      <c r="H168" s="73"/>
      <c r="I168" s="106"/>
      <c r="J168" s="107"/>
      <c r="K168" s="276"/>
      <c r="L168" s="276"/>
      <c r="M168" s="276"/>
      <c r="N168" s="148"/>
      <c r="O168" s="148"/>
      <c r="P168" s="148"/>
      <c r="Q168" s="148"/>
      <c r="R168" s="148"/>
      <c r="S168" s="148"/>
      <c r="T168" s="148"/>
      <c r="U168" s="148"/>
      <c r="V168" s="148"/>
      <c r="W168" s="148"/>
      <c r="X168" s="148"/>
      <c r="Y168" s="148"/>
      <c r="Z168" s="148"/>
    </row>
    <row r="169" spans="1:26" ht="19.5" customHeight="1">
      <c r="A169" s="247"/>
      <c r="B169" s="216"/>
      <c r="C169" s="259"/>
      <c r="D169" s="216"/>
      <c r="E169" s="126" t="s">
        <v>239</v>
      </c>
      <c r="F169" s="108" t="s">
        <v>276</v>
      </c>
      <c r="G169" s="276"/>
      <c r="H169" s="73"/>
      <c r="I169" s="106"/>
      <c r="J169" s="107"/>
      <c r="K169" s="276"/>
      <c r="L169" s="276"/>
      <c r="M169" s="276"/>
      <c r="N169" s="148"/>
      <c r="O169" s="148"/>
      <c r="P169" s="148"/>
      <c r="Q169" s="148"/>
      <c r="R169" s="148"/>
      <c r="S169" s="148"/>
      <c r="T169" s="148"/>
      <c r="U169" s="148"/>
      <c r="V169" s="148"/>
      <c r="W169" s="148"/>
      <c r="X169" s="148"/>
      <c r="Y169" s="148"/>
      <c r="Z169" s="148"/>
    </row>
    <row r="170" spans="1:26" ht="19.5" customHeight="1">
      <c r="A170" s="247"/>
      <c r="B170" s="216"/>
      <c r="C170" s="251"/>
      <c r="D170" s="123"/>
      <c r="E170" s="126" t="s">
        <v>249</v>
      </c>
      <c r="F170" s="108" t="s">
        <v>277</v>
      </c>
      <c r="G170" s="276"/>
      <c r="H170" s="73"/>
      <c r="I170" s="106"/>
      <c r="J170" s="107"/>
      <c r="K170" s="276"/>
      <c r="L170" s="276"/>
      <c r="M170" s="276"/>
      <c r="N170" s="148"/>
      <c r="O170" s="148"/>
      <c r="P170" s="148"/>
      <c r="Q170" s="148"/>
      <c r="R170" s="148"/>
      <c r="S170" s="148"/>
      <c r="T170" s="148"/>
      <c r="U170" s="148"/>
      <c r="V170" s="148"/>
      <c r="W170" s="148"/>
      <c r="X170" s="148"/>
      <c r="Y170" s="148"/>
      <c r="Z170" s="148"/>
    </row>
    <row r="171" spans="1:26" ht="19.5" customHeight="1">
      <c r="A171" s="247"/>
      <c r="B171" s="123"/>
      <c r="C171" s="126">
        <v>2</v>
      </c>
      <c r="D171" s="981" t="s">
        <v>289</v>
      </c>
      <c r="E171" s="943"/>
      <c r="F171" s="943"/>
      <c r="G171" s="944"/>
      <c r="H171" s="73"/>
      <c r="I171" s="106"/>
      <c r="J171" s="107"/>
      <c r="K171" s="276"/>
      <c r="L171" s="276"/>
      <c r="M171" s="276"/>
      <c r="N171" s="148"/>
      <c r="O171" s="148"/>
      <c r="P171" s="148"/>
      <c r="Q171" s="148"/>
      <c r="R171" s="148"/>
      <c r="S171" s="148"/>
      <c r="T171" s="148"/>
      <c r="U171" s="148"/>
      <c r="V171" s="148"/>
      <c r="W171" s="148"/>
      <c r="X171" s="148"/>
      <c r="Y171" s="148"/>
      <c r="Z171" s="148"/>
    </row>
    <row r="172" spans="1:26" ht="49.5" customHeight="1">
      <c r="A172" s="247"/>
      <c r="B172" s="777" t="s">
        <v>181</v>
      </c>
      <c r="C172" s="1000" t="s">
        <v>290</v>
      </c>
      <c r="D172" s="993"/>
      <c r="E172" s="993"/>
      <c r="F172" s="993"/>
      <c r="G172" s="980"/>
      <c r="H172" s="73"/>
      <c r="I172" s="106">
        <f>PENGABDIAN!L488</f>
        <v>0</v>
      </c>
      <c r="J172" s="107"/>
      <c r="K172" s="276"/>
      <c r="L172" s="276"/>
      <c r="M172" s="276"/>
      <c r="N172" s="148"/>
      <c r="O172" s="148"/>
      <c r="P172" s="148"/>
      <c r="Q172" s="148"/>
      <c r="R172" s="148"/>
      <c r="S172" s="148"/>
      <c r="T172" s="148"/>
      <c r="U172" s="148"/>
      <c r="V172" s="148"/>
      <c r="W172" s="148"/>
      <c r="X172" s="148"/>
      <c r="Y172" s="148"/>
      <c r="Z172" s="148"/>
    </row>
    <row r="173" spans="1:26" ht="19.5" customHeight="1">
      <c r="A173" s="247"/>
      <c r="B173" s="216"/>
      <c r="C173" s="126">
        <v>1</v>
      </c>
      <c r="D173" s="981" t="s">
        <v>291</v>
      </c>
      <c r="E173" s="943"/>
      <c r="F173" s="943"/>
      <c r="G173" s="944"/>
      <c r="H173" s="73"/>
      <c r="I173" s="106"/>
      <c r="J173" s="107"/>
      <c r="K173" s="276"/>
      <c r="L173" s="276"/>
      <c r="M173" s="276"/>
      <c r="N173" s="148"/>
      <c r="O173" s="148"/>
      <c r="P173" s="148"/>
      <c r="Q173" s="148"/>
      <c r="R173" s="148"/>
      <c r="S173" s="148"/>
      <c r="T173" s="148"/>
      <c r="U173" s="148"/>
      <c r="V173" s="148"/>
      <c r="W173" s="148"/>
      <c r="X173" s="148"/>
      <c r="Y173" s="148"/>
      <c r="Z173" s="148"/>
    </row>
    <row r="174" spans="1:26" ht="19.5" customHeight="1">
      <c r="A174" s="247"/>
      <c r="B174" s="216"/>
      <c r="C174" s="126">
        <v>2</v>
      </c>
      <c r="D174" s="981" t="s">
        <v>292</v>
      </c>
      <c r="E174" s="943"/>
      <c r="F174" s="943"/>
      <c r="G174" s="944"/>
      <c r="H174" s="73"/>
      <c r="I174" s="106"/>
      <c r="J174" s="107"/>
      <c r="K174" s="276"/>
      <c r="L174" s="276"/>
      <c r="M174" s="276"/>
      <c r="N174" s="148"/>
      <c r="O174" s="148"/>
      <c r="P174" s="148"/>
      <c r="Q174" s="148"/>
      <c r="R174" s="148"/>
      <c r="S174" s="148"/>
      <c r="T174" s="148"/>
      <c r="U174" s="148"/>
      <c r="V174" s="148"/>
      <c r="W174" s="148"/>
      <c r="X174" s="148"/>
      <c r="Y174" s="148"/>
      <c r="Z174" s="148"/>
    </row>
    <row r="175" spans="1:26" ht="19.5" customHeight="1">
      <c r="A175" s="247"/>
      <c r="B175" s="173"/>
      <c r="C175" s="126">
        <v>3</v>
      </c>
      <c r="D175" s="1007" t="s">
        <v>293</v>
      </c>
      <c r="E175" s="993"/>
      <c r="F175" s="993"/>
      <c r="G175" s="980"/>
      <c r="H175" s="73"/>
      <c r="I175" s="106"/>
      <c r="J175" s="107"/>
      <c r="K175" s="276"/>
      <c r="L175" s="276"/>
      <c r="M175" s="276"/>
      <c r="N175" s="148"/>
      <c r="O175" s="148"/>
      <c r="P175" s="148"/>
      <c r="Q175" s="148"/>
      <c r="R175" s="148"/>
      <c r="S175" s="148"/>
      <c r="T175" s="148"/>
      <c r="U175" s="148"/>
      <c r="V175" s="148"/>
      <c r="W175" s="148"/>
      <c r="X175" s="148"/>
      <c r="Y175" s="148"/>
      <c r="Z175" s="148"/>
    </row>
    <row r="176" spans="1:26" ht="19.5" customHeight="1">
      <c r="A176" s="247"/>
      <c r="B176" s="174" t="s">
        <v>189</v>
      </c>
      <c r="C176" s="981" t="s">
        <v>294</v>
      </c>
      <c r="D176" s="943"/>
      <c r="E176" s="943"/>
      <c r="F176" s="943"/>
      <c r="G176" s="944"/>
      <c r="H176" s="271"/>
      <c r="I176" s="106">
        <f>PENGABDIAN!L62</f>
        <v>0</v>
      </c>
      <c r="J176" s="107"/>
      <c r="K176" s="276"/>
      <c r="L176" s="276"/>
      <c r="M176" s="276"/>
      <c r="N176" s="148"/>
      <c r="O176" s="148"/>
      <c r="P176" s="148"/>
      <c r="Q176" s="148"/>
      <c r="R176" s="148"/>
      <c r="S176" s="148"/>
      <c r="T176" s="148"/>
      <c r="U176" s="148"/>
      <c r="V176" s="148"/>
      <c r="W176" s="148"/>
      <c r="X176" s="148"/>
      <c r="Y176" s="148"/>
      <c r="Z176" s="148"/>
    </row>
    <row r="177" spans="1:26" ht="36" customHeight="1">
      <c r="A177" s="247"/>
      <c r="B177" s="173"/>
      <c r="C177" s="150"/>
      <c r="D177" s="981" t="s">
        <v>295</v>
      </c>
      <c r="E177" s="943"/>
      <c r="F177" s="943"/>
      <c r="G177" s="944"/>
      <c r="H177" s="271"/>
      <c r="I177" s="106"/>
      <c r="J177" s="107"/>
      <c r="K177" s="276"/>
      <c r="L177" s="276"/>
      <c r="M177" s="276"/>
      <c r="N177" s="148"/>
      <c r="O177" s="148"/>
      <c r="P177" s="148"/>
      <c r="Q177" s="148"/>
      <c r="R177" s="148"/>
      <c r="S177" s="148"/>
      <c r="T177" s="148"/>
      <c r="U177" s="148"/>
      <c r="V177" s="148"/>
      <c r="W177" s="148"/>
      <c r="X177" s="148"/>
      <c r="Y177" s="148"/>
      <c r="Z177" s="148"/>
    </row>
    <row r="178" spans="1:26" ht="24.75" customHeight="1">
      <c r="A178" s="803"/>
      <c r="B178" s="1008" t="s">
        <v>296</v>
      </c>
      <c r="C178" s="943"/>
      <c r="D178" s="943"/>
      <c r="E178" s="943"/>
      <c r="F178" s="943"/>
      <c r="G178" s="944"/>
      <c r="H178" s="804">
        <f t="shared" ref="H178:J178" si="0">H151+H107+H43+H37</f>
        <v>150</v>
      </c>
      <c r="I178" s="804">
        <f t="shared" ca="1" si="0"/>
        <v>339.89978354978359</v>
      </c>
      <c r="J178" s="804">
        <f t="shared" ca="1" si="0"/>
        <v>489.89978354978359</v>
      </c>
      <c r="K178" s="789"/>
      <c r="L178" s="789"/>
      <c r="M178" s="789"/>
      <c r="N178" s="376"/>
      <c r="O178" s="376"/>
      <c r="P178" s="376"/>
      <c r="Q178" s="376"/>
      <c r="R178" s="376"/>
      <c r="S178" s="376"/>
      <c r="T178" s="376"/>
      <c r="U178" s="376"/>
      <c r="V178" s="376"/>
      <c r="W178" s="376"/>
      <c r="X178" s="376"/>
      <c r="Y178" s="376"/>
      <c r="Z178" s="376"/>
    </row>
    <row r="179" spans="1:26" ht="25.5" customHeight="1">
      <c r="A179" s="269" t="s">
        <v>297</v>
      </c>
      <c r="B179" s="1005" t="s">
        <v>298</v>
      </c>
      <c r="C179" s="943"/>
      <c r="D179" s="943"/>
      <c r="E179" s="943"/>
      <c r="F179" s="943"/>
      <c r="G179" s="944"/>
      <c r="H179" s="802">
        <f>PAK!F27</f>
        <v>0</v>
      </c>
      <c r="I179" s="67">
        <f>(I180+I183+I190+I199+I206+I209+I216+I225+I229+I233+I235)</f>
        <v>25</v>
      </c>
      <c r="J179" s="806">
        <f>I179+H179</f>
        <v>25</v>
      </c>
      <c r="K179" s="295"/>
      <c r="L179" s="295"/>
      <c r="M179" s="295"/>
      <c r="N179" s="62"/>
      <c r="O179" s="62"/>
      <c r="P179" s="62"/>
      <c r="Q179" s="62"/>
      <c r="R179" s="62"/>
      <c r="S179" s="62"/>
      <c r="T179" s="62"/>
      <c r="U179" s="62"/>
      <c r="V179" s="62"/>
      <c r="W179" s="62"/>
      <c r="X179" s="62"/>
      <c r="Y179" s="62"/>
      <c r="Z179" s="62"/>
    </row>
    <row r="180" spans="1:26" ht="33.75" customHeight="1">
      <c r="A180" s="247"/>
      <c r="B180" s="332" t="s">
        <v>165</v>
      </c>
      <c r="C180" s="996" t="s">
        <v>299</v>
      </c>
      <c r="D180" s="943"/>
      <c r="E180" s="943"/>
      <c r="F180" s="943"/>
      <c r="G180" s="944"/>
      <c r="H180" s="73"/>
      <c r="I180" s="106">
        <f>PENUNJANG!L23</f>
        <v>14</v>
      </c>
      <c r="J180" s="107"/>
      <c r="K180" s="276"/>
      <c r="L180" s="276"/>
      <c r="M180" s="276"/>
      <c r="N180" s="148"/>
      <c r="O180" s="148"/>
      <c r="P180" s="148"/>
      <c r="Q180" s="148"/>
      <c r="R180" s="148"/>
      <c r="S180" s="148"/>
      <c r="T180" s="148"/>
      <c r="U180" s="148"/>
      <c r="V180" s="148"/>
      <c r="W180" s="148"/>
      <c r="X180" s="148"/>
      <c r="Y180" s="148"/>
      <c r="Z180" s="148"/>
    </row>
    <row r="181" spans="1:26" ht="19.5" customHeight="1">
      <c r="A181" s="247"/>
      <c r="B181" s="172"/>
      <c r="C181" s="126">
        <v>1</v>
      </c>
      <c r="D181" s="942" t="s">
        <v>300</v>
      </c>
      <c r="E181" s="943"/>
      <c r="F181" s="943"/>
      <c r="G181" s="944"/>
      <c r="H181" s="73"/>
      <c r="I181" s="106"/>
      <c r="J181" s="107"/>
      <c r="K181" s="276"/>
      <c r="L181" s="276"/>
      <c r="M181" s="276"/>
      <c r="N181" s="148"/>
      <c r="O181" s="148"/>
      <c r="P181" s="148"/>
      <c r="Q181" s="148"/>
      <c r="R181" s="148"/>
      <c r="S181" s="148"/>
      <c r="T181" s="148"/>
      <c r="U181" s="148"/>
      <c r="V181" s="148"/>
      <c r="W181" s="148"/>
      <c r="X181" s="148"/>
      <c r="Y181" s="148"/>
      <c r="Z181" s="148"/>
    </row>
    <row r="182" spans="1:26" ht="19.5" customHeight="1">
      <c r="A182" s="247"/>
      <c r="B182" s="173"/>
      <c r="C182" s="126">
        <v>2</v>
      </c>
      <c r="D182" s="981" t="s">
        <v>301</v>
      </c>
      <c r="E182" s="943"/>
      <c r="F182" s="943"/>
      <c r="G182" s="944"/>
      <c r="H182" s="73"/>
      <c r="I182" s="106"/>
      <c r="J182" s="107"/>
      <c r="K182" s="276"/>
      <c r="L182" s="276"/>
      <c r="M182" s="276"/>
      <c r="N182" s="148"/>
      <c r="O182" s="148"/>
      <c r="P182" s="148"/>
      <c r="Q182" s="148"/>
      <c r="R182" s="148"/>
      <c r="S182" s="148"/>
      <c r="T182" s="148"/>
      <c r="U182" s="148"/>
      <c r="V182" s="148"/>
      <c r="W182" s="148"/>
      <c r="X182" s="148"/>
      <c r="Y182" s="148"/>
      <c r="Z182" s="148"/>
    </row>
    <row r="183" spans="1:26" ht="33" customHeight="1">
      <c r="A183" s="247"/>
      <c r="B183" s="332" t="s">
        <v>169</v>
      </c>
      <c r="C183" s="996" t="s">
        <v>302</v>
      </c>
      <c r="D183" s="943"/>
      <c r="E183" s="943"/>
      <c r="F183" s="943"/>
      <c r="G183" s="944"/>
      <c r="H183" s="73"/>
      <c r="I183" s="106">
        <f>PENUNJANG!L88</f>
        <v>2</v>
      </c>
      <c r="J183" s="107"/>
      <c r="K183" s="276"/>
      <c r="L183" s="276"/>
      <c r="M183" s="276"/>
      <c r="N183" s="148"/>
      <c r="O183" s="148"/>
      <c r="P183" s="148"/>
      <c r="Q183" s="148"/>
      <c r="R183" s="148"/>
      <c r="S183" s="148"/>
      <c r="T183" s="148"/>
      <c r="U183" s="148"/>
      <c r="V183" s="148"/>
      <c r="W183" s="148"/>
      <c r="X183" s="148"/>
      <c r="Y183" s="148"/>
      <c r="Z183" s="148"/>
    </row>
    <row r="184" spans="1:26" ht="19.5" customHeight="1">
      <c r="A184" s="247"/>
      <c r="B184" s="172"/>
      <c r="C184" s="174">
        <v>1</v>
      </c>
      <c r="D184" s="981" t="s">
        <v>303</v>
      </c>
      <c r="E184" s="943"/>
      <c r="F184" s="943"/>
      <c r="G184" s="944"/>
      <c r="H184" s="73"/>
      <c r="I184" s="106"/>
      <c r="J184" s="107"/>
      <c r="K184" s="276"/>
      <c r="L184" s="276"/>
      <c r="M184" s="276"/>
      <c r="N184" s="148"/>
      <c r="O184" s="148"/>
      <c r="P184" s="148"/>
      <c r="Q184" s="148"/>
      <c r="R184" s="148"/>
      <c r="S184" s="148"/>
      <c r="T184" s="148"/>
      <c r="U184" s="148"/>
      <c r="V184" s="148"/>
      <c r="W184" s="148"/>
      <c r="X184" s="148"/>
      <c r="Y184" s="148"/>
      <c r="Z184" s="148"/>
    </row>
    <row r="185" spans="1:26" ht="19.5" customHeight="1">
      <c r="A185" s="219"/>
      <c r="B185" s="172"/>
      <c r="C185" s="216"/>
      <c r="D185" s="106" t="s">
        <v>34</v>
      </c>
      <c r="E185" s="981" t="s">
        <v>304</v>
      </c>
      <c r="F185" s="943"/>
      <c r="G185" s="944"/>
      <c r="H185" s="195"/>
      <c r="I185" s="193"/>
      <c r="J185" s="193"/>
      <c r="K185" s="193"/>
      <c r="L185" s="193"/>
      <c r="M185" s="193"/>
      <c r="N185" s="148"/>
      <c r="O185" s="148"/>
      <c r="P185" s="148"/>
      <c r="Q185" s="148"/>
      <c r="R185" s="148"/>
      <c r="S185" s="148"/>
      <c r="T185" s="148"/>
      <c r="U185" s="148"/>
      <c r="V185" s="148"/>
      <c r="W185" s="148"/>
      <c r="X185" s="148"/>
      <c r="Y185" s="148"/>
      <c r="Z185" s="148"/>
    </row>
    <row r="186" spans="1:26" ht="19.5" customHeight="1">
      <c r="A186" s="219"/>
      <c r="B186" s="172"/>
      <c r="C186" s="173"/>
      <c r="D186" s="106" t="s">
        <v>37</v>
      </c>
      <c r="E186" s="942" t="s">
        <v>305</v>
      </c>
      <c r="F186" s="943"/>
      <c r="G186" s="944"/>
      <c r="H186" s="110"/>
      <c r="I186" s="108"/>
      <c r="J186" s="108"/>
      <c r="K186" s="108"/>
      <c r="L186" s="108"/>
      <c r="M186" s="108"/>
      <c r="N186" s="148"/>
      <c r="O186" s="148"/>
      <c r="P186" s="148"/>
      <c r="Q186" s="148"/>
      <c r="R186" s="148"/>
      <c r="S186" s="148"/>
      <c r="T186" s="148"/>
      <c r="U186" s="148"/>
      <c r="V186" s="148"/>
      <c r="W186" s="148"/>
      <c r="X186" s="148"/>
      <c r="Y186" s="148"/>
      <c r="Z186" s="148"/>
    </row>
    <row r="187" spans="1:26" ht="19.5" customHeight="1">
      <c r="A187" s="219"/>
      <c r="B187" s="172"/>
      <c r="C187" s="174">
        <v>2</v>
      </c>
      <c r="D187" s="981" t="s">
        <v>306</v>
      </c>
      <c r="E187" s="943"/>
      <c r="F187" s="943"/>
      <c r="G187" s="944"/>
      <c r="H187" s="110"/>
      <c r="I187" s="108"/>
      <c r="J187" s="108"/>
      <c r="K187" s="108"/>
      <c r="L187" s="108"/>
      <c r="M187" s="108"/>
      <c r="N187" s="148"/>
      <c r="O187" s="148"/>
      <c r="P187" s="148"/>
      <c r="Q187" s="148"/>
      <c r="R187" s="148"/>
      <c r="S187" s="148"/>
      <c r="T187" s="148"/>
      <c r="U187" s="148"/>
      <c r="V187" s="148"/>
      <c r="W187" s="148"/>
      <c r="X187" s="148"/>
      <c r="Y187" s="148"/>
      <c r="Z187" s="148"/>
    </row>
    <row r="188" spans="1:26" ht="19.5" customHeight="1">
      <c r="A188" s="219"/>
      <c r="B188" s="216"/>
      <c r="C188" s="172"/>
      <c r="D188" s="106" t="s">
        <v>34</v>
      </c>
      <c r="E188" s="981" t="s">
        <v>304</v>
      </c>
      <c r="F188" s="943"/>
      <c r="G188" s="944"/>
      <c r="H188" s="157"/>
      <c r="I188" s="126"/>
      <c r="J188" s="126"/>
      <c r="K188" s="126"/>
      <c r="L188" s="126"/>
      <c r="M188" s="126"/>
      <c r="N188" s="148"/>
      <c r="O188" s="148"/>
      <c r="P188" s="148"/>
      <c r="Q188" s="148"/>
      <c r="R188" s="148"/>
      <c r="S188" s="148"/>
      <c r="T188" s="148"/>
      <c r="U188" s="148"/>
      <c r="V188" s="148"/>
      <c r="W188" s="148"/>
      <c r="X188" s="148"/>
      <c r="Y188" s="148"/>
      <c r="Z188" s="148"/>
    </row>
    <row r="189" spans="1:26" ht="19.5" customHeight="1">
      <c r="A189" s="172"/>
      <c r="B189" s="123"/>
      <c r="C189" s="173"/>
      <c r="D189" s="106" t="s">
        <v>37</v>
      </c>
      <c r="E189" s="942" t="s">
        <v>305</v>
      </c>
      <c r="F189" s="943"/>
      <c r="G189" s="944"/>
      <c r="H189" s="157"/>
      <c r="I189" s="126"/>
      <c r="J189" s="126"/>
      <c r="K189" s="126"/>
      <c r="L189" s="126"/>
      <c r="M189" s="126"/>
      <c r="N189" s="62"/>
      <c r="O189" s="62"/>
      <c r="P189" s="62"/>
      <c r="Q189" s="62"/>
      <c r="R189" s="62"/>
      <c r="S189" s="62"/>
      <c r="T189" s="62"/>
      <c r="U189" s="62"/>
      <c r="V189" s="62"/>
      <c r="W189" s="62"/>
      <c r="X189" s="62"/>
      <c r="Y189" s="62"/>
      <c r="Z189" s="62"/>
    </row>
    <row r="190" spans="1:26" ht="19.5" customHeight="1">
      <c r="A190" s="247"/>
      <c r="B190" s="176" t="s">
        <v>178</v>
      </c>
      <c r="C190" s="981" t="s">
        <v>307</v>
      </c>
      <c r="D190" s="943"/>
      <c r="E190" s="943"/>
      <c r="F190" s="943"/>
      <c r="G190" s="944"/>
      <c r="H190" s="73"/>
      <c r="I190" s="106">
        <f>PENUNJANG!L98</f>
        <v>1</v>
      </c>
      <c r="J190" s="107"/>
      <c r="K190" s="276"/>
      <c r="L190" s="276"/>
      <c r="M190" s="276"/>
      <c r="N190" s="148"/>
      <c r="O190" s="148"/>
      <c r="P190" s="148"/>
      <c r="Q190" s="148"/>
      <c r="R190" s="148"/>
      <c r="S190" s="148"/>
      <c r="T190" s="148"/>
      <c r="U190" s="148"/>
      <c r="V190" s="148"/>
      <c r="W190" s="148"/>
      <c r="X190" s="148"/>
      <c r="Y190" s="148"/>
      <c r="Z190" s="148"/>
    </row>
    <row r="191" spans="1:26" ht="19.5" customHeight="1">
      <c r="A191" s="247"/>
      <c r="B191" s="216"/>
      <c r="C191" s="174">
        <v>1</v>
      </c>
      <c r="D191" s="981" t="s">
        <v>275</v>
      </c>
      <c r="E191" s="943"/>
      <c r="F191" s="943"/>
      <c r="G191" s="944"/>
      <c r="H191" s="73"/>
      <c r="I191" s="106"/>
      <c r="J191" s="107"/>
      <c r="K191" s="276"/>
      <c r="L191" s="276"/>
      <c r="M191" s="276"/>
      <c r="N191" s="148"/>
      <c r="O191" s="148"/>
      <c r="P191" s="148"/>
      <c r="Q191" s="148"/>
      <c r="R191" s="148"/>
      <c r="S191" s="148"/>
      <c r="T191" s="148"/>
      <c r="U191" s="148"/>
      <c r="V191" s="148"/>
      <c r="W191" s="148"/>
      <c r="X191" s="148"/>
      <c r="Y191" s="148"/>
      <c r="Z191" s="148"/>
    </row>
    <row r="192" spans="1:26" ht="19.5" customHeight="1">
      <c r="A192" s="247"/>
      <c r="B192" s="216"/>
      <c r="C192" s="172"/>
      <c r="D192" s="106" t="s">
        <v>308</v>
      </c>
      <c r="E192" s="942" t="s">
        <v>309</v>
      </c>
      <c r="F192" s="943"/>
      <c r="G192" s="944"/>
      <c r="H192" s="73"/>
      <c r="I192" s="106"/>
      <c r="J192" s="107"/>
      <c r="K192" s="276"/>
      <c r="L192" s="276"/>
      <c r="M192" s="276"/>
      <c r="N192" s="148"/>
      <c r="O192" s="148"/>
      <c r="P192" s="148"/>
      <c r="Q192" s="148"/>
      <c r="R192" s="148"/>
      <c r="S192" s="148"/>
      <c r="T192" s="148"/>
      <c r="U192" s="148"/>
      <c r="V192" s="148"/>
      <c r="W192" s="148"/>
      <c r="X192" s="148"/>
      <c r="Y192" s="148"/>
      <c r="Z192" s="148"/>
    </row>
    <row r="193" spans="1:26" ht="19.5" customHeight="1">
      <c r="A193" s="247"/>
      <c r="B193" s="216"/>
      <c r="C193" s="172"/>
      <c r="D193" s="106" t="s">
        <v>287</v>
      </c>
      <c r="E193" s="942" t="s">
        <v>310</v>
      </c>
      <c r="F193" s="943"/>
      <c r="G193" s="944"/>
      <c r="H193" s="73"/>
      <c r="I193" s="106"/>
      <c r="J193" s="107"/>
      <c r="K193" s="276"/>
      <c r="L193" s="276"/>
      <c r="M193" s="276"/>
      <c r="N193" s="148"/>
      <c r="O193" s="148"/>
      <c r="P193" s="148"/>
      <c r="Q193" s="148"/>
      <c r="R193" s="148"/>
      <c r="S193" s="148"/>
      <c r="T193" s="148"/>
      <c r="U193" s="148"/>
      <c r="V193" s="148"/>
      <c r="W193" s="148"/>
      <c r="X193" s="148"/>
      <c r="Y193" s="148"/>
      <c r="Z193" s="148"/>
    </row>
    <row r="194" spans="1:26" ht="19.5" customHeight="1">
      <c r="A194" s="247"/>
      <c r="B194" s="216"/>
      <c r="C194" s="173"/>
      <c r="D194" s="106" t="s">
        <v>311</v>
      </c>
      <c r="E194" s="942" t="s">
        <v>305</v>
      </c>
      <c r="F194" s="943"/>
      <c r="G194" s="944"/>
      <c r="H194" s="73"/>
      <c r="I194" s="106"/>
      <c r="J194" s="107"/>
      <c r="K194" s="276"/>
      <c r="L194" s="276"/>
      <c r="M194" s="276"/>
      <c r="N194" s="148"/>
      <c r="O194" s="148"/>
      <c r="P194" s="148"/>
      <c r="Q194" s="148"/>
      <c r="R194" s="148"/>
      <c r="S194" s="148"/>
      <c r="T194" s="148"/>
      <c r="U194" s="148"/>
      <c r="V194" s="148"/>
      <c r="W194" s="148"/>
      <c r="X194" s="148"/>
      <c r="Y194" s="148"/>
      <c r="Z194" s="148"/>
    </row>
    <row r="195" spans="1:26" ht="19.5" customHeight="1">
      <c r="A195" s="247"/>
      <c r="B195" s="216"/>
      <c r="C195" s="174">
        <v>2</v>
      </c>
      <c r="D195" s="981" t="s">
        <v>276</v>
      </c>
      <c r="E195" s="943"/>
      <c r="F195" s="943"/>
      <c r="G195" s="944"/>
      <c r="H195" s="73"/>
      <c r="I195" s="106"/>
      <c r="J195" s="107"/>
      <c r="K195" s="276"/>
      <c r="L195" s="276"/>
      <c r="M195" s="276"/>
      <c r="N195" s="148"/>
      <c r="O195" s="148"/>
      <c r="P195" s="148"/>
      <c r="Q195" s="148"/>
      <c r="R195" s="148"/>
      <c r="S195" s="148"/>
      <c r="T195" s="148"/>
      <c r="U195" s="148"/>
      <c r="V195" s="148"/>
      <c r="W195" s="148"/>
      <c r="X195" s="148"/>
      <c r="Y195" s="148"/>
      <c r="Z195" s="148"/>
    </row>
    <row r="196" spans="1:26" ht="19.5" customHeight="1">
      <c r="A196" s="247"/>
      <c r="B196" s="216"/>
      <c r="C196" s="172"/>
      <c r="D196" s="106" t="s">
        <v>308</v>
      </c>
      <c r="E196" s="942" t="s">
        <v>309</v>
      </c>
      <c r="F196" s="943"/>
      <c r="G196" s="944"/>
      <c r="H196" s="73"/>
      <c r="I196" s="106"/>
      <c r="J196" s="107"/>
      <c r="K196" s="276"/>
      <c r="L196" s="276"/>
      <c r="M196" s="276"/>
      <c r="N196" s="148"/>
      <c r="O196" s="148"/>
      <c r="P196" s="148"/>
      <c r="Q196" s="148"/>
      <c r="R196" s="148"/>
      <c r="S196" s="148"/>
      <c r="T196" s="148"/>
      <c r="U196" s="148"/>
      <c r="V196" s="148"/>
      <c r="W196" s="148"/>
      <c r="X196" s="148"/>
      <c r="Y196" s="148"/>
      <c r="Z196" s="148"/>
    </row>
    <row r="197" spans="1:26" ht="19.5" customHeight="1">
      <c r="A197" s="247"/>
      <c r="B197" s="216"/>
      <c r="C197" s="172"/>
      <c r="D197" s="106" t="s">
        <v>287</v>
      </c>
      <c r="E197" s="942" t="s">
        <v>310</v>
      </c>
      <c r="F197" s="943"/>
      <c r="G197" s="944"/>
      <c r="H197" s="73"/>
      <c r="I197" s="106"/>
      <c r="J197" s="107"/>
      <c r="K197" s="276"/>
      <c r="L197" s="276"/>
      <c r="M197" s="276"/>
      <c r="N197" s="148"/>
      <c r="O197" s="148"/>
      <c r="P197" s="148"/>
      <c r="Q197" s="148"/>
      <c r="R197" s="148"/>
      <c r="S197" s="148"/>
      <c r="T197" s="148"/>
      <c r="U197" s="148"/>
      <c r="V197" s="148"/>
      <c r="W197" s="148"/>
      <c r="X197" s="148"/>
      <c r="Y197" s="148"/>
      <c r="Z197" s="148"/>
    </row>
    <row r="198" spans="1:26" ht="19.5" customHeight="1">
      <c r="A198" s="247"/>
      <c r="B198" s="123"/>
      <c r="C198" s="173"/>
      <c r="D198" s="106" t="s">
        <v>311</v>
      </c>
      <c r="E198" s="942" t="s">
        <v>305</v>
      </c>
      <c r="F198" s="943"/>
      <c r="G198" s="944"/>
      <c r="H198" s="73"/>
      <c r="I198" s="106"/>
      <c r="J198" s="107"/>
      <c r="K198" s="276"/>
      <c r="L198" s="276"/>
      <c r="M198" s="276"/>
      <c r="N198" s="148"/>
      <c r="O198" s="148"/>
      <c r="P198" s="148"/>
      <c r="Q198" s="148"/>
      <c r="R198" s="148"/>
      <c r="S198" s="148"/>
      <c r="T198" s="148"/>
      <c r="U198" s="148"/>
      <c r="V198" s="148"/>
      <c r="W198" s="148"/>
      <c r="X198" s="148"/>
      <c r="Y198" s="148"/>
      <c r="Z198" s="148"/>
    </row>
    <row r="199" spans="1:26" ht="19.5" customHeight="1">
      <c r="A199" s="247"/>
      <c r="B199" s="176" t="s">
        <v>181</v>
      </c>
      <c r="C199" s="981" t="s">
        <v>312</v>
      </c>
      <c r="D199" s="943"/>
      <c r="E199" s="943"/>
      <c r="F199" s="943"/>
      <c r="G199" s="944"/>
      <c r="H199" s="73"/>
      <c r="I199" s="106">
        <f>PENUNJANG!L108</f>
        <v>0</v>
      </c>
      <c r="J199" s="107"/>
      <c r="K199" s="276"/>
      <c r="L199" s="276"/>
      <c r="M199" s="276"/>
      <c r="N199" s="148"/>
      <c r="O199" s="148"/>
      <c r="P199" s="148"/>
      <c r="Q199" s="148"/>
      <c r="R199" s="148"/>
      <c r="S199" s="148"/>
      <c r="T199" s="148"/>
      <c r="U199" s="148"/>
      <c r="V199" s="148"/>
      <c r="W199" s="148"/>
      <c r="X199" s="148"/>
      <c r="Y199" s="148"/>
      <c r="Z199" s="148"/>
    </row>
    <row r="200" spans="1:26" ht="33.75" customHeight="1">
      <c r="A200" s="794"/>
      <c r="B200" s="123"/>
      <c r="C200" s="181"/>
      <c r="D200" s="981" t="s">
        <v>313</v>
      </c>
      <c r="E200" s="943"/>
      <c r="F200" s="943"/>
      <c r="G200" s="944"/>
      <c r="H200" s="73"/>
      <c r="I200" s="106"/>
      <c r="J200" s="107"/>
      <c r="K200" s="276"/>
      <c r="L200" s="276"/>
      <c r="M200" s="276"/>
      <c r="N200" s="148"/>
      <c r="O200" s="148"/>
      <c r="P200" s="148"/>
      <c r="Q200" s="148"/>
      <c r="R200" s="148"/>
      <c r="S200" s="148"/>
      <c r="T200" s="148"/>
      <c r="U200" s="148"/>
      <c r="V200" s="148"/>
      <c r="W200" s="148"/>
      <c r="X200" s="148"/>
      <c r="Y200" s="148"/>
      <c r="Z200" s="148"/>
    </row>
    <row r="201" spans="1:26" ht="19.5" customHeight="1">
      <c r="A201" s="1020" t="s">
        <v>137</v>
      </c>
      <c r="B201" s="989" t="s">
        <v>158</v>
      </c>
      <c r="C201" s="943"/>
      <c r="D201" s="943"/>
      <c r="E201" s="943"/>
      <c r="F201" s="943"/>
      <c r="G201" s="943"/>
      <c r="H201" s="943"/>
      <c r="I201" s="943"/>
      <c r="J201" s="943"/>
      <c r="K201" s="943"/>
      <c r="L201" s="943"/>
      <c r="M201" s="944"/>
      <c r="N201" s="148"/>
      <c r="O201" s="148"/>
      <c r="P201" s="148"/>
      <c r="Q201" s="148"/>
      <c r="R201" s="148"/>
      <c r="S201" s="148"/>
      <c r="T201" s="148"/>
      <c r="U201" s="148"/>
      <c r="V201" s="148"/>
      <c r="W201" s="148"/>
      <c r="X201" s="148"/>
      <c r="Y201" s="148"/>
      <c r="Z201" s="148"/>
    </row>
    <row r="202" spans="1:26" ht="19.5" customHeight="1">
      <c r="A202" s="936"/>
      <c r="B202" s="934" t="s">
        <v>159</v>
      </c>
      <c r="C202" s="931"/>
      <c r="D202" s="931"/>
      <c r="E202" s="931"/>
      <c r="F202" s="931"/>
      <c r="G202" s="1010"/>
      <c r="H202" s="992" t="s">
        <v>160</v>
      </c>
      <c r="I202" s="993"/>
      <c r="J202" s="993"/>
      <c r="K202" s="993"/>
      <c r="L202" s="993"/>
      <c r="M202" s="980"/>
      <c r="N202" s="148"/>
      <c r="O202" s="148"/>
      <c r="P202" s="148"/>
      <c r="Q202" s="148"/>
      <c r="R202" s="148"/>
      <c r="S202" s="148"/>
      <c r="T202" s="148"/>
      <c r="U202" s="148"/>
      <c r="V202" s="148"/>
      <c r="W202" s="148"/>
      <c r="X202" s="148"/>
      <c r="Y202" s="148"/>
      <c r="Z202" s="148"/>
    </row>
    <row r="203" spans="1:26" ht="19.5" customHeight="1">
      <c r="A203" s="936"/>
      <c r="B203" s="1021"/>
      <c r="C203" s="931"/>
      <c r="D203" s="931"/>
      <c r="E203" s="931"/>
      <c r="F203" s="931"/>
      <c r="G203" s="1010"/>
      <c r="H203" s="992" t="s">
        <v>161</v>
      </c>
      <c r="I203" s="993"/>
      <c r="J203" s="980"/>
      <c r="K203" s="992" t="s">
        <v>162</v>
      </c>
      <c r="L203" s="993"/>
      <c r="M203" s="980"/>
      <c r="N203" s="148"/>
      <c r="O203" s="148"/>
      <c r="P203" s="148"/>
      <c r="Q203" s="148"/>
      <c r="R203" s="148"/>
      <c r="S203" s="148"/>
      <c r="T203" s="148"/>
      <c r="U203" s="148"/>
      <c r="V203" s="148"/>
      <c r="W203" s="148"/>
      <c r="X203" s="148"/>
      <c r="Y203" s="148"/>
      <c r="Z203" s="148"/>
    </row>
    <row r="204" spans="1:26" ht="19.5" customHeight="1">
      <c r="A204" s="937"/>
      <c r="B204" s="979"/>
      <c r="C204" s="993"/>
      <c r="D204" s="993"/>
      <c r="E204" s="993"/>
      <c r="F204" s="993"/>
      <c r="G204" s="980"/>
      <c r="H204" s="126" t="s">
        <v>86</v>
      </c>
      <c r="I204" s="126" t="s">
        <v>87</v>
      </c>
      <c r="J204" s="126" t="s">
        <v>88</v>
      </c>
      <c r="K204" s="126" t="s">
        <v>86</v>
      </c>
      <c r="L204" s="126" t="s">
        <v>87</v>
      </c>
      <c r="M204" s="126" t="s">
        <v>88</v>
      </c>
      <c r="N204" s="148"/>
      <c r="O204" s="148"/>
      <c r="P204" s="148"/>
      <c r="Q204" s="148"/>
      <c r="R204" s="148"/>
      <c r="S204" s="148"/>
      <c r="T204" s="148"/>
      <c r="U204" s="148"/>
      <c r="V204" s="148"/>
      <c r="W204" s="148"/>
      <c r="X204" s="148"/>
      <c r="Y204" s="148"/>
      <c r="Z204" s="148"/>
    </row>
    <row r="205" spans="1:26" ht="19.5" customHeight="1">
      <c r="A205" s="174">
        <v>1</v>
      </c>
      <c r="B205" s="989">
        <v>2</v>
      </c>
      <c r="C205" s="943"/>
      <c r="D205" s="943"/>
      <c r="E205" s="943"/>
      <c r="F205" s="943"/>
      <c r="G205" s="944"/>
      <c r="H205" s="126">
        <v>3</v>
      </c>
      <c r="I205" s="126">
        <v>4</v>
      </c>
      <c r="J205" s="126">
        <v>5</v>
      </c>
      <c r="K205" s="126">
        <v>6</v>
      </c>
      <c r="L205" s="126">
        <v>7</v>
      </c>
      <c r="M205" s="126">
        <v>8</v>
      </c>
      <c r="N205" s="148"/>
      <c r="O205" s="148"/>
      <c r="P205" s="148"/>
      <c r="Q205" s="148"/>
      <c r="R205" s="148"/>
      <c r="S205" s="148"/>
      <c r="T205" s="148"/>
      <c r="U205" s="148"/>
      <c r="V205" s="148"/>
      <c r="W205" s="148"/>
      <c r="X205" s="148"/>
      <c r="Y205" s="148"/>
      <c r="Z205" s="148"/>
    </row>
    <row r="206" spans="1:26" ht="31.5" customHeight="1">
      <c r="A206" s="247"/>
      <c r="B206" s="777" t="s">
        <v>189</v>
      </c>
      <c r="C206" s="996" t="s">
        <v>314</v>
      </c>
      <c r="D206" s="943"/>
      <c r="E206" s="943"/>
      <c r="F206" s="943"/>
      <c r="G206" s="944"/>
      <c r="H206" s="73"/>
      <c r="I206" s="106">
        <f>DUPAK!J207</f>
        <v>0</v>
      </c>
      <c r="J206" s="107"/>
      <c r="K206" s="276"/>
      <c r="L206" s="276"/>
      <c r="M206" s="276"/>
      <c r="N206" s="148"/>
      <c r="O206" s="148"/>
      <c r="P206" s="148"/>
      <c r="Q206" s="148"/>
      <c r="R206" s="148"/>
      <c r="S206" s="148"/>
      <c r="T206" s="148"/>
      <c r="U206" s="148"/>
      <c r="V206" s="148"/>
      <c r="W206" s="148"/>
      <c r="X206" s="148"/>
      <c r="Y206" s="148"/>
      <c r="Z206" s="148"/>
    </row>
    <row r="207" spans="1:26" ht="19.5" customHeight="1">
      <c r="A207" s="247"/>
      <c r="B207" s="216"/>
      <c r="C207" s="174">
        <v>1</v>
      </c>
      <c r="D207" s="991" t="s">
        <v>315</v>
      </c>
      <c r="E207" s="972"/>
      <c r="F207" s="972"/>
      <c r="G207" s="978"/>
      <c r="H207" s="182"/>
      <c r="I207" s="106"/>
      <c r="J207" s="207"/>
      <c r="K207" s="279"/>
      <c r="L207" s="279"/>
      <c r="M207" s="279"/>
      <c r="N207" s="148"/>
      <c r="O207" s="148"/>
      <c r="P207" s="148"/>
      <c r="Q207" s="148"/>
      <c r="R207" s="148"/>
      <c r="S207" s="148"/>
      <c r="T207" s="148"/>
      <c r="U207" s="148"/>
      <c r="V207" s="148"/>
      <c r="W207" s="148"/>
      <c r="X207" s="148"/>
      <c r="Y207" s="148"/>
      <c r="Z207" s="148"/>
    </row>
    <row r="208" spans="1:26" ht="19.5" customHeight="1">
      <c r="A208" s="247"/>
      <c r="B208" s="123"/>
      <c r="C208" s="126">
        <v>2</v>
      </c>
      <c r="D208" s="981" t="s">
        <v>316</v>
      </c>
      <c r="E208" s="943"/>
      <c r="F208" s="943"/>
      <c r="G208" s="944"/>
      <c r="H208" s="73"/>
      <c r="I208" s="106"/>
      <c r="J208" s="107"/>
      <c r="K208" s="276"/>
      <c r="L208" s="276"/>
      <c r="M208" s="276"/>
      <c r="N208" s="148"/>
      <c r="O208" s="148"/>
      <c r="P208" s="148"/>
      <c r="Q208" s="148"/>
      <c r="R208" s="148"/>
      <c r="S208" s="148"/>
      <c r="T208" s="148"/>
      <c r="U208" s="148"/>
      <c r="V208" s="148"/>
      <c r="W208" s="148"/>
      <c r="X208" s="148"/>
      <c r="Y208" s="148"/>
      <c r="Z208" s="148"/>
    </row>
    <row r="209" spans="1:26" ht="19.5" customHeight="1">
      <c r="A209" s="247"/>
      <c r="B209" s="176" t="s">
        <v>193</v>
      </c>
      <c r="C209" s="981" t="s">
        <v>317</v>
      </c>
      <c r="D209" s="943"/>
      <c r="E209" s="943"/>
      <c r="F209" s="943"/>
      <c r="G209" s="944"/>
      <c r="H209" s="73"/>
      <c r="I209" s="106">
        <f>PENUNJANG!L113</f>
        <v>8</v>
      </c>
      <c r="J209" s="107"/>
      <c r="K209" s="276"/>
      <c r="L209" s="276"/>
      <c r="M209" s="276"/>
      <c r="N209" s="148"/>
      <c r="O209" s="148"/>
      <c r="P209" s="148"/>
      <c r="Q209" s="148"/>
      <c r="R209" s="148"/>
      <c r="S209" s="148"/>
      <c r="T209" s="148"/>
      <c r="U209" s="148"/>
      <c r="V209" s="148"/>
      <c r="W209" s="148"/>
      <c r="X209" s="148"/>
      <c r="Y209" s="148"/>
      <c r="Z209" s="148"/>
    </row>
    <row r="210" spans="1:26" ht="19.5" customHeight="1">
      <c r="A210" s="247"/>
      <c r="B210" s="216"/>
      <c r="C210" s="174">
        <v>1</v>
      </c>
      <c r="D210" s="981" t="s">
        <v>318</v>
      </c>
      <c r="E210" s="943"/>
      <c r="F210" s="943"/>
      <c r="G210" s="944"/>
      <c r="H210" s="73"/>
      <c r="I210" s="106"/>
      <c r="J210" s="107"/>
      <c r="K210" s="276"/>
      <c r="L210" s="276"/>
      <c r="M210" s="276"/>
      <c r="N210" s="148"/>
      <c r="O210" s="148"/>
      <c r="P210" s="148"/>
      <c r="Q210" s="148"/>
      <c r="R210" s="148"/>
      <c r="S210" s="148"/>
      <c r="T210" s="148"/>
      <c r="U210" s="148"/>
      <c r="V210" s="148"/>
      <c r="W210" s="148"/>
      <c r="X210" s="148"/>
      <c r="Y210" s="148"/>
      <c r="Z210" s="148"/>
    </row>
    <row r="211" spans="1:26" ht="19.5" customHeight="1">
      <c r="A211" s="247"/>
      <c r="B211" s="216"/>
      <c r="C211" s="172"/>
      <c r="D211" s="106" t="s">
        <v>34</v>
      </c>
      <c r="E211" s="942" t="s">
        <v>319</v>
      </c>
      <c r="F211" s="943"/>
      <c r="G211" s="944"/>
      <c r="H211" s="73"/>
      <c r="I211" s="106"/>
      <c r="J211" s="107"/>
      <c r="K211" s="276"/>
      <c r="L211" s="276"/>
      <c r="M211" s="276"/>
      <c r="N211" s="148"/>
      <c r="O211" s="148"/>
      <c r="P211" s="148"/>
      <c r="Q211" s="148"/>
      <c r="R211" s="148"/>
      <c r="S211" s="148"/>
      <c r="T211" s="148"/>
      <c r="U211" s="148"/>
      <c r="V211" s="148"/>
      <c r="W211" s="148"/>
      <c r="X211" s="148"/>
      <c r="Y211" s="148"/>
      <c r="Z211" s="148"/>
    </row>
    <row r="212" spans="1:26" ht="19.5" customHeight="1">
      <c r="A212" s="247"/>
      <c r="B212" s="216"/>
      <c r="C212" s="173"/>
      <c r="D212" s="106" t="s">
        <v>37</v>
      </c>
      <c r="E212" s="942" t="s">
        <v>305</v>
      </c>
      <c r="F212" s="943"/>
      <c r="G212" s="944"/>
      <c r="H212" s="73"/>
      <c r="I212" s="106"/>
      <c r="J212" s="107"/>
      <c r="K212" s="276"/>
      <c r="L212" s="276"/>
      <c r="M212" s="276"/>
      <c r="N212" s="148"/>
      <c r="O212" s="148"/>
      <c r="P212" s="148"/>
      <c r="Q212" s="148"/>
      <c r="R212" s="148"/>
      <c r="S212" s="148"/>
      <c r="T212" s="148"/>
      <c r="U212" s="148"/>
      <c r="V212" s="148"/>
      <c r="W212" s="148"/>
      <c r="X212" s="148"/>
      <c r="Y212" s="148"/>
      <c r="Z212" s="148"/>
    </row>
    <row r="213" spans="1:26" ht="19.5" customHeight="1">
      <c r="A213" s="791"/>
      <c r="B213" s="216"/>
      <c r="C213" s="174">
        <v>2</v>
      </c>
      <c r="D213" s="981" t="s">
        <v>320</v>
      </c>
      <c r="E213" s="943"/>
      <c r="F213" s="943"/>
      <c r="G213" s="944"/>
      <c r="H213" s="73"/>
      <c r="I213" s="106"/>
      <c r="J213" s="107"/>
      <c r="K213" s="276"/>
      <c r="L213" s="276"/>
      <c r="M213" s="276"/>
      <c r="N213" s="148"/>
      <c r="O213" s="148"/>
      <c r="P213" s="148"/>
      <c r="Q213" s="148"/>
      <c r="R213" s="148"/>
      <c r="S213" s="148"/>
      <c r="T213" s="148"/>
      <c r="U213" s="148"/>
      <c r="V213" s="148"/>
      <c r="W213" s="148"/>
      <c r="X213" s="148"/>
      <c r="Y213" s="148"/>
      <c r="Z213" s="148"/>
    </row>
    <row r="214" spans="1:26" ht="19.5" customHeight="1">
      <c r="A214" s="791"/>
      <c r="B214" s="216"/>
      <c r="C214" s="172"/>
      <c r="D214" s="106" t="s">
        <v>34</v>
      </c>
      <c r="E214" s="942" t="s">
        <v>319</v>
      </c>
      <c r="F214" s="943"/>
      <c r="G214" s="944"/>
      <c r="H214" s="73"/>
      <c r="I214" s="106"/>
      <c r="J214" s="107"/>
      <c r="K214" s="276"/>
      <c r="L214" s="276"/>
      <c r="M214" s="276"/>
      <c r="N214" s="148"/>
      <c r="O214" s="148"/>
      <c r="P214" s="148"/>
      <c r="Q214" s="148"/>
      <c r="R214" s="148"/>
      <c r="S214" s="148"/>
      <c r="T214" s="148"/>
      <c r="U214" s="148"/>
      <c r="V214" s="148"/>
      <c r="W214" s="148"/>
      <c r="X214" s="148"/>
      <c r="Y214" s="148"/>
      <c r="Z214" s="148"/>
    </row>
    <row r="215" spans="1:26" ht="19.5" customHeight="1">
      <c r="A215" s="791"/>
      <c r="B215" s="123"/>
      <c r="C215" s="173"/>
      <c r="D215" s="106" t="s">
        <v>37</v>
      </c>
      <c r="E215" s="468" t="s">
        <v>305</v>
      </c>
      <c r="F215" s="468"/>
      <c r="G215" s="276"/>
      <c r="H215" s="73"/>
      <c r="I215" s="106"/>
      <c r="J215" s="107"/>
      <c r="K215" s="276"/>
      <c r="L215" s="276"/>
      <c r="M215" s="276"/>
      <c r="N215" s="148"/>
      <c r="O215" s="148"/>
      <c r="P215" s="148"/>
      <c r="Q215" s="148"/>
      <c r="R215" s="148"/>
      <c r="S215" s="148"/>
      <c r="T215" s="148"/>
      <c r="U215" s="148"/>
      <c r="V215" s="148"/>
      <c r="W215" s="148"/>
      <c r="X215" s="148"/>
      <c r="Y215" s="148"/>
      <c r="Z215" s="148"/>
    </row>
    <row r="216" spans="1:26" ht="19.5" customHeight="1">
      <c r="A216" s="247"/>
      <c r="B216" s="172" t="s">
        <v>196</v>
      </c>
      <c r="C216" s="981" t="s">
        <v>321</v>
      </c>
      <c r="D216" s="943"/>
      <c r="E216" s="943"/>
      <c r="F216" s="943"/>
      <c r="G216" s="944"/>
      <c r="H216" s="73"/>
      <c r="I216" s="106">
        <f>PENUNJANG!L143</f>
        <v>0</v>
      </c>
      <c r="J216" s="107"/>
      <c r="K216" s="276"/>
      <c r="L216" s="276"/>
      <c r="M216" s="276"/>
      <c r="N216" s="148"/>
      <c r="O216" s="148"/>
      <c r="P216" s="148"/>
      <c r="Q216" s="148"/>
      <c r="R216" s="148"/>
      <c r="S216" s="148"/>
      <c r="T216" s="148"/>
      <c r="U216" s="148"/>
      <c r="V216" s="148"/>
      <c r="W216" s="148"/>
      <c r="X216" s="148"/>
      <c r="Y216" s="148"/>
      <c r="Z216" s="148"/>
    </row>
    <row r="217" spans="1:26" ht="19.5" customHeight="1">
      <c r="A217" s="247"/>
      <c r="B217" s="172"/>
      <c r="C217" s="332">
        <v>1</v>
      </c>
      <c r="D217" s="996" t="s">
        <v>322</v>
      </c>
      <c r="E217" s="943"/>
      <c r="F217" s="943"/>
      <c r="G217" s="944"/>
      <c r="H217" s="73"/>
      <c r="I217" s="106"/>
      <c r="J217" s="107"/>
      <c r="K217" s="276"/>
      <c r="L217" s="276"/>
      <c r="M217" s="276"/>
      <c r="N217" s="148"/>
      <c r="O217" s="148"/>
      <c r="P217" s="148"/>
      <c r="Q217" s="148"/>
      <c r="R217" s="148"/>
      <c r="S217" s="148"/>
      <c r="T217" s="148"/>
      <c r="U217" s="148"/>
      <c r="V217" s="148"/>
      <c r="W217" s="148"/>
      <c r="X217" s="148"/>
      <c r="Y217" s="148"/>
      <c r="Z217" s="148"/>
    </row>
    <row r="218" spans="1:26" ht="19.5" customHeight="1">
      <c r="A218" s="247"/>
      <c r="B218" s="216"/>
      <c r="C218" s="172"/>
      <c r="D218" s="106" t="s">
        <v>308</v>
      </c>
      <c r="E218" s="981" t="s">
        <v>323</v>
      </c>
      <c r="F218" s="943"/>
      <c r="G218" s="944"/>
      <c r="H218" s="73"/>
      <c r="I218" s="106"/>
      <c r="J218" s="107"/>
      <c r="K218" s="276"/>
      <c r="L218" s="276"/>
      <c r="M218" s="276"/>
      <c r="N218" s="148"/>
      <c r="O218" s="148"/>
      <c r="P218" s="148"/>
      <c r="Q218" s="148"/>
      <c r="R218" s="148"/>
      <c r="S218" s="148"/>
      <c r="T218" s="148"/>
      <c r="U218" s="148"/>
      <c r="V218" s="148"/>
      <c r="W218" s="148"/>
      <c r="X218" s="148"/>
      <c r="Y218" s="148"/>
      <c r="Z218" s="148"/>
    </row>
    <row r="219" spans="1:26" ht="19.5" customHeight="1">
      <c r="A219" s="247"/>
      <c r="B219" s="172"/>
      <c r="C219" s="172"/>
      <c r="D219" s="106" t="s">
        <v>287</v>
      </c>
      <c r="E219" s="981" t="s">
        <v>324</v>
      </c>
      <c r="F219" s="943"/>
      <c r="G219" s="944"/>
      <c r="H219" s="73"/>
      <c r="I219" s="106"/>
      <c r="J219" s="107"/>
      <c r="K219" s="276"/>
      <c r="L219" s="276"/>
      <c r="M219" s="276"/>
      <c r="N219" s="148"/>
      <c r="O219" s="148"/>
      <c r="P219" s="148"/>
      <c r="Q219" s="148"/>
      <c r="R219" s="148"/>
      <c r="S219" s="148"/>
      <c r="T219" s="148"/>
      <c r="U219" s="148"/>
      <c r="V219" s="148"/>
      <c r="W219" s="148"/>
      <c r="X219" s="148"/>
      <c r="Y219" s="148"/>
      <c r="Z219" s="148"/>
    </row>
    <row r="220" spans="1:26" ht="19.5" customHeight="1">
      <c r="A220" s="247"/>
      <c r="B220" s="172"/>
      <c r="C220" s="173"/>
      <c r="D220" s="106" t="s">
        <v>311</v>
      </c>
      <c r="E220" s="981" t="s">
        <v>325</v>
      </c>
      <c r="F220" s="943"/>
      <c r="G220" s="944"/>
      <c r="H220" s="73"/>
      <c r="I220" s="106"/>
      <c r="J220" s="107"/>
      <c r="K220" s="276"/>
      <c r="L220" s="276"/>
      <c r="M220" s="276"/>
      <c r="N220" s="148"/>
      <c r="O220" s="148"/>
      <c r="P220" s="148"/>
      <c r="Q220" s="148"/>
      <c r="R220" s="148"/>
      <c r="S220" s="148"/>
      <c r="T220" s="148"/>
      <c r="U220" s="148"/>
      <c r="V220" s="148"/>
      <c r="W220" s="148"/>
      <c r="X220" s="148"/>
      <c r="Y220" s="148"/>
      <c r="Z220" s="148"/>
    </row>
    <row r="221" spans="1:26" ht="19.5" customHeight="1">
      <c r="A221" s="247"/>
      <c r="B221" s="172"/>
      <c r="C221" s="174">
        <v>2</v>
      </c>
      <c r="D221" s="981" t="s">
        <v>326</v>
      </c>
      <c r="E221" s="943"/>
      <c r="F221" s="943"/>
      <c r="G221" s="944"/>
      <c r="H221" s="73"/>
      <c r="I221" s="106"/>
      <c r="J221" s="107"/>
      <c r="K221" s="276"/>
      <c r="L221" s="276"/>
      <c r="M221" s="276"/>
      <c r="N221" s="148"/>
      <c r="O221" s="148"/>
      <c r="P221" s="148"/>
      <c r="Q221" s="148"/>
      <c r="R221" s="148"/>
      <c r="S221" s="148"/>
      <c r="T221" s="148"/>
      <c r="U221" s="148"/>
      <c r="V221" s="148"/>
      <c r="W221" s="148"/>
      <c r="X221" s="148"/>
      <c r="Y221" s="148"/>
      <c r="Z221" s="148"/>
    </row>
    <row r="222" spans="1:26" ht="19.5" customHeight="1">
      <c r="A222" s="247"/>
      <c r="B222" s="172"/>
      <c r="C222" s="172"/>
      <c r="D222" s="126" t="s">
        <v>34</v>
      </c>
      <c r="E222" s="942" t="s">
        <v>275</v>
      </c>
      <c r="F222" s="943"/>
      <c r="G222" s="944"/>
      <c r="H222" s="73"/>
      <c r="I222" s="106"/>
      <c r="J222" s="107"/>
      <c r="K222" s="276"/>
      <c r="L222" s="276"/>
      <c r="M222" s="276"/>
      <c r="N222" s="148"/>
      <c r="O222" s="148"/>
      <c r="P222" s="148"/>
      <c r="Q222" s="148"/>
      <c r="R222" s="148"/>
      <c r="S222" s="148"/>
      <c r="T222" s="148"/>
      <c r="U222" s="148"/>
      <c r="V222" s="148"/>
      <c r="W222" s="148"/>
      <c r="X222" s="148"/>
      <c r="Y222" s="148"/>
      <c r="Z222" s="148"/>
    </row>
    <row r="223" spans="1:26" ht="19.5" customHeight="1">
      <c r="A223" s="247"/>
      <c r="B223" s="172"/>
      <c r="C223" s="172"/>
      <c r="D223" s="126" t="s">
        <v>287</v>
      </c>
      <c r="E223" s="942" t="s">
        <v>276</v>
      </c>
      <c r="F223" s="943"/>
      <c r="G223" s="944"/>
      <c r="H223" s="73"/>
      <c r="I223" s="106"/>
      <c r="J223" s="107"/>
      <c r="K223" s="276"/>
      <c r="L223" s="276"/>
      <c r="M223" s="276"/>
      <c r="N223" s="148"/>
      <c r="O223" s="148"/>
      <c r="P223" s="148"/>
      <c r="Q223" s="148"/>
      <c r="R223" s="148"/>
      <c r="S223" s="148"/>
      <c r="T223" s="148"/>
      <c r="U223" s="148"/>
      <c r="V223" s="148"/>
      <c r="W223" s="148"/>
      <c r="X223" s="148"/>
      <c r="Y223" s="148"/>
      <c r="Z223" s="148"/>
    </row>
    <row r="224" spans="1:26" ht="19.5" customHeight="1">
      <c r="A224" s="247"/>
      <c r="B224" s="173"/>
      <c r="C224" s="173"/>
      <c r="D224" s="126" t="s">
        <v>311</v>
      </c>
      <c r="E224" s="942" t="s">
        <v>327</v>
      </c>
      <c r="F224" s="943"/>
      <c r="G224" s="944"/>
      <c r="H224" s="73"/>
      <c r="I224" s="106"/>
      <c r="J224" s="107"/>
      <c r="K224" s="276"/>
      <c r="L224" s="276"/>
      <c r="M224" s="276"/>
      <c r="N224" s="148"/>
      <c r="O224" s="148"/>
      <c r="P224" s="148"/>
      <c r="Q224" s="148"/>
      <c r="R224" s="148"/>
      <c r="S224" s="148"/>
      <c r="T224" s="148"/>
      <c r="U224" s="148"/>
      <c r="V224" s="148"/>
      <c r="W224" s="148"/>
      <c r="X224" s="148"/>
      <c r="Y224" s="148"/>
      <c r="Z224" s="148"/>
    </row>
    <row r="225" spans="1:26" ht="35.25" customHeight="1">
      <c r="A225" s="247"/>
      <c r="B225" s="777" t="s">
        <v>199</v>
      </c>
      <c r="C225" s="996" t="s">
        <v>328</v>
      </c>
      <c r="D225" s="943"/>
      <c r="E225" s="943"/>
      <c r="F225" s="943"/>
      <c r="G225" s="944"/>
      <c r="H225" s="217"/>
      <c r="I225" s="106">
        <f>PENUNJANG!L152</f>
        <v>0</v>
      </c>
      <c r="J225" s="107"/>
      <c r="K225" s="276"/>
      <c r="L225" s="276"/>
      <c r="M225" s="276"/>
      <c r="N225" s="148"/>
      <c r="O225" s="148"/>
      <c r="P225" s="148"/>
      <c r="Q225" s="148"/>
      <c r="R225" s="148"/>
      <c r="S225" s="148"/>
      <c r="T225" s="148"/>
      <c r="U225" s="148"/>
      <c r="V225" s="148"/>
      <c r="W225" s="148"/>
      <c r="X225" s="148"/>
      <c r="Y225" s="148"/>
      <c r="Z225" s="148"/>
    </row>
    <row r="226" spans="1:26" ht="19.5" customHeight="1">
      <c r="A226" s="247"/>
      <c r="B226" s="216"/>
      <c r="C226" s="126">
        <v>1</v>
      </c>
      <c r="D226" s="981" t="s">
        <v>329</v>
      </c>
      <c r="E226" s="943"/>
      <c r="F226" s="943"/>
      <c r="G226" s="944"/>
      <c r="H226" s="217"/>
      <c r="I226" s="106"/>
      <c r="J226" s="107"/>
      <c r="K226" s="276"/>
      <c r="L226" s="276"/>
      <c r="M226" s="276"/>
      <c r="N226" s="148"/>
      <c r="O226" s="148"/>
      <c r="P226" s="148"/>
      <c r="Q226" s="148"/>
      <c r="R226" s="148"/>
      <c r="S226" s="148"/>
      <c r="T226" s="148"/>
      <c r="U226" s="148"/>
      <c r="V226" s="148"/>
      <c r="W226" s="148"/>
      <c r="X226" s="148"/>
      <c r="Y226" s="148"/>
      <c r="Z226" s="148"/>
    </row>
    <row r="227" spans="1:26" ht="19.5" customHeight="1">
      <c r="A227" s="247"/>
      <c r="B227" s="216"/>
      <c r="C227" s="126">
        <v>2</v>
      </c>
      <c r="D227" s="981" t="s">
        <v>330</v>
      </c>
      <c r="E227" s="943"/>
      <c r="F227" s="943"/>
      <c r="G227" s="944"/>
      <c r="H227" s="73"/>
      <c r="I227" s="106"/>
      <c r="J227" s="107"/>
      <c r="K227" s="276"/>
      <c r="L227" s="276"/>
      <c r="M227" s="276"/>
      <c r="N227" s="148"/>
      <c r="O227" s="148"/>
      <c r="P227" s="148"/>
      <c r="Q227" s="148"/>
      <c r="R227" s="148"/>
      <c r="S227" s="148"/>
      <c r="T227" s="148"/>
      <c r="U227" s="148"/>
      <c r="V227" s="148"/>
      <c r="W227" s="148"/>
      <c r="X227" s="148"/>
      <c r="Y227" s="148"/>
      <c r="Z227" s="148"/>
    </row>
    <row r="228" spans="1:26" ht="19.5" customHeight="1">
      <c r="A228" s="247"/>
      <c r="B228" s="173"/>
      <c r="C228" s="126">
        <v>3</v>
      </c>
      <c r="D228" s="981" t="s">
        <v>331</v>
      </c>
      <c r="E228" s="943"/>
      <c r="F228" s="943"/>
      <c r="G228" s="944"/>
      <c r="H228" s="73"/>
      <c r="I228" s="106"/>
      <c r="J228" s="107"/>
      <c r="K228" s="276"/>
      <c r="L228" s="276"/>
      <c r="M228" s="276"/>
      <c r="N228" s="148"/>
      <c r="O228" s="148"/>
      <c r="P228" s="148"/>
      <c r="Q228" s="148"/>
      <c r="R228" s="148"/>
      <c r="S228" s="148"/>
      <c r="T228" s="148"/>
      <c r="U228" s="148"/>
      <c r="V228" s="148"/>
      <c r="W228" s="148"/>
      <c r="X228" s="148"/>
      <c r="Y228" s="148"/>
      <c r="Z228" s="148"/>
    </row>
    <row r="229" spans="1:26" ht="19.5" customHeight="1">
      <c r="A229" s="247"/>
      <c r="B229" s="174" t="s">
        <v>163</v>
      </c>
      <c r="C229" s="981" t="s">
        <v>332</v>
      </c>
      <c r="D229" s="943"/>
      <c r="E229" s="943"/>
      <c r="F229" s="943"/>
      <c r="G229" s="944"/>
      <c r="H229" s="73"/>
      <c r="I229" s="106">
        <f>PENUNJANG!L156</f>
        <v>0</v>
      </c>
      <c r="J229" s="107"/>
      <c r="K229" s="276"/>
      <c r="L229" s="276"/>
      <c r="M229" s="276"/>
      <c r="N229" s="148"/>
      <c r="O229" s="148"/>
      <c r="P229" s="148"/>
      <c r="Q229" s="148"/>
      <c r="R229" s="148"/>
      <c r="S229" s="148"/>
      <c r="T229" s="148"/>
      <c r="U229" s="148"/>
      <c r="V229" s="148"/>
      <c r="W229" s="148"/>
      <c r="X229" s="148"/>
      <c r="Y229" s="148"/>
      <c r="Z229" s="148"/>
    </row>
    <row r="230" spans="1:26" ht="19.5" customHeight="1">
      <c r="A230" s="247"/>
      <c r="B230" s="172"/>
      <c r="C230" s="126">
        <v>1</v>
      </c>
      <c r="D230" s="108" t="s">
        <v>275</v>
      </c>
      <c r="E230" s="108"/>
      <c r="F230" s="108"/>
      <c r="G230" s="108"/>
      <c r="H230" s="73"/>
      <c r="I230" s="106"/>
      <c r="J230" s="107"/>
      <c r="K230" s="276"/>
      <c r="L230" s="276"/>
      <c r="M230" s="276"/>
      <c r="N230" s="148"/>
      <c r="O230" s="148"/>
      <c r="P230" s="148"/>
      <c r="Q230" s="148"/>
      <c r="R230" s="148"/>
      <c r="S230" s="148"/>
      <c r="T230" s="148"/>
      <c r="U230" s="148"/>
      <c r="V230" s="148"/>
      <c r="W230" s="148"/>
      <c r="X230" s="148"/>
      <c r="Y230" s="148"/>
      <c r="Z230" s="148"/>
    </row>
    <row r="231" spans="1:26" ht="19.5" customHeight="1">
      <c r="A231" s="247"/>
      <c r="B231" s="172"/>
      <c r="C231" s="126">
        <v>2</v>
      </c>
      <c r="D231" s="108" t="s">
        <v>276</v>
      </c>
      <c r="E231" s="108"/>
      <c r="F231" s="108"/>
      <c r="G231" s="276"/>
      <c r="H231" s="73"/>
      <c r="I231" s="106"/>
      <c r="J231" s="107"/>
      <c r="K231" s="276"/>
      <c r="L231" s="276"/>
      <c r="M231" s="276"/>
      <c r="N231" s="148"/>
      <c r="O231" s="148"/>
      <c r="P231" s="148"/>
      <c r="Q231" s="148"/>
      <c r="R231" s="148"/>
      <c r="S231" s="148"/>
      <c r="T231" s="148"/>
      <c r="U231" s="148"/>
      <c r="V231" s="148"/>
      <c r="W231" s="148"/>
      <c r="X231" s="148"/>
      <c r="Y231" s="148"/>
      <c r="Z231" s="148"/>
    </row>
    <row r="232" spans="1:26" ht="19.5" customHeight="1">
      <c r="A232" s="247"/>
      <c r="B232" s="173"/>
      <c r="C232" s="126">
        <v>3</v>
      </c>
      <c r="D232" s="108" t="s">
        <v>333</v>
      </c>
      <c r="E232" s="108"/>
      <c r="F232" s="108"/>
      <c r="G232" s="276"/>
      <c r="H232" s="73"/>
      <c r="I232" s="106"/>
      <c r="J232" s="107"/>
      <c r="K232" s="276"/>
      <c r="L232" s="276"/>
      <c r="M232" s="276"/>
      <c r="N232" s="148"/>
      <c r="O232" s="148"/>
      <c r="P232" s="148"/>
      <c r="Q232" s="148"/>
      <c r="R232" s="148"/>
      <c r="S232" s="148"/>
      <c r="T232" s="148"/>
      <c r="U232" s="148"/>
      <c r="V232" s="148"/>
      <c r="W232" s="148"/>
      <c r="X232" s="148"/>
      <c r="Y232" s="148"/>
      <c r="Z232" s="148"/>
    </row>
    <row r="233" spans="1:26" ht="19.5" customHeight="1">
      <c r="A233" s="219"/>
      <c r="B233" s="174" t="s">
        <v>205</v>
      </c>
      <c r="C233" s="981" t="s">
        <v>334</v>
      </c>
      <c r="D233" s="943"/>
      <c r="E233" s="943"/>
      <c r="F233" s="943"/>
      <c r="G233" s="944"/>
      <c r="H233" s="157"/>
      <c r="I233" s="106">
        <f>PENUNJANG!L160</f>
        <v>0</v>
      </c>
      <c r="J233" s="126"/>
      <c r="K233" s="126"/>
      <c r="L233" s="126"/>
      <c r="M233" s="126"/>
      <c r="N233" s="148"/>
      <c r="O233" s="148"/>
      <c r="P233" s="148"/>
      <c r="Q233" s="148"/>
      <c r="R233" s="148"/>
      <c r="S233" s="148"/>
      <c r="T233" s="148"/>
      <c r="U233" s="148"/>
      <c r="V233" s="148"/>
      <c r="W233" s="148"/>
      <c r="X233" s="148"/>
      <c r="Y233" s="148"/>
      <c r="Z233" s="148"/>
    </row>
    <row r="234" spans="1:26" ht="32.25" customHeight="1">
      <c r="A234" s="219"/>
      <c r="B234" s="173"/>
      <c r="C234" s="220"/>
      <c r="D234" s="981" t="s">
        <v>335</v>
      </c>
      <c r="E234" s="943"/>
      <c r="F234" s="943"/>
      <c r="G234" s="944"/>
      <c r="H234" s="177"/>
      <c r="I234" s="106"/>
      <c r="J234" s="126"/>
      <c r="K234" s="126"/>
      <c r="L234" s="126"/>
      <c r="M234" s="126"/>
      <c r="N234" s="148"/>
      <c r="O234" s="148"/>
      <c r="P234" s="148"/>
      <c r="Q234" s="148"/>
      <c r="R234" s="148"/>
      <c r="S234" s="148"/>
      <c r="T234" s="148"/>
      <c r="U234" s="148"/>
      <c r="V234" s="148"/>
      <c r="W234" s="148"/>
      <c r="X234" s="148"/>
      <c r="Y234" s="148"/>
      <c r="Z234" s="148"/>
    </row>
    <row r="235" spans="1:26" ht="19.5" customHeight="1">
      <c r="A235" s="219"/>
      <c r="B235" s="808" t="s">
        <v>215</v>
      </c>
      <c r="C235" s="1017" t="str">
        <f>PENUNJANG!C162</f>
        <v>Menjadi Asesor</v>
      </c>
      <c r="D235" s="943"/>
      <c r="E235" s="943"/>
      <c r="F235" s="943"/>
      <c r="G235" s="944"/>
      <c r="H235" s="809"/>
      <c r="I235" s="842">
        <f>PENUNJANG!L162</f>
        <v>0</v>
      </c>
      <c r="J235" s="437"/>
      <c r="K235" s="437"/>
      <c r="L235" s="437"/>
      <c r="M235" s="437"/>
      <c r="N235" s="148"/>
      <c r="O235" s="148"/>
      <c r="P235" s="148"/>
      <c r="Q235" s="148"/>
      <c r="R235" s="148"/>
      <c r="S235" s="148"/>
      <c r="T235" s="148"/>
      <c r="U235" s="148"/>
      <c r="V235" s="148"/>
      <c r="W235" s="148"/>
      <c r="X235" s="148"/>
      <c r="Y235" s="148"/>
      <c r="Z235" s="148"/>
    </row>
    <row r="236" spans="1:26" ht="32.25" customHeight="1">
      <c r="A236" s="219"/>
      <c r="B236" s="810"/>
      <c r="C236" s="811"/>
      <c r="D236" s="1017" t="str">
        <f>PENUNJANG!D163</f>
        <v>Menjadi Asesor kegiatan seperti PAK, BKD, Hibah Penelitian dan Pengabdian (tiap kegiatan)</v>
      </c>
      <c r="E236" s="943"/>
      <c r="F236" s="943"/>
      <c r="G236" s="944"/>
      <c r="H236" s="812"/>
      <c r="I236" s="842"/>
      <c r="J236" s="437"/>
      <c r="K236" s="437"/>
      <c r="L236" s="437"/>
      <c r="M236" s="437"/>
      <c r="N236" s="148"/>
      <c r="O236" s="148"/>
      <c r="P236" s="148"/>
      <c r="Q236" s="148"/>
      <c r="R236" s="148"/>
      <c r="S236" s="148"/>
      <c r="T236" s="148"/>
      <c r="U236" s="148"/>
      <c r="V236" s="148"/>
      <c r="W236" s="148"/>
      <c r="X236" s="148"/>
      <c r="Y236" s="148"/>
      <c r="Z236" s="148"/>
    </row>
    <row r="237" spans="1:26" ht="21" customHeight="1">
      <c r="A237" s="173"/>
      <c r="B237" s="1008" t="s">
        <v>336</v>
      </c>
      <c r="C237" s="943"/>
      <c r="D237" s="943"/>
      <c r="E237" s="943"/>
      <c r="F237" s="943"/>
      <c r="G237" s="944"/>
      <c r="H237" s="813">
        <f t="shared" ref="H237:J237" si="1">H179</f>
        <v>0</v>
      </c>
      <c r="I237" s="813">
        <f t="shared" si="1"/>
        <v>25</v>
      </c>
      <c r="J237" s="813">
        <f t="shared" si="1"/>
        <v>25</v>
      </c>
      <c r="K237" s="71"/>
      <c r="L237" s="71"/>
      <c r="M237" s="71"/>
      <c r="N237" s="62"/>
      <c r="O237" s="62"/>
      <c r="P237" s="62"/>
      <c r="Q237" s="62"/>
      <c r="R237" s="62"/>
      <c r="S237" s="62"/>
      <c r="T237" s="62"/>
      <c r="U237" s="62"/>
      <c r="V237" s="62"/>
      <c r="W237" s="62"/>
      <c r="X237" s="62"/>
      <c r="Y237" s="62"/>
      <c r="Z237" s="62"/>
    </row>
    <row r="238" spans="1:26" ht="15.75" customHeight="1">
      <c r="A238" s="814"/>
      <c r="B238" s="815"/>
      <c r="C238" s="816"/>
      <c r="D238" s="816"/>
      <c r="E238" s="816"/>
      <c r="F238" s="816"/>
      <c r="G238" s="816"/>
      <c r="H238" s="817"/>
      <c r="I238" s="189"/>
      <c r="J238" s="843"/>
      <c r="K238" s="844"/>
      <c r="L238" s="844"/>
      <c r="M238" s="844"/>
      <c r="N238" s="148"/>
      <c r="O238" s="148"/>
      <c r="P238" s="148"/>
      <c r="Q238" s="148"/>
      <c r="R238" s="148"/>
      <c r="S238" s="148"/>
      <c r="T238" s="148"/>
      <c r="U238" s="148"/>
      <c r="V238" s="148"/>
      <c r="W238" s="148"/>
      <c r="X238" s="148"/>
      <c r="Y238" s="148"/>
      <c r="Z238" s="148"/>
    </row>
    <row r="239" spans="1:26" ht="21" customHeight="1">
      <c r="A239" s="818" t="s">
        <v>104</v>
      </c>
      <c r="B239" s="819" t="s">
        <v>337</v>
      </c>
      <c r="C239" s="820"/>
      <c r="D239" s="821"/>
      <c r="E239" s="821"/>
      <c r="F239" s="821"/>
      <c r="G239" s="822"/>
      <c r="H239" s="822"/>
      <c r="I239" s="218"/>
      <c r="J239" s="775"/>
      <c r="K239" s="218"/>
      <c r="L239" s="218"/>
      <c r="M239" s="190"/>
      <c r="N239" s="62"/>
      <c r="O239" s="62"/>
      <c r="P239" s="148"/>
      <c r="Q239" s="148"/>
      <c r="R239" s="148"/>
      <c r="S239" s="148"/>
      <c r="T239" s="148"/>
      <c r="U239" s="148"/>
      <c r="V239" s="148"/>
      <c r="W239" s="148"/>
      <c r="X239" s="148"/>
      <c r="Y239" s="148"/>
      <c r="Z239" s="148"/>
    </row>
    <row r="240" spans="1:26" ht="33" customHeight="1">
      <c r="A240" s="823"/>
      <c r="B240" s="824" t="s">
        <v>138</v>
      </c>
      <c r="C240" s="1009" t="s">
        <v>338</v>
      </c>
      <c r="D240" s="931"/>
      <c r="E240" s="931"/>
      <c r="F240" s="931"/>
      <c r="G240" s="1010"/>
      <c r="H240" s="825"/>
      <c r="I240" s="64"/>
      <c r="J240" s="845"/>
      <c r="K240" s="845"/>
      <c r="L240" s="845"/>
      <c r="M240" s="846"/>
      <c r="N240" s="845"/>
      <c r="O240" s="236"/>
      <c r="P240" s="148"/>
      <c r="Q240" s="148"/>
      <c r="R240" s="148"/>
      <c r="S240" s="148"/>
      <c r="T240" s="148"/>
      <c r="U240" s="148"/>
      <c r="V240" s="148"/>
      <c r="W240" s="148"/>
      <c r="X240" s="148"/>
      <c r="Y240" s="148"/>
      <c r="Z240" s="148"/>
    </row>
    <row r="241" spans="1:26" ht="21" customHeight="1">
      <c r="A241" s="823"/>
      <c r="B241" s="826" t="s">
        <v>140</v>
      </c>
      <c r="C241" s="1011" t="s">
        <v>339</v>
      </c>
      <c r="D241" s="931"/>
      <c r="E241" s="931"/>
      <c r="F241" s="931"/>
      <c r="G241" s="1010"/>
      <c r="H241" s="827"/>
      <c r="I241" s="827"/>
      <c r="J241" s="764"/>
      <c r="K241" s="236"/>
      <c r="L241" s="236"/>
      <c r="M241" s="847"/>
      <c r="N241" s="236"/>
      <c r="O241" s="236"/>
      <c r="P241" s="148"/>
      <c r="Q241" s="148"/>
      <c r="R241" s="148"/>
      <c r="S241" s="148"/>
      <c r="T241" s="148"/>
      <c r="U241" s="148"/>
      <c r="V241" s="148"/>
      <c r="W241" s="148"/>
      <c r="X241" s="148"/>
      <c r="Y241" s="148"/>
      <c r="Z241" s="148"/>
    </row>
    <row r="242" spans="1:26" ht="34.5" customHeight="1">
      <c r="A242" s="823"/>
      <c r="B242" s="824" t="s">
        <v>142</v>
      </c>
      <c r="C242" s="1009" t="s">
        <v>340</v>
      </c>
      <c r="D242" s="931"/>
      <c r="E242" s="931"/>
      <c r="F242" s="931"/>
      <c r="G242" s="1010"/>
      <c r="H242" s="827"/>
      <c r="I242" s="827"/>
      <c r="J242" s="764"/>
      <c r="K242" s="236"/>
      <c r="L242" s="236"/>
      <c r="M242" s="847"/>
      <c r="N242" s="236"/>
      <c r="O242" s="236"/>
      <c r="P242" s="148"/>
      <c r="Q242" s="148"/>
      <c r="R242" s="148"/>
      <c r="S242" s="148"/>
      <c r="T242" s="148"/>
      <c r="U242" s="148"/>
      <c r="V242" s="148"/>
      <c r="W242" s="148"/>
      <c r="X242" s="148"/>
      <c r="Y242" s="148"/>
      <c r="Z242" s="148"/>
    </row>
    <row r="243" spans="1:26" ht="21" customHeight="1">
      <c r="A243" s="823"/>
      <c r="B243" s="826" t="s">
        <v>144</v>
      </c>
      <c r="C243" s="62" t="s">
        <v>341</v>
      </c>
      <c r="D243" s="828"/>
      <c r="E243" s="828"/>
      <c r="F243" s="828"/>
      <c r="G243" s="829"/>
      <c r="H243" s="830"/>
      <c r="I243" s="62"/>
      <c r="J243" s="764"/>
      <c r="K243" s="236"/>
      <c r="L243" s="236"/>
      <c r="M243" s="847"/>
      <c r="N243" s="236"/>
      <c r="O243" s="236"/>
      <c r="P243" s="148"/>
      <c r="Q243" s="148"/>
      <c r="R243" s="148"/>
      <c r="S243" s="148"/>
      <c r="T243" s="148"/>
      <c r="U243" s="148"/>
      <c r="V243" s="148"/>
      <c r="W243" s="148"/>
      <c r="X243" s="148"/>
      <c r="Y243" s="148"/>
      <c r="Z243" s="148"/>
    </row>
    <row r="244" spans="1:26" ht="19.5" customHeight="1">
      <c r="A244" s="823"/>
      <c r="B244" s="824"/>
      <c r="C244" s="148"/>
      <c r="D244" s="831"/>
      <c r="E244" s="831"/>
      <c r="F244" s="831"/>
      <c r="G244" s="827"/>
      <c r="H244" s="832"/>
      <c r="I244" s="1012" t="s">
        <v>342</v>
      </c>
      <c r="J244" s="931"/>
      <c r="K244" s="931"/>
      <c r="L244" s="931"/>
      <c r="M244" s="848"/>
      <c r="N244" s="148"/>
      <c r="O244" s="236"/>
      <c r="P244" s="148"/>
      <c r="Q244" s="148"/>
      <c r="R244" s="148"/>
      <c r="S244" s="148"/>
      <c r="T244" s="148"/>
      <c r="U244" s="148"/>
      <c r="V244" s="148"/>
      <c r="W244" s="148"/>
      <c r="X244" s="148"/>
      <c r="Y244" s="148"/>
      <c r="Z244" s="148"/>
    </row>
    <row r="245" spans="1:26" ht="19.5" customHeight="1">
      <c r="A245" s="823"/>
      <c r="B245" s="824"/>
      <c r="C245" s="148"/>
      <c r="D245" s="831"/>
      <c r="E245" s="831"/>
      <c r="F245" s="831"/>
      <c r="G245" s="827"/>
      <c r="H245" s="832"/>
      <c r="I245" s="1013" t="s">
        <v>343</v>
      </c>
      <c r="J245" s="1013"/>
      <c r="K245" s="1013"/>
      <c r="L245" s="1013"/>
      <c r="M245" s="847"/>
      <c r="N245" s="236"/>
      <c r="O245" s="236"/>
      <c r="P245" s="148"/>
      <c r="Q245" s="148"/>
      <c r="R245" s="148"/>
      <c r="S245" s="148"/>
      <c r="T245" s="148"/>
      <c r="U245" s="148"/>
      <c r="V245" s="148"/>
      <c r="W245" s="148"/>
      <c r="X245" s="148"/>
      <c r="Y245" s="148"/>
      <c r="Z245" s="148"/>
    </row>
    <row r="246" spans="1:26" ht="19.5" customHeight="1">
      <c r="A246" s="823"/>
      <c r="B246" s="824"/>
      <c r="C246" s="148"/>
      <c r="D246" s="831"/>
      <c r="E246" s="831"/>
      <c r="F246" s="831"/>
      <c r="G246" s="827"/>
      <c r="H246" s="1014" t="s">
        <v>344</v>
      </c>
      <c r="I246" s="1015"/>
      <c r="J246" s="1015"/>
      <c r="K246" s="1015"/>
      <c r="L246" s="1015"/>
      <c r="M246" s="1016"/>
      <c r="N246" s="236"/>
      <c r="O246" s="236"/>
      <c r="P246" s="148"/>
      <c r="Q246" s="148"/>
      <c r="R246" s="148"/>
      <c r="S246" s="148"/>
      <c r="T246" s="148"/>
      <c r="U246" s="148"/>
      <c r="V246" s="148"/>
      <c r="W246" s="148"/>
      <c r="X246" s="148"/>
      <c r="Y246" s="148"/>
      <c r="Z246" s="148"/>
    </row>
    <row r="247" spans="1:26" ht="19.5" customHeight="1">
      <c r="A247" s="823"/>
      <c r="B247" s="824"/>
      <c r="C247" s="148"/>
      <c r="D247" s="831"/>
      <c r="E247" s="831"/>
      <c r="F247" s="831"/>
      <c r="G247" s="827"/>
      <c r="H247" s="832"/>
      <c r="I247" s="1012" t="s">
        <v>345</v>
      </c>
      <c r="J247" s="1012"/>
      <c r="K247" s="1012"/>
      <c r="L247" s="1012"/>
      <c r="M247" s="847"/>
      <c r="N247" s="236"/>
      <c r="O247" s="236"/>
      <c r="P247" s="148"/>
      <c r="Q247" s="148"/>
      <c r="R247" s="148"/>
      <c r="S247" s="148"/>
      <c r="T247" s="148"/>
      <c r="U247" s="148"/>
      <c r="V247" s="148"/>
      <c r="W247" s="148"/>
      <c r="X247" s="148"/>
      <c r="Y247" s="148"/>
      <c r="Z247" s="148"/>
    </row>
    <row r="248" spans="1:26" ht="19.5" customHeight="1">
      <c r="A248" s="823"/>
      <c r="B248" s="824"/>
      <c r="C248" s="148"/>
      <c r="D248" s="831"/>
      <c r="E248" s="831"/>
      <c r="F248" s="831"/>
      <c r="G248" s="827"/>
      <c r="H248" s="832"/>
      <c r="I248" s="764"/>
      <c r="J248" s="764"/>
      <c r="K248" s="764"/>
      <c r="L248" s="764"/>
      <c r="M248" s="847"/>
      <c r="N248" s="236"/>
      <c r="O248" s="236"/>
      <c r="P248" s="148"/>
      <c r="Q248" s="148"/>
      <c r="R248" s="148"/>
      <c r="S248" s="148"/>
      <c r="T248" s="148"/>
      <c r="U248" s="148"/>
      <c r="V248" s="148"/>
      <c r="W248" s="148"/>
      <c r="X248" s="148"/>
      <c r="Y248" s="148"/>
      <c r="Z248" s="148"/>
    </row>
    <row r="249" spans="1:26" ht="19.5" customHeight="1">
      <c r="A249" s="823"/>
      <c r="B249" s="824"/>
      <c r="C249" s="148"/>
      <c r="D249" s="831"/>
      <c r="E249" s="831"/>
      <c r="F249" s="831"/>
      <c r="G249" s="827"/>
      <c r="H249" s="832"/>
      <c r="I249" s="764"/>
      <c r="J249" s="764"/>
      <c r="K249" s="764"/>
      <c r="L249" s="764"/>
      <c r="M249" s="847"/>
      <c r="N249" s="236"/>
      <c r="O249" s="236"/>
      <c r="P249" s="148"/>
      <c r="Q249" s="148"/>
      <c r="R249" s="148"/>
      <c r="S249" s="148"/>
      <c r="T249" s="148"/>
      <c r="U249" s="148"/>
      <c r="V249" s="148"/>
      <c r="W249" s="148"/>
      <c r="X249" s="148"/>
      <c r="Y249" s="148"/>
      <c r="Z249" s="148"/>
    </row>
    <row r="250" spans="1:26" ht="19.5" customHeight="1">
      <c r="A250" s="823"/>
      <c r="B250" s="832"/>
      <c r="C250" s="827"/>
      <c r="D250" s="831"/>
      <c r="E250" s="831"/>
      <c r="F250" s="831"/>
      <c r="G250" s="827"/>
      <c r="H250" s="832"/>
      <c r="I250" s="236"/>
      <c r="J250" s="764"/>
      <c r="K250" s="236"/>
      <c r="L250" s="148"/>
      <c r="M250" s="847"/>
      <c r="N250" s="236"/>
      <c r="O250" s="236"/>
      <c r="P250" s="148"/>
      <c r="Q250" s="148"/>
      <c r="R250" s="148"/>
      <c r="S250" s="148"/>
      <c r="T250" s="148"/>
      <c r="U250" s="148"/>
      <c r="V250" s="148"/>
      <c r="W250" s="148"/>
      <c r="X250" s="148"/>
      <c r="Y250" s="148"/>
      <c r="Z250" s="148"/>
    </row>
    <row r="251" spans="1:26" ht="19.5" customHeight="1">
      <c r="A251" s="823"/>
      <c r="B251" s="832"/>
      <c r="C251" s="827"/>
      <c r="D251" s="831"/>
      <c r="E251" s="831"/>
      <c r="F251" s="831"/>
      <c r="G251" s="827"/>
      <c r="H251" s="832"/>
      <c r="I251" s="1022" t="str">
        <f>PENDIDIKAN!F5</f>
        <v>Dr. Afdhal Muttaqin H.S. M.Si</v>
      </c>
      <c r="J251" s="1022"/>
      <c r="K251" s="1022"/>
      <c r="L251" s="1022"/>
      <c r="M251" s="847"/>
      <c r="N251" s="236"/>
      <c r="O251" s="236"/>
      <c r="P251" s="148"/>
      <c r="Q251" s="148"/>
      <c r="R251" s="148"/>
      <c r="S251" s="148"/>
      <c r="T251" s="148"/>
      <c r="U251" s="148"/>
      <c r="V251" s="148"/>
      <c r="W251" s="148"/>
      <c r="X251" s="148"/>
      <c r="Y251" s="148"/>
      <c r="Z251" s="148"/>
    </row>
    <row r="252" spans="1:26" ht="19.5" customHeight="1">
      <c r="A252" s="823"/>
      <c r="B252" s="832"/>
      <c r="C252" s="827"/>
      <c r="D252" s="831"/>
      <c r="E252" s="831"/>
      <c r="F252" s="831"/>
      <c r="G252" s="827"/>
      <c r="H252" s="832"/>
      <c r="I252" s="1023" t="str">
        <f>PENDIDIKAN!F6</f>
        <v>197704292005011002</v>
      </c>
      <c r="J252" s="1024"/>
      <c r="K252" s="1024"/>
      <c r="L252" s="1024"/>
      <c r="M252" s="847"/>
      <c r="N252" s="236"/>
      <c r="O252" s="236"/>
      <c r="P252" s="148"/>
      <c r="Q252" s="148"/>
      <c r="R252" s="148"/>
      <c r="S252" s="148"/>
      <c r="T252" s="148"/>
      <c r="U252" s="148"/>
      <c r="V252" s="148"/>
      <c r="W252" s="148"/>
      <c r="X252" s="148"/>
      <c r="Y252" s="148"/>
      <c r="Z252" s="148"/>
    </row>
    <row r="253" spans="1:26" ht="19.5" customHeight="1">
      <c r="A253" s="833"/>
      <c r="B253" s="834"/>
      <c r="C253" s="835"/>
      <c r="D253" s="836"/>
      <c r="E253" s="836"/>
      <c r="F253" s="836"/>
      <c r="G253" s="835"/>
      <c r="H253" s="834"/>
      <c r="I253" s="849"/>
      <c r="J253" s="814"/>
      <c r="K253" s="849"/>
      <c r="L253" s="849"/>
      <c r="M253" s="850"/>
      <c r="N253" s="236"/>
      <c r="O253" s="236"/>
      <c r="P253" s="148"/>
      <c r="Q253" s="148"/>
      <c r="R253" s="148"/>
      <c r="S253" s="148"/>
      <c r="T253" s="148"/>
      <c r="U253" s="148"/>
      <c r="V253" s="148"/>
      <c r="W253" s="148"/>
      <c r="X253" s="148"/>
      <c r="Y253" s="148"/>
      <c r="Z253" s="148"/>
    </row>
    <row r="254" spans="1:26" ht="21" customHeight="1">
      <c r="A254" s="837" t="s">
        <v>278</v>
      </c>
      <c r="B254" s="838" t="s">
        <v>346</v>
      </c>
      <c r="C254" s="839"/>
      <c r="D254" s="840"/>
      <c r="E254" s="840"/>
      <c r="F254" s="840"/>
      <c r="G254" s="841"/>
      <c r="H254" s="841"/>
      <c r="I254" s="851"/>
      <c r="J254" s="852"/>
      <c r="K254" s="851"/>
      <c r="L254" s="851"/>
      <c r="M254" s="853"/>
      <c r="N254" s="854"/>
      <c r="O254" s="854"/>
      <c r="P254" s="103"/>
      <c r="Q254" s="376"/>
      <c r="R254" s="376"/>
      <c r="S254" s="376"/>
      <c r="T254" s="376"/>
      <c r="U254" s="376"/>
      <c r="V254" s="376"/>
      <c r="W254" s="376"/>
      <c r="X254" s="376"/>
      <c r="Y254" s="376"/>
      <c r="Z254" s="376"/>
    </row>
    <row r="255" spans="1:26" ht="19.5" customHeight="1">
      <c r="A255" s="823"/>
      <c r="B255" s="826" t="s">
        <v>138</v>
      </c>
      <c r="C255" s="915" t="s">
        <v>347</v>
      </c>
      <c r="D255" s="831"/>
      <c r="E255" s="831"/>
      <c r="F255" s="831"/>
      <c r="G255" s="827"/>
      <c r="H255" s="832"/>
      <c r="I255" s="236"/>
      <c r="J255" s="764"/>
      <c r="K255" s="236"/>
      <c r="L255" s="236"/>
      <c r="M255" s="847"/>
      <c r="N255" s="236"/>
      <c r="O255" s="236"/>
      <c r="P255" s="148"/>
      <c r="Q255" s="148"/>
      <c r="R255" s="148"/>
      <c r="S255" s="148"/>
      <c r="T255" s="148"/>
      <c r="U255" s="148"/>
      <c r="V255" s="148"/>
      <c r="W255" s="148"/>
      <c r="X255" s="148"/>
      <c r="Y255" s="148"/>
      <c r="Z255" s="148"/>
    </row>
    <row r="256" spans="1:26" ht="19.5" customHeight="1">
      <c r="A256" s="823"/>
      <c r="B256" s="826" t="s">
        <v>140</v>
      </c>
      <c r="C256" s="915" t="s">
        <v>347</v>
      </c>
      <c r="D256" s="831"/>
      <c r="E256" s="831"/>
      <c r="F256" s="831"/>
      <c r="G256" s="827"/>
      <c r="H256" s="832"/>
      <c r="I256" s="236"/>
      <c r="J256" s="764"/>
      <c r="K256" s="236"/>
      <c r="L256" s="236"/>
      <c r="M256" s="847"/>
      <c r="N256" s="236"/>
      <c r="O256" s="236"/>
      <c r="P256" s="148"/>
      <c r="Q256" s="148"/>
      <c r="R256" s="148"/>
      <c r="S256" s="148"/>
      <c r="T256" s="148"/>
      <c r="U256" s="148"/>
      <c r="V256" s="148"/>
      <c r="W256" s="148"/>
      <c r="X256" s="148"/>
      <c r="Y256" s="148"/>
      <c r="Z256" s="148"/>
    </row>
    <row r="257" spans="1:26" ht="19.5" customHeight="1">
      <c r="A257" s="823"/>
      <c r="B257" s="826" t="s">
        <v>142</v>
      </c>
      <c r="C257" s="915" t="s">
        <v>347</v>
      </c>
      <c r="D257" s="831"/>
      <c r="E257" s="831"/>
      <c r="F257" s="831"/>
      <c r="G257" s="827"/>
      <c r="H257" s="832"/>
      <c r="I257" s="236"/>
      <c r="J257" s="764"/>
      <c r="K257" s="236"/>
      <c r="L257" s="236"/>
      <c r="M257" s="847"/>
      <c r="N257" s="236"/>
      <c r="O257" s="236"/>
      <c r="P257" s="62"/>
      <c r="Q257" s="62"/>
      <c r="R257" s="62"/>
      <c r="S257" s="62"/>
      <c r="T257" s="62"/>
      <c r="U257" s="62"/>
      <c r="V257" s="62"/>
      <c r="W257" s="62"/>
      <c r="X257" s="62"/>
      <c r="Y257" s="62"/>
      <c r="Z257" s="62"/>
    </row>
    <row r="258" spans="1:26" ht="19.5" customHeight="1">
      <c r="A258" s="823"/>
      <c r="B258" s="826" t="s">
        <v>144</v>
      </c>
      <c r="C258" s="828" t="s">
        <v>348</v>
      </c>
      <c r="D258" s="831"/>
      <c r="E258" s="831"/>
      <c r="F258" s="831"/>
      <c r="G258" s="827"/>
      <c r="H258" s="832"/>
      <c r="I258" s="236"/>
      <c r="J258" s="764"/>
      <c r="K258" s="236"/>
      <c r="L258" s="236"/>
      <c r="M258" s="847"/>
      <c r="N258" s="236"/>
      <c r="O258" s="236"/>
      <c r="P258" s="148"/>
      <c r="Q258" s="148"/>
      <c r="R258" s="148"/>
      <c r="S258" s="148"/>
      <c r="T258" s="148"/>
      <c r="U258" s="148"/>
      <c r="V258" s="148"/>
      <c r="W258" s="148"/>
      <c r="X258" s="148"/>
      <c r="Y258" s="148"/>
      <c r="Z258" s="148"/>
    </row>
    <row r="259" spans="1:26" ht="19.5" customHeight="1">
      <c r="A259" s="823"/>
      <c r="B259" s="832"/>
      <c r="C259" s="827"/>
      <c r="D259" s="831"/>
      <c r="E259" s="831"/>
      <c r="F259" s="831"/>
      <c r="G259" s="827"/>
      <c r="H259" s="832"/>
      <c r="I259" s="1012" t="s">
        <v>342</v>
      </c>
      <c r="J259" s="932"/>
      <c r="K259" s="932"/>
      <c r="L259" s="932"/>
      <c r="M259" s="847"/>
      <c r="N259" s="236"/>
      <c r="O259" s="236"/>
      <c r="P259" s="148"/>
      <c r="Q259" s="148"/>
      <c r="R259" s="148"/>
      <c r="S259" s="148"/>
      <c r="T259" s="148"/>
      <c r="U259" s="148"/>
      <c r="V259" s="148"/>
      <c r="W259" s="148"/>
      <c r="X259" s="148"/>
      <c r="Y259" s="148"/>
      <c r="Z259" s="148"/>
    </row>
    <row r="260" spans="1:26" ht="19.5" customHeight="1">
      <c r="A260" s="823"/>
      <c r="B260" s="832"/>
      <c r="C260" s="827"/>
      <c r="D260" s="831"/>
      <c r="E260" s="831"/>
      <c r="F260" s="831"/>
      <c r="G260" s="827"/>
      <c r="H260" s="1014" t="s">
        <v>349</v>
      </c>
      <c r="I260" s="1015"/>
      <c r="J260" s="1015"/>
      <c r="K260" s="1015"/>
      <c r="L260" s="1015"/>
      <c r="M260" s="1016"/>
      <c r="N260" s="236"/>
      <c r="O260" s="236"/>
      <c r="P260" s="148"/>
      <c r="Q260" s="148"/>
      <c r="R260" s="148"/>
      <c r="S260" s="148"/>
      <c r="T260" s="148"/>
      <c r="U260" s="148"/>
      <c r="V260" s="148"/>
      <c r="W260" s="148"/>
      <c r="X260" s="148"/>
      <c r="Y260" s="148"/>
      <c r="Z260" s="148"/>
    </row>
    <row r="261" spans="1:26" ht="19.5" customHeight="1">
      <c r="A261" s="823"/>
      <c r="B261" s="832"/>
      <c r="C261" s="827"/>
      <c r="D261" s="831"/>
      <c r="E261" s="831"/>
      <c r="F261" s="831"/>
      <c r="G261" s="827"/>
      <c r="H261" s="832"/>
      <c r="I261" s="1012" t="s">
        <v>345</v>
      </c>
      <c r="J261" s="1012"/>
      <c r="K261" s="1012"/>
      <c r="L261" s="1012"/>
      <c r="M261" s="847"/>
      <c r="N261" s="236"/>
      <c r="O261" s="236"/>
      <c r="P261" s="148"/>
      <c r="Q261" s="148"/>
      <c r="R261" s="148"/>
      <c r="S261" s="148"/>
      <c r="T261" s="148"/>
      <c r="U261" s="148"/>
      <c r="V261" s="148"/>
      <c r="W261" s="148"/>
      <c r="X261" s="148"/>
      <c r="Y261" s="148"/>
      <c r="Z261" s="148"/>
    </row>
    <row r="262" spans="1:26" ht="19.5" customHeight="1">
      <c r="A262" s="823"/>
      <c r="B262" s="832"/>
      <c r="C262" s="827"/>
      <c r="D262" s="831"/>
      <c r="E262" s="831"/>
      <c r="F262" s="831"/>
      <c r="G262" s="827"/>
      <c r="H262" s="832"/>
      <c r="I262" s="764"/>
      <c r="J262" s="764"/>
      <c r="K262" s="764"/>
      <c r="L262" s="764"/>
      <c r="M262" s="847"/>
      <c r="N262" s="236"/>
      <c r="O262" s="236"/>
      <c r="P262" s="148"/>
      <c r="Q262" s="148"/>
      <c r="R262" s="148"/>
      <c r="S262" s="148"/>
      <c r="T262" s="148"/>
      <c r="U262" s="148"/>
      <c r="V262" s="148"/>
      <c r="W262" s="148"/>
      <c r="X262" s="148"/>
      <c r="Y262" s="148"/>
      <c r="Z262" s="148"/>
    </row>
    <row r="263" spans="1:26" ht="19.5" customHeight="1">
      <c r="A263" s="823"/>
      <c r="B263" s="832"/>
      <c r="C263" s="827"/>
      <c r="D263" s="831"/>
      <c r="E263" s="831"/>
      <c r="F263" s="831"/>
      <c r="G263" s="827"/>
      <c r="H263" s="832"/>
      <c r="I263" s="236"/>
      <c r="J263" s="236"/>
      <c r="K263" s="236"/>
      <c r="L263" s="236"/>
      <c r="M263" s="847"/>
      <c r="N263" s="236"/>
      <c r="O263" s="236"/>
      <c r="P263" s="148"/>
      <c r="Q263" s="148"/>
      <c r="R263" s="148"/>
      <c r="S263" s="148"/>
      <c r="T263" s="148"/>
      <c r="U263" s="148"/>
      <c r="V263" s="148"/>
      <c r="W263" s="148"/>
      <c r="X263" s="148"/>
      <c r="Y263" s="148"/>
      <c r="Z263" s="148"/>
    </row>
    <row r="264" spans="1:26" ht="19.5" customHeight="1">
      <c r="A264" s="823"/>
      <c r="B264" s="832"/>
      <c r="C264" s="827"/>
      <c r="D264" s="831"/>
      <c r="E264" s="831"/>
      <c r="F264" s="831"/>
      <c r="G264" s="827"/>
      <c r="H264" s="832"/>
      <c r="I264" s="236"/>
      <c r="J264" s="236"/>
      <c r="K264" s="236"/>
      <c r="L264" s="236"/>
      <c r="M264" s="847"/>
      <c r="N264" s="236"/>
      <c r="O264" s="236"/>
      <c r="P264" s="148"/>
      <c r="Q264" s="148"/>
      <c r="R264" s="148"/>
      <c r="S264" s="148"/>
      <c r="T264" s="148"/>
      <c r="U264" s="148"/>
      <c r="V264" s="148"/>
      <c r="W264" s="148"/>
      <c r="X264" s="148"/>
      <c r="Y264" s="148"/>
      <c r="Z264" s="148"/>
    </row>
    <row r="265" spans="1:26" ht="19.5" customHeight="1">
      <c r="A265" s="823"/>
      <c r="B265" s="832"/>
      <c r="C265" s="827"/>
      <c r="D265" s="831"/>
      <c r="E265" s="831"/>
      <c r="F265" s="831"/>
      <c r="G265" s="827"/>
      <c r="H265" s="855"/>
      <c r="I265" s="1025" t="s">
        <v>350</v>
      </c>
      <c r="J265" s="1025"/>
      <c r="K265" s="1025"/>
      <c r="L265" s="1025"/>
      <c r="M265" s="859"/>
      <c r="N265" s="236"/>
      <c r="O265" s="236"/>
      <c r="P265" s="148"/>
      <c r="Q265" s="148"/>
      <c r="R265" s="148"/>
      <c r="S265" s="148"/>
      <c r="T265" s="148"/>
      <c r="U265" s="148"/>
      <c r="V265" s="148"/>
      <c r="W265" s="148"/>
      <c r="X265" s="148"/>
      <c r="Y265" s="148"/>
      <c r="Z265" s="148"/>
    </row>
    <row r="266" spans="1:26" ht="19.5" customHeight="1">
      <c r="A266" s="823"/>
      <c r="B266" s="832"/>
      <c r="C266" s="827"/>
      <c r="D266" s="831"/>
      <c r="E266" s="831"/>
      <c r="F266" s="831"/>
      <c r="G266" s="827"/>
      <c r="H266" s="832"/>
      <c r="I266" s="1026" t="s">
        <v>351</v>
      </c>
      <c r="J266" s="1027"/>
      <c r="K266" s="1027"/>
      <c r="L266" s="1027"/>
      <c r="M266" s="847"/>
      <c r="N266" s="236"/>
      <c r="O266" s="236"/>
      <c r="P266" s="148"/>
      <c r="Q266" s="148"/>
      <c r="R266" s="148"/>
      <c r="S266" s="148"/>
      <c r="T266" s="148"/>
      <c r="U266" s="148"/>
      <c r="V266" s="148"/>
      <c r="W266" s="148"/>
      <c r="X266" s="148"/>
      <c r="Y266" s="148"/>
      <c r="Z266" s="148"/>
    </row>
    <row r="267" spans="1:26" ht="19.5" customHeight="1">
      <c r="A267" s="833"/>
      <c r="B267" s="834"/>
      <c r="C267" s="835"/>
      <c r="D267" s="836"/>
      <c r="E267" s="836"/>
      <c r="F267" s="836"/>
      <c r="G267" s="835"/>
      <c r="H267" s="834"/>
      <c r="I267" s="849"/>
      <c r="J267" s="814"/>
      <c r="K267" s="844"/>
      <c r="L267" s="849"/>
      <c r="M267" s="850"/>
      <c r="N267" s="236"/>
      <c r="O267" s="236"/>
      <c r="P267" s="148"/>
      <c r="Q267" s="148"/>
      <c r="R267" s="148"/>
      <c r="S267" s="148"/>
      <c r="T267" s="148"/>
      <c r="U267" s="148"/>
      <c r="V267" s="148"/>
      <c r="W267" s="148"/>
      <c r="X267" s="148"/>
      <c r="Y267" s="148"/>
      <c r="Z267" s="148"/>
    </row>
    <row r="268" spans="1:26" ht="21" customHeight="1">
      <c r="A268" s="818" t="s">
        <v>352</v>
      </c>
      <c r="B268" s="819" t="s">
        <v>353</v>
      </c>
      <c r="C268" s="856"/>
      <c r="D268" s="857"/>
      <c r="E268" s="857"/>
      <c r="F268" s="857"/>
      <c r="G268" s="858"/>
      <c r="H268" s="858"/>
      <c r="I268" s="860"/>
      <c r="J268" s="861"/>
      <c r="K268" s="860"/>
      <c r="L268" s="860"/>
      <c r="M268" s="862"/>
      <c r="N268" s="854"/>
      <c r="O268" s="854"/>
      <c r="P268" s="103"/>
      <c r="Q268" s="376"/>
      <c r="R268" s="376"/>
      <c r="S268" s="376"/>
      <c r="T268" s="376"/>
      <c r="U268" s="376"/>
      <c r="V268" s="376"/>
      <c r="W268" s="376"/>
      <c r="X268" s="376"/>
      <c r="Y268" s="376"/>
      <c r="Z268" s="376"/>
    </row>
    <row r="269" spans="1:26" ht="19.5" customHeight="1">
      <c r="A269" s="823"/>
      <c r="B269" s="826" t="s">
        <v>138</v>
      </c>
      <c r="C269" s="915" t="s">
        <v>347</v>
      </c>
      <c r="D269" s="831"/>
      <c r="E269" s="831"/>
      <c r="F269" s="831"/>
      <c r="G269" s="827"/>
      <c r="H269" s="832"/>
      <c r="I269" s="236"/>
      <c r="J269" s="764"/>
      <c r="K269" s="236"/>
      <c r="L269" s="236"/>
      <c r="M269" s="847"/>
      <c r="N269" s="236"/>
      <c r="O269" s="236"/>
      <c r="P269" s="148"/>
      <c r="Q269" s="148"/>
      <c r="R269" s="148"/>
      <c r="S269" s="148"/>
      <c r="T269" s="148"/>
      <c r="U269" s="148"/>
      <c r="V269" s="148"/>
      <c r="W269" s="148"/>
      <c r="X269" s="148"/>
      <c r="Y269" s="148"/>
      <c r="Z269" s="148"/>
    </row>
    <row r="270" spans="1:26" ht="19.5" customHeight="1">
      <c r="A270" s="823"/>
      <c r="B270" s="826" t="s">
        <v>140</v>
      </c>
      <c r="C270" s="915" t="s">
        <v>347</v>
      </c>
      <c r="D270" s="831"/>
      <c r="E270" s="831"/>
      <c r="F270" s="831"/>
      <c r="G270" s="827"/>
      <c r="H270" s="832"/>
      <c r="I270" s="236"/>
      <c r="J270" s="764"/>
      <c r="K270" s="236"/>
      <c r="L270" s="236"/>
      <c r="M270" s="847"/>
      <c r="N270" s="236"/>
      <c r="O270" s="236"/>
      <c r="P270" s="148"/>
      <c r="Q270" s="148"/>
      <c r="R270" s="148"/>
      <c r="S270" s="148"/>
      <c r="T270" s="148"/>
      <c r="U270" s="148"/>
      <c r="V270" s="148"/>
      <c r="W270" s="148"/>
      <c r="X270" s="148"/>
      <c r="Y270" s="148"/>
      <c r="Z270" s="148"/>
    </row>
    <row r="271" spans="1:26" ht="19.5" customHeight="1">
      <c r="A271" s="823"/>
      <c r="B271" s="826" t="s">
        <v>142</v>
      </c>
      <c r="C271" s="915" t="s">
        <v>347</v>
      </c>
      <c r="D271" s="831"/>
      <c r="E271" s="831"/>
      <c r="F271" s="831"/>
      <c r="G271" s="827"/>
      <c r="H271" s="832"/>
      <c r="I271" s="236"/>
      <c r="J271" s="764"/>
      <c r="K271" s="236"/>
      <c r="L271" s="236"/>
      <c r="M271" s="847"/>
      <c r="N271" s="236"/>
      <c r="O271" s="236"/>
      <c r="P271" s="148"/>
      <c r="Q271" s="148"/>
      <c r="R271" s="148"/>
      <c r="S271" s="148"/>
      <c r="T271" s="148"/>
      <c r="U271" s="148"/>
      <c r="V271" s="148"/>
      <c r="W271" s="148"/>
      <c r="X271" s="148"/>
      <c r="Y271" s="148"/>
      <c r="Z271" s="148"/>
    </row>
    <row r="272" spans="1:26" ht="19.5" customHeight="1">
      <c r="A272" s="823"/>
      <c r="B272" s="826" t="s">
        <v>144</v>
      </c>
      <c r="C272" s="828" t="s">
        <v>348</v>
      </c>
      <c r="D272" s="236"/>
      <c r="E272" s="236"/>
      <c r="F272" s="236"/>
      <c r="G272" s="236"/>
      <c r="H272" s="855"/>
      <c r="I272" s="1018" t="s">
        <v>354</v>
      </c>
      <c r="J272" s="931"/>
      <c r="K272" s="931"/>
      <c r="L272" s="931"/>
      <c r="M272" s="847"/>
      <c r="N272" s="236"/>
      <c r="O272" s="236"/>
      <c r="P272" s="148"/>
      <c r="Q272" s="148"/>
      <c r="R272" s="148"/>
      <c r="S272" s="148"/>
      <c r="T272" s="148"/>
      <c r="U272" s="148"/>
      <c r="V272" s="148"/>
      <c r="W272" s="148"/>
      <c r="X272" s="148"/>
      <c r="Y272" s="148"/>
      <c r="Z272" s="148"/>
    </row>
    <row r="273" spans="1:26" ht="19.5" customHeight="1">
      <c r="A273" s="823"/>
      <c r="B273" s="236"/>
      <c r="C273" s="236"/>
      <c r="D273" s="236"/>
      <c r="E273" s="236"/>
      <c r="F273" s="236"/>
      <c r="G273" s="236"/>
      <c r="H273" s="855"/>
      <c r="I273" s="236"/>
      <c r="J273" s="764"/>
      <c r="K273" s="236"/>
      <c r="L273" s="148"/>
      <c r="M273" s="847"/>
      <c r="N273" s="236"/>
      <c r="O273" s="236"/>
      <c r="P273" s="148"/>
      <c r="Q273" s="148"/>
      <c r="R273" s="148"/>
      <c r="S273" s="148"/>
      <c r="T273" s="148"/>
      <c r="U273" s="148"/>
      <c r="V273" s="148"/>
      <c r="W273" s="148"/>
      <c r="X273" s="148"/>
      <c r="Y273" s="148"/>
      <c r="Z273" s="148"/>
    </row>
    <row r="274" spans="1:26" ht="19.5" customHeight="1">
      <c r="A274" s="823"/>
      <c r="B274" s="832"/>
      <c r="C274" s="827"/>
      <c r="D274" s="831"/>
      <c r="E274" s="831"/>
      <c r="F274" s="831"/>
      <c r="G274" s="827"/>
      <c r="H274" s="832"/>
      <c r="I274" s="236"/>
      <c r="J274" s="764"/>
      <c r="K274" s="236"/>
      <c r="L274" s="148"/>
      <c r="M274" s="847"/>
      <c r="N274" s="236"/>
      <c r="O274" s="236"/>
      <c r="P274" s="148"/>
      <c r="Q274" s="148"/>
      <c r="R274" s="148"/>
      <c r="S274" s="148"/>
      <c r="T274" s="148"/>
      <c r="U274" s="148"/>
      <c r="V274" s="148"/>
      <c r="W274" s="148"/>
      <c r="X274" s="148"/>
      <c r="Y274" s="148"/>
      <c r="Z274" s="148"/>
    </row>
    <row r="275" spans="1:26" ht="19.5" customHeight="1">
      <c r="A275" s="823"/>
      <c r="B275" s="832"/>
      <c r="C275" s="827"/>
      <c r="D275" s="831"/>
      <c r="E275" s="831"/>
      <c r="F275" s="831"/>
      <c r="G275" s="827"/>
      <c r="H275" s="832"/>
      <c r="I275" s="1019" t="s">
        <v>355</v>
      </c>
      <c r="J275" s="993"/>
      <c r="K275" s="993"/>
      <c r="L275" s="993"/>
      <c r="M275" s="847"/>
      <c r="N275" s="236"/>
      <c r="O275" s="236"/>
      <c r="P275" s="148"/>
      <c r="Q275" s="148"/>
      <c r="R275" s="148"/>
      <c r="S275" s="148"/>
      <c r="T275" s="148"/>
      <c r="U275" s="148"/>
      <c r="V275" s="148"/>
      <c r="W275" s="148"/>
      <c r="X275" s="148"/>
      <c r="Y275" s="148"/>
      <c r="Z275" s="148"/>
    </row>
    <row r="276" spans="1:26" ht="19.5" customHeight="1">
      <c r="A276" s="823"/>
      <c r="B276" s="832"/>
      <c r="C276" s="827"/>
      <c r="D276" s="831"/>
      <c r="E276" s="831"/>
      <c r="F276" s="831"/>
      <c r="G276" s="827"/>
      <c r="H276" s="832"/>
      <c r="I276" s="236" t="s">
        <v>356</v>
      </c>
      <c r="J276" s="764"/>
      <c r="K276" s="148"/>
      <c r="L276" s="148"/>
      <c r="M276" s="847"/>
      <c r="N276" s="236"/>
      <c r="O276" s="236"/>
      <c r="P276" s="148"/>
      <c r="Q276" s="148"/>
      <c r="R276" s="148"/>
      <c r="S276" s="148"/>
      <c r="T276" s="148"/>
      <c r="U276" s="148"/>
      <c r="V276" s="148"/>
      <c r="W276" s="148"/>
      <c r="X276" s="148"/>
      <c r="Y276" s="148"/>
      <c r="Z276" s="148"/>
    </row>
    <row r="277" spans="1:26" ht="19.5" customHeight="1">
      <c r="A277" s="823"/>
      <c r="B277" s="832"/>
      <c r="C277" s="827"/>
      <c r="D277" s="831"/>
      <c r="E277" s="831"/>
      <c r="F277" s="831"/>
      <c r="G277" s="827"/>
      <c r="H277" s="832"/>
      <c r="I277" s="1018" t="s">
        <v>354</v>
      </c>
      <c r="J277" s="931"/>
      <c r="K277" s="931"/>
      <c r="L277" s="931"/>
      <c r="M277" s="847"/>
      <c r="N277" s="236"/>
      <c r="O277" s="236"/>
      <c r="P277" s="148"/>
      <c r="Q277" s="148"/>
      <c r="R277" s="148"/>
      <c r="S277" s="148"/>
      <c r="T277" s="148"/>
      <c r="U277" s="148"/>
      <c r="V277" s="148"/>
      <c r="W277" s="148"/>
      <c r="X277" s="148"/>
      <c r="Y277" s="148"/>
      <c r="Z277" s="148"/>
    </row>
    <row r="278" spans="1:26" ht="19.5" customHeight="1">
      <c r="A278" s="823"/>
      <c r="B278" s="832"/>
      <c r="C278" s="827"/>
      <c r="D278" s="831"/>
      <c r="E278" s="831"/>
      <c r="F278" s="831"/>
      <c r="G278" s="827"/>
      <c r="H278" s="832"/>
      <c r="I278" s="236"/>
      <c r="J278" s="764"/>
      <c r="K278" s="236"/>
      <c r="L278" s="148"/>
      <c r="M278" s="847"/>
      <c r="N278" s="236"/>
      <c r="O278" s="236"/>
      <c r="P278" s="148"/>
      <c r="Q278" s="148"/>
      <c r="R278" s="148"/>
      <c r="S278" s="148"/>
      <c r="T278" s="148"/>
      <c r="U278" s="148"/>
      <c r="V278" s="148"/>
      <c r="W278" s="148"/>
      <c r="X278" s="148"/>
      <c r="Y278" s="148"/>
      <c r="Z278" s="148"/>
    </row>
    <row r="279" spans="1:26" ht="13.5" customHeight="1">
      <c r="A279" s="823"/>
      <c r="B279" s="832"/>
      <c r="C279" s="827"/>
      <c r="D279" s="831"/>
      <c r="E279" s="831"/>
      <c r="F279" s="831"/>
      <c r="G279" s="827"/>
      <c r="H279" s="832"/>
      <c r="I279" s="236"/>
      <c r="J279" s="764"/>
      <c r="K279" s="236"/>
      <c r="L279" s="148"/>
      <c r="M279" s="847"/>
      <c r="N279" s="236"/>
      <c r="O279" s="236"/>
      <c r="P279" s="148"/>
      <c r="Q279" s="148"/>
      <c r="R279" s="148"/>
      <c r="S279" s="148"/>
      <c r="T279" s="148"/>
      <c r="U279" s="148"/>
      <c r="V279" s="148"/>
      <c r="W279" s="148"/>
      <c r="X279" s="148"/>
      <c r="Y279" s="148"/>
      <c r="Z279" s="148"/>
    </row>
    <row r="280" spans="1:26" ht="19.5" customHeight="1">
      <c r="A280" s="823"/>
      <c r="B280" s="832"/>
      <c r="C280" s="827"/>
      <c r="D280" s="831"/>
      <c r="E280" s="831"/>
      <c r="F280" s="831"/>
      <c r="G280" s="827"/>
      <c r="H280" s="832"/>
      <c r="I280" s="236"/>
      <c r="J280" s="764"/>
      <c r="K280" s="236"/>
      <c r="L280" s="148"/>
      <c r="M280" s="847"/>
      <c r="N280" s="236"/>
      <c r="O280" s="236"/>
      <c r="P280" s="148"/>
      <c r="Q280" s="148"/>
      <c r="R280" s="148"/>
      <c r="S280" s="148"/>
      <c r="T280" s="148"/>
      <c r="U280" s="148"/>
      <c r="V280" s="148"/>
      <c r="W280" s="148"/>
      <c r="X280" s="148"/>
      <c r="Y280" s="148"/>
      <c r="Z280" s="148"/>
    </row>
    <row r="281" spans="1:26" ht="19.5" customHeight="1">
      <c r="A281" s="823"/>
      <c r="B281" s="832"/>
      <c r="C281" s="827"/>
      <c r="D281" s="831"/>
      <c r="E281" s="831"/>
      <c r="F281" s="831"/>
      <c r="G281" s="827"/>
      <c r="H281" s="832"/>
      <c r="I281" s="1019" t="s">
        <v>357</v>
      </c>
      <c r="J281" s="993"/>
      <c r="K281" s="993"/>
      <c r="L281" s="993"/>
      <c r="M281" s="847"/>
      <c r="N281" s="236"/>
      <c r="O281" s="236"/>
      <c r="P281" s="148"/>
      <c r="Q281" s="148"/>
      <c r="R281" s="148"/>
      <c r="S281" s="148"/>
      <c r="T281" s="148"/>
      <c r="U281" s="148"/>
      <c r="V281" s="148"/>
      <c r="W281" s="148"/>
      <c r="X281" s="148"/>
      <c r="Y281" s="148"/>
      <c r="Z281" s="148"/>
    </row>
    <row r="282" spans="1:26" ht="19.5" customHeight="1">
      <c r="A282" s="833"/>
      <c r="B282" s="834"/>
      <c r="C282" s="835"/>
      <c r="D282" s="836"/>
      <c r="E282" s="836"/>
      <c r="F282" s="836"/>
      <c r="G282" s="835"/>
      <c r="H282" s="834"/>
      <c r="I282" s="849" t="s">
        <v>113</v>
      </c>
      <c r="J282" s="814"/>
      <c r="K282" s="844"/>
      <c r="L282" s="844"/>
      <c r="M282" s="850"/>
      <c r="N282" s="236"/>
      <c r="O282" s="236"/>
      <c r="P282" s="148"/>
      <c r="Q282" s="148"/>
      <c r="R282" s="148"/>
      <c r="S282" s="148"/>
      <c r="T282" s="148"/>
      <c r="U282" s="148"/>
      <c r="V282" s="148"/>
      <c r="W282" s="148"/>
      <c r="X282" s="148"/>
      <c r="Y282" s="148"/>
      <c r="Z282" s="148"/>
    </row>
    <row r="283" spans="1:26" ht="21" customHeight="1">
      <c r="A283" s="837" t="s">
        <v>297</v>
      </c>
      <c r="B283" s="838" t="s">
        <v>358</v>
      </c>
      <c r="C283" s="839"/>
      <c r="D283" s="840"/>
      <c r="E283" s="840"/>
      <c r="F283" s="840"/>
      <c r="G283" s="841"/>
      <c r="H283" s="841"/>
      <c r="I283" s="851"/>
      <c r="J283" s="852"/>
      <c r="K283" s="851"/>
      <c r="L283" s="851"/>
      <c r="M283" s="853"/>
      <c r="N283" s="854"/>
      <c r="O283" s="854"/>
      <c r="P283" s="103"/>
      <c r="Q283" s="376"/>
      <c r="R283" s="376"/>
      <c r="S283" s="376"/>
      <c r="T283" s="376"/>
      <c r="U283" s="376"/>
      <c r="V283" s="376"/>
      <c r="W283" s="376"/>
      <c r="X283" s="376"/>
      <c r="Y283" s="376"/>
      <c r="Z283" s="376"/>
    </row>
    <row r="284" spans="1:26" ht="18" customHeight="1">
      <c r="A284" s="823"/>
      <c r="B284" s="826" t="s">
        <v>138</v>
      </c>
      <c r="C284" s="915" t="s">
        <v>347</v>
      </c>
      <c r="D284" s="831"/>
      <c r="E284" s="831"/>
      <c r="F284" s="831"/>
      <c r="G284" s="827"/>
      <c r="H284" s="832"/>
      <c r="I284" s="236"/>
      <c r="J284" s="764"/>
      <c r="K284" s="236"/>
      <c r="L284" s="236"/>
      <c r="M284" s="847"/>
      <c r="N284" s="236"/>
      <c r="O284" s="236"/>
      <c r="P284" s="148"/>
      <c r="Q284" s="148"/>
      <c r="R284" s="148"/>
      <c r="S284" s="148"/>
      <c r="T284" s="148"/>
      <c r="U284" s="148"/>
      <c r="V284" s="148"/>
      <c r="W284" s="148"/>
      <c r="X284" s="148"/>
      <c r="Y284" s="148"/>
      <c r="Z284" s="148"/>
    </row>
    <row r="285" spans="1:26" ht="18" customHeight="1">
      <c r="A285" s="823"/>
      <c r="B285" s="826" t="s">
        <v>140</v>
      </c>
      <c r="C285" s="915" t="s">
        <v>347</v>
      </c>
      <c r="D285" s="831"/>
      <c r="E285" s="831"/>
      <c r="F285" s="831"/>
      <c r="G285" s="827"/>
      <c r="H285" s="832"/>
      <c r="I285" s="236"/>
      <c r="J285" s="764"/>
      <c r="K285" s="236"/>
      <c r="L285" s="236"/>
      <c r="M285" s="847"/>
      <c r="N285" s="236"/>
      <c r="O285" s="236"/>
      <c r="P285" s="148"/>
      <c r="Q285" s="148"/>
      <c r="R285" s="148"/>
      <c r="S285" s="148"/>
      <c r="T285" s="148"/>
      <c r="U285" s="148"/>
      <c r="V285" s="148"/>
      <c r="W285" s="148"/>
      <c r="X285" s="148"/>
      <c r="Y285" s="148"/>
      <c r="Z285" s="148"/>
    </row>
    <row r="286" spans="1:26" ht="18" customHeight="1">
      <c r="A286" s="823"/>
      <c r="B286" s="826" t="s">
        <v>142</v>
      </c>
      <c r="C286" s="915" t="s">
        <v>347</v>
      </c>
      <c r="D286" s="831"/>
      <c r="E286" s="831"/>
      <c r="F286" s="831"/>
      <c r="G286" s="827"/>
      <c r="H286" s="832"/>
      <c r="I286" s="236"/>
      <c r="J286" s="764"/>
      <c r="K286" s="236"/>
      <c r="L286" s="236"/>
      <c r="M286" s="847"/>
      <c r="N286" s="236"/>
      <c r="O286" s="236"/>
      <c r="P286" s="148"/>
      <c r="Q286" s="148"/>
      <c r="R286" s="148"/>
      <c r="S286" s="148"/>
      <c r="T286" s="148"/>
      <c r="U286" s="148"/>
      <c r="V286" s="148"/>
      <c r="W286" s="148"/>
      <c r="X286" s="148"/>
      <c r="Y286" s="148"/>
      <c r="Z286" s="148"/>
    </row>
    <row r="287" spans="1:26" ht="18" customHeight="1">
      <c r="A287" s="823"/>
      <c r="B287" s="826" t="s">
        <v>144</v>
      </c>
      <c r="C287" s="828" t="s">
        <v>348</v>
      </c>
      <c r="D287" s="831"/>
      <c r="E287" s="831"/>
      <c r="F287" s="831"/>
      <c r="G287" s="827"/>
      <c r="H287" s="832"/>
      <c r="I287" s="236"/>
      <c r="J287" s="764"/>
      <c r="K287" s="236"/>
      <c r="L287" s="236"/>
      <c r="M287" s="847"/>
      <c r="N287" s="236"/>
      <c r="O287" s="236"/>
      <c r="P287" s="148"/>
      <c r="Q287" s="148"/>
      <c r="R287" s="148"/>
      <c r="S287" s="148"/>
      <c r="T287" s="148"/>
      <c r="U287" s="148"/>
      <c r="V287" s="148"/>
      <c r="W287" s="148"/>
      <c r="X287" s="148"/>
      <c r="Y287" s="148"/>
      <c r="Z287" s="148"/>
    </row>
    <row r="288" spans="1:26" ht="18" customHeight="1">
      <c r="A288" s="823"/>
      <c r="B288" s="832"/>
      <c r="C288" s="827"/>
      <c r="D288" s="831"/>
      <c r="E288" s="831"/>
      <c r="F288" s="831"/>
      <c r="G288" s="827"/>
      <c r="H288" s="832"/>
      <c r="I288" s="1012" t="s">
        <v>359</v>
      </c>
      <c r="J288" s="931"/>
      <c r="K288" s="931"/>
      <c r="L288" s="931"/>
      <c r="M288" s="847"/>
      <c r="N288" s="236"/>
      <c r="O288" s="236"/>
      <c r="P288" s="148"/>
      <c r="Q288" s="148"/>
      <c r="R288" s="148"/>
      <c r="S288" s="148"/>
      <c r="T288" s="148"/>
      <c r="U288" s="148"/>
      <c r="V288" s="148"/>
      <c r="W288" s="148"/>
      <c r="X288" s="148"/>
      <c r="Y288" s="148"/>
      <c r="Z288" s="148"/>
    </row>
    <row r="289" spans="1:26" ht="18" customHeight="1">
      <c r="A289" s="823"/>
      <c r="B289" s="832"/>
      <c r="C289" s="827"/>
      <c r="D289" s="831"/>
      <c r="E289" s="831"/>
      <c r="F289" s="831"/>
      <c r="G289" s="827"/>
      <c r="H289" s="832"/>
      <c r="I289" s="764"/>
      <c r="J289" s="764"/>
      <c r="K289" s="764"/>
      <c r="L289" s="148"/>
      <c r="M289" s="863"/>
      <c r="N289" s="764"/>
      <c r="O289" s="236"/>
      <c r="P289" s="148"/>
      <c r="Q289" s="148"/>
      <c r="R289" s="148"/>
      <c r="S289" s="148"/>
      <c r="T289" s="148"/>
      <c r="U289" s="148"/>
      <c r="V289" s="148"/>
      <c r="W289" s="148"/>
      <c r="X289" s="148"/>
      <c r="Y289" s="148"/>
      <c r="Z289" s="148"/>
    </row>
    <row r="290" spans="1:26" ht="18" customHeight="1">
      <c r="A290" s="823"/>
      <c r="B290" s="832"/>
      <c r="C290" s="827"/>
      <c r="D290" s="831"/>
      <c r="E290" s="831"/>
      <c r="F290" s="831"/>
      <c r="G290" s="827"/>
      <c r="H290" s="832"/>
      <c r="I290" s="236"/>
      <c r="J290" s="764"/>
      <c r="K290" s="236"/>
      <c r="L290" s="148"/>
      <c r="M290" s="847"/>
      <c r="N290" s="236"/>
      <c r="O290" s="236"/>
      <c r="P290" s="148"/>
      <c r="Q290" s="148"/>
      <c r="R290" s="148"/>
      <c r="S290" s="148"/>
      <c r="T290" s="148"/>
      <c r="U290" s="148"/>
      <c r="V290" s="148"/>
      <c r="W290" s="148"/>
      <c r="X290" s="148"/>
      <c r="Y290" s="148"/>
      <c r="Z290" s="148"/>
    </row>
    <row r="291" spans="1:26" ht="18" customHeight="1">
      <c r="A291" s="823"/>
      <c r="B291" s="832"/>
      <c r="C291" s="827"/>
      <c r="D291" s="831"/>
      <c r="E291" s="831"/>
      <c r="F291" s="831"/>
      <c r="G291" s="827"/>
      <c r="H291" s="832"/>
      <c r="I291" s="1019" t="s">
        <v>360</v>
      </c>
      <c r="J291" s="993"/>
      <c r="K291" s="993"/>
      <c r="L291" s="993"/>
      <c r="M291" s="847"/>
      <c r="N291" s="236"/>
      <c r="O291" s="236"/>
      <c r="P291" s="148"/>
      <c r="Q291" s="148"/>
      <c r="R291" s="148"/>
      <c r="S291" s="148"/>
      <c r="T291" s="148"/>
      <c r="U291" s="148"/>
      <c r="V291" s="148"/>
      <c r="W291" s="148"/>
      <c r="X291" s="148"/>
      <c r="Y291" s="148"/>
      <c r="Z291" s="148"/>
    </row>
    <row r="292" spans="1:26" ht="18" customHeight="1">
      <c r="A292" s="823"/>
      <c r="B292" s="832"/>
      <c r="C292" s="827"/>
      <c r="D292" s="831"/>
      <c r="E292" s="831"/>
      <c r="F292" s="831"/>
      <c r="G292" s="827"/>
      <c r="H292" s="832"/>
      <c r="I292" s="236" t="s">
        <v>361</v>
      </c>
      <c r="J292" s="764"/>
      <c r="K292" s="148"/>
      <c r="L292" s="148"/>
      <c r="M292" s="847"/>
      <c r="N292" s="236"/>
      <c r="O292" s="236"/>
      <c r="P292" s="148"/>
      <c r="Q292" s="148"/>
      <c r="R292" s="148"/>
      <c r="S292" s="148"/>
      <c r="T292" s="148"/>
      <c r="U292" s="148"/>
      <c r="V292" s="148"/>
      <c r="W292" s="148"/>
      <c r="X292" s="148"/>
      <c r="Y292" s="148"/>
      <c r="Z292" s="148"/>
    </row>
    <row r="293" spans="1:26" ht="24.75" customHeight="1">
      <c r="A293" s="764"/>
      <c r="B293" s="148"/>
      <c r="C293" s="764"/>
      <c r="D293" s="62"/>
      <c r="E293" s="62"/>
      <c r="F293" s="62"/>
      <c r="G293" s="236"/>
      <c r="H293" s="63"/>
      <c r="I293" s="97"/>
      <c r="J293" s="63"/>
      <c r="K293" s="148"/>
      <c r="L293" s="148"/>
      <c r="M293" s="148"/>
      <c r="N293" s="148"/>
      <c r="O293" s="148"/>
      <c r="P293" s="148"/>
      <c r="Q293" s="148"/>
      <c r="R293" s="148"/>
      <c r="S293" s="148"/>
      <c r="T293" s="148"/>
      <c r="U293" s="148"/>
      <c r="V293" s="148"/>
      <c r="W293" s="148"/>
      <c r="X293" s="148"/>
      <c r="Y293" s="148"/>
      <c r="Z293" s="148"/>
    </row>
    <row r="294" spans="1:26" ht="24.75" customHeight="1">
      <c r="A294" s="764"/>
      <c r="B294" s="148"/>
      <c r="C294" s="764"/>
      <c r="D294" s="62"/>
      <c r="E294" s="62"/>
      <c r="F294" s="62"/>
      <c r="G294" s="236"/>
      <c r="H294" s="63"/>
      <c r="I294" s="97"/>
      <c r="J294" s="63"/>
      <c r="K294" s="148"/>
      <c r="L294" s="148"/>
      <c r="M294" s="148"/>
      <c r="N294" s="148"/>
      <c r="O294" s="148"/>
      <c r="P294" s="148"/>
      <c r="Q294" s="148"/>
      <c r="R294" s="148"/>
      <c r="S294" s="148"/>
      <c r="T294" s="148"/>
      <c r="U294" s="148"/>
      <c r="V294" s="148"/>
      <c r="W294" s="148"/>
      <c r="X294" s="148"/>
      <c r="Y294" s="148"/>
      <c r="Z294" s="148"/>
    </row>
    <row r="295" spans="1:26" ht="24.75" customHeight="1">
      <c r="A295" s="764"/>
      <c r="B295" s="148"/>
      <c r="C295" s="764"/>
      <c r="D295" s="62"/>
      <c r="E295" s="62"/>
      <c r="F295" s="62"/>
      <c r="G295" s="236"/>
      <c r="H295" s="63"/>
      <c r="I295" s="97"/>
      <c r="J295" s="63"/>
      <c r="K295" s="148"/>
      <c r="L295" s="148"/>
      <c r="M295" s="148"/>
      <c r="N295" s="148"/>
      <c r="O295" s="148"/>
      <c r="P295" s="148"/>
      <c r="Q295" s="148"/>
      <c r="R295" s="148"/>
      <c r="S295" s="148"/>
      <c r="T295" s="148"/>
      <c r="U295" s="148"/>
      <c r="V295" s="148"/>
      <c r="W295" s="148"/>
      <c r="X295" s="148"/>
      <c r="Y295" s="148"/>
      <c r="Z295" s="148"/>
    </row>
    <row r="296" spans="1:26" ht="24.75" customHeight="1">
      <c r="A296" s="764"/>
      <c r="B296" s="148"/>
      <c r="C296" s="764"/>
      <c r="D296" s="62"/>
      <c r="E296" s="62"/>
      <c r="F296" s="62"/>
      <c r="G296" s="236"/>
      <c r="H296" s="63"/>
      <c r="I296" s="97"/>
      <c r="J296" s="63"/>
      <c r="K296" s="148"/>
      <c r="L296" s="148"/>
      <c r="M296" s="148"/>
      <c r="N296" s="148"/>
      <c r="O296" s="148"/>
      <c r="P296" s="148"/>
      <c r="Q296" s="148"/>
      <c r="R296" s="148"/>
      <c r="S296" s="148"/>
      <c r="T296" s="148"/>
      <c r="U296" s="148"/>
      <c r="V296" s="148"/>
      <c r="W296" s="148"/>
      <c r="X296" s="148"/>
      <c r="Y296" s="148"/>
      <c r="Z296" s="148"/>
    </row>
    <row r="297" spans="1:26" ht="24.75" customHeight="1">
      <c r="A297" s="764"/>
      <c r="B297" s="148"/>
      <c r="C297" s="764"/>
      <c r="D297" s="62"/>
      <c r="E297" s="62"/>
      <c r="F297" s="62"/>
      <c r="G297" s="236"/>
      <c r="H297" s="63"/>
      <c r="I297" s="97"/>
      <c r="J297" s="63"/>
      <c r="K297" s="148"/>
      <c r="L297" s="148"/>
      <c r="M297" s="148"/>
      <c r="N297" s="148"/>
      <c r="O297" s="148"/>
      <c r="P297" s="148"/>
      <c r="Q297" s="148"/>
      <c r="R297" s="148"/>
      <c r="S297" s="148"/>
      <c r="T297" s="148"/>
      <c r="U297" s="148"/>
      <c r="V297" s="148"/>
      <c r="W297" s="148"/>
      <c r="X297" s="148"/>
      <c r="Y297" s="148"/>
      <c r="Z297" s="148"/>
    </row>
    <row r="298" spans="1:26" ht="24.75" customHeight="1">
      <c r="A298" s="764"/>
      <c r="B298" s="148"/>
      <c r="C298" s="764"/>
      <c r="D298" s="62"/>
      <c r="E298" s="62"/>
      <c r="F298" s="62"/>
      <c r="G298" s="236"/>
      <c r="H298" s="63"/>
      <c r="I298" s="97"/>
      <c r="J298" s="63"/>
      <c r="K298" s="148"/>
      <c r="L298" s="148"/>
      <c r="M298" s="148"/>
      <c r="N298" s="148"/>
      <c r="O298" s="148"/>
      <c r="P298" s="148"/>
      <c r="Q298" s="148"/>
      <c r="R298" s="148"/>
      <c r="S298" s="148"/>
      <c r="T298" s="148"/>
      <c r="U298" s="148"/>
      <c r="V298" s="148"/>
      <c r="W298" s="148"/>
      <c r="X298" s="148"/>
      <c r="Y298" s="148"/>
      <c r="Z298" s="148"/>
    </row>
    <row r="299" spans="1:26" ht="24.75" customHeight="1">
      <c r="A299" s="764"/>
      <c r="B299" s="148"/>
      <c r="C299" s="764"/>
      <c r="D299" s="62"/>
      <c r="E299" s="62"/>
      <c r="F299" s="62"/>
      <c r="G299" s="236"/>
      <c r="H299" s="63"/>
      <c r="I299" s="97"/>
      <c r="J299" s="63"/>
      <c r="K299" s="148"/>
      <c r="L299" s="148"/>
      <c r="M299" s="148"/>
      <c r="N299" s="148"/>
      <c r="O299" s="148"/>
      <c r="P299" s="148"/>
      <c r="Q299" s="148"/>
      <c r="R299" s="148"/>
      <c r="S299" s="148"/>
      <c r="T299" s="148"/>
      <c r="U299" s="148"/>
      <c r="V299" s="148"/>
      <c r="W299" s="148"/>
      <c r="X299" s="148"/>
      <c r="Y299" s="148"/>
      <c r="Z299" s="148"/>
    </row>
    <row r="300" spans="1:26" ht="24.75" customHeight="1">
      <c r="A300" s="764"/>
      <c r="B300" s="148"/>
      <c r="C300" s="764"/>
      <c r="D300" s="62"/>
      <c r="E300" s="62"/>
      <c r="F300" s="62"/>
      <c r="G300" s="236"/>
      <c r="H300" s="63"/>
      <c r="I300" s="97"/>
      <c r="J300" s="63"/>
      <c r="K300" s="148"/>
      <c r="L300" s="148"/>
      <c r="M300" s="148"/>
      <c r="N300" s="148"/>
      <c r="O300" s="148"/>
      <c r="P300" s="148"/>
      <c r="Q300" s="148"/>
      <c r="R300" s="148"/>
      <c r="S300" s="148"/>
      <c r="T300" s="148"/>
      <c r="U300" s="148"/>
      <c r="V300" s="148"/>
      <c r="W300" s="148"/>
      <c r="X300" s="148"/>
      <c r="Y300" s="148"/>
      <c r="Z300" s="148"/>
    </row>
    <row r="301" spans="1:26" ht="24.75" customHeight="1">
      <c r="A301" s="764"/>
      <c r="B301" s="148"/>
      <c r="C301" s="764"/>
      <c r="D301" s="62"/>
      <c r="E301" s="62"/>
      <c r="F301" s="62"/>
      <c r="G301" s="236"/>
      <c r="H301" s="63"/>
      <c r="I301" s="97"/>
      <c r="J301" s="63"/>
      <c r="K301" s="148"/>
      <c r="L301" s="148"/>
      <c r="M301" s="148"/>
      <c r="N301" s="148"/>
      <c r="O301" s="148"/>
      <c r="P301" s="148"/>
      <c r="Q301" s="148"/>
      <c r="R301" s="148"/>
      <c r="S301" s="148"/>
      <c r="T301" s="148"/>
      <c r="U301" s="148"/>
      <c r="V301" s="148"/>
      <c r="W301" s="148"/>
      <c r="X301" s="148"/>
      <c r="Y301" s="148"/>
      <c r="Z301" s="148"/>
    </row>
    <row r="302" spans="1:26" ht="24.75" customHeight="1">
      <c r="A302" s="764"/>
      <c r="B302" s="148"/>
      <c r="C302" s="764"/>
      <c r="D302" s="62"/>
      <c r="E302" s="62"/>
      <c r="F302" s="62"/>
      <c r="G302" s="236"/>
      <c r="H302" s="63"/>
      <c r="I302" s="97"/>
      <c r="J302" s="63"/>
      <c r="K302" s="148"/>
      <c r="L302" s="148"/>
      <c r="M302" s="148"/>
      <c r="N302" s="148"/>
      <c r="O302" s="148"/>
      <c r="P302" s="148"/>
      <c r="Q302" s="148"/>
      <c r="R302" s="148"/>
      <c r="S302" s="148"/>
      <c r="T302" s="148"/>
      <c r="U302" s="148"/>
      <c r="V302" s="148"/>
      <c r="W302" s="148"/>
      <c r="X302" s="148"/>
      <c r="Y302" s="148"/>
      <c r="Z302" s="148"/>
    </row>
    <row r="303" spans="1:26" ht="24.75" customHeight="1">
      <c r="A303" s="764"/>
      <c r="B303" s="148"/>
      <c r="C303" s="764"/>
      <c r="D303" s="62"/>
      <c r="E303" s="62"/>
      <c r="F303" s="62"/>
      <c r="G303" s="236"/>
      <c r="H303" s="63"/>
      <c r="I303" s="97"/>
      <c r="J303" s="63"/>
      <c r="K303" s="148"/>
      <c r="L303" s="148"/>
      <c r="M303" s="148"/>
      <c r="N303" s="148"/>
      <c r="O303" s="148"/>
      <c r="P303" s="148"/>
      <c r="Q303" s="148"/>
      <c r="R303" s="148"/>
      <c r="S303" s="148"/>
      <c r="T303" s="148"/>
      <c r="U303" s="148"/>
      <c r="V303" s="148"/>
      <c r="W303" s="148"/>
      <c r="X303" s="148"/>
      <c r="Y303" s="148"/>
      <c r="Z303" s="148"/>
    </row>
    <row r="304" spans="1:26" ht="24.75" customHeight="1">
      <c r="A304" s="764"/>
      <c r="B304" s="148"/>
      <c r="C304" s="764"/>
      <c r="D304" s="62"/>
      <c r="E304" s="62"/>
      <c r="F304" s="62"/>
      <c r="G304" s="236"/>
      <c r="H304" s="63"/>
      <c r="I304" s="97"/>
      <c r="J304" s="63"/>
      <c r="K304" s="148"/>
      <c r="L304" s="148"/>
      <c r="M304" s="148"/>
      <c r="N304" s="148"/>
      <c r="O304" s="148"/>
      <c r="P304" s="148"/>
      <c r="Q304" s="148"/>
      <c r="R304" s="148"/>
      <c r="S304" s="148"/>
      <c r="T304" s="148"/>
      <c r="U304" s="148"/>
      <c r="V304" s="148"/>
      <c r="W304" s="148"/>
      <c r="X304" s="148"/>
      <c r="Y304" s="148"/>
      <c r="Z304" s="148"/>
    </row>
    <row r="305" spans="1:26" ht="24.75" customHeight="1">
      <c r="A305" s="764"/>
      <c r="B305" s="148"/>
      <c r="C305" s="764"/>
      <c r="D305" s="62"/>
      <c r="E305" s="62"/>
      <c r="F305" s="62"/>
      <c r="G305" s="236"/>
      <c r="H305" s="63"/>
      <c r="I305" s="97"/>
      <c r="J305" s="63"/>
      <c r="K305" s="148"/>
      <c r="L305" s="148"/>
      <c r="M305" s="148"/>
      <c r="N305" s="148"/>
      <c r="O305" s="148"/>
      <c r="P305" s="148"/>
      <c r="Q305" s="148"/>
      <c r="R305" s="148"/>
      <c r="S305" s="148"/>
      <c r="T305" s="148"/>
      <c r="U305" s="148"/>
      <c r="V305" s="148"/>
      <c r="W305" s="148"/>
      <c r="X305" s="148"/>
      <c r="Y305" s="148"/>
      <c r="Z305" s="148"/>
    </row>
    <row r="306" spans="1:26" ht="24.75" customHeight="1">
      <c r="A306" s="764"/>
      <c r="B306" s="148"/>
      <c r="C306" s="764"/>
      <c r="D306" s="62"/>
      <c r="E306" s="62"/>
      <c r="F306" s="62"/>
      <c r="G306" s="236"/>
      <c r="H306" s="63"/>
      <c r="I306" s="97"/>
      <c r="J306" s="63"/>
      <c r="K306" s="148"/>
      <c r="L306" s="148"/>
      <c r="M306" s="148"/>
      <c r="N306" s="148"/>
      <c r="O306" s="148"/>
      <c r="P306" s="148"/>
      <c r="Q306" s="148"/>
      <c r="R306" s="148"/>
      <c r="S306" s="148"/>
      <c r="T306" s="148"/>
      <c r="U306" s="148"/>
      <c r="V306" s="148"/>
      <c r="W306" s="148"/>
      <c r="X306" s="148"/>
      <c r="Y306" s="148"/>
      <c r="Z306" s="148"/>
    </row>
    <row r="307" spans="1:26" ht="24.75" customHeight="1">
      <c r="A307" s="764"/>
      <c r="B307" s="148"/>
      <c r="C307" s="764"/>
      <c r="D307" s="62"/>
      <c r="E307" s="62"/>
      <c r="F307" s="62"/>
      <c r="G307" s="236"/>
      <c r="H307" s="63"/>
      <c r="I307" s="97"/>
      <c r="J307" s="63"/>
      <c r="K307" s="148"/>
      <c r="L307" s="148"/>
      <c r="M307" s="148"/>
      <c r="N307" s="148"/>
      <c r="O307" s="148"/>
      <c r="P307" s="148"/>
      <c r="Q307" s="148"/>
      <c r="R307" s="148"/>
      <c r="S307" s="148"/>
      <c r="T307" s="148"/>
      <c r="U307" s="148"/>
      <c r="V307" s="148"/>
      <c r="W307" s="148"/>
      <c r="X307" s="148"/>
      <c r="Y307" s="148"/>
      <c r="Z307" s="148"/>
    </row>
    <row r="308" spans="1:26" ht="24.75" customHeight="1">
      <c r="A308" s="764"/>
      <c r="B308" s="148"/>
      <c r="C308" s="764"/>
      <c r="D308" s="62"/>
      <c r="E308" s="62"/>
      <c r="F308" s="62"/>
      <c r="G308" s="236"/>
      <c r="H308" s="63"/>
      <c r="I308" s="97"/>
      <c r="J308" s="63"/>
      <c r="K308" s="148"/>
      <c r="L308" s="148"/>
      <c r="M308" s="148"/>
      <c r="N308" s="148"/>
      <c r="O308" s="148"/>
      <c r="P308" s="148"/>
      <c r="Q308" s="148"/>
      <c r="R308" s="148"/>
      <c r="S308" s="148"/>
      <c r="T308" s="148"/>
      <c r="U308" s="148"/>
      <c r="V308" s="148"/>
      <c r="W308" s="148"/>
      <c r="X308" s="148"/>
      <c r="Y308" s="148"/>
      <c r="Z308" s="148"/>
    </row>
    <row r="309" spans="1:26" ht="24.75" customHeight="1">
      <c r="A309" s="764"/>
      <c r="B309" s="148"/>
      <c r="C309" s="764"/>
      <c r="D309" s="62"/>
      <c r="E309" s="62"/>
      <c r="F309" s="62"/>
      <c r="G309" s="236"/>
      <c r="H309" s="63"/>
      <c r="I309" s="97"/>
      <c r="J309" s="63"/>
      <c r="K309" s="148"/>
      <c r="L309" s="148"/>
      <c r="M309" s="148"/>
      <c r="N309" s="148"/>
      <c r="O309" s="148"/>
      <c r="P309" s="148"/>
      <c r="Q309" s="148"/>
      <c r="R309" s="148"/>
      <c r="S309" s="148"/>
      <c r="T309" s="148"/>
      <c r="U309" s="148"/>
      <c r="V309" s="148"/>
      <c r="W309" s="148"/>
      <c r="X309" s="148"/>
      <c r="Y309" s="148"/>
      <c r="Z309" s="148"/>
    </row>
    <row r="310" spans="1:26" ht="24.75" customHeight="1">
      <c r="A310" s="764"/>
      <c r="B310" s="148"/>
      <c r="C310" s="764"/>
      <c r="D310" s="62"/>
      <c r="E310" s="62"/>
      <c r="F310" s="62"/>
      <c r="G310" s="236"/>
      <c r="H310" s="63"/>
      <c r="I310" s="97"/>
      <c r="J310" s="63"/>
      <c r="K310" s="148"/>
      <c r="L310" s="148"/>
      <c r="M310" s="148"/>
      <c r="N310" s="148"/>
      <c r="O310" s="148"/>
      <c r="P310" s="148"/>
      <c r="Q310" s="148"/>
      <c r="R310" s="148"/>
      <c r="S310" s="148"/>
      <c r="T310" s="148"/>
      <c r="U310" s="148"/>
      <c r="V310" s="148"/>
      <c r="W310" s="148"/>
      <c r="X310" s="148"/>
      <c r="Y310" s="148"/>
      <c r="Z310" s="148"/>
    </row>
    <row r="311" spans="1:26" ht="24.75" customHeight="1">
      <c r="A311" s="764"/>
      <c r="B311" s="148"/>
      <c r="C311" s="764"/>
      <c r="D311" s="62"/>
      <c r="E311" s="62"/>
      <c r="F311" s="62"/>
      <c r="G311" s="236"/>
      <c r="H311" s="63"/>
      <c r="I311" s="97"/>
      <c r="J311" s="63"/>
      <c r="K311" s="148"/>
      <c r="L311" s="148"/>
      <c r="M311" s="148"/>
      <c r="N311" s="148"/>
      <c r="O311" s="148"/>
      <c r="P311" s="148"/>
      <c r="Q311" s="148"/>
      <c r="R311" s="148"/>
      <c r="S311" s="148"/>
      <c r="T311" s="148"/>
      <c r="U311" s="148"/>
      <c r="V311" s="148"/>
      <c r="W311" s="148"/>
      <c r="X311" s="148"/>
      <c r="Y311" s="148"/>
      <c r="Z311" s="148"/>
    </row>
    <row r="312" spans="1:26" ht="24.75" customHeight="1">
      <c r="A312" s="764"/>
      <c r="B312" s="148"/>
      <c r="C312" s="764"/>
      <c r="D312" s="62"/>
      <c r="E312" s="62"/>
      <c r="F312" s="62"/>
      <c r="G312" s="236"/>
      <c r="H312" s="63"/>
      <c r="I312" s="97"/>
      <c r="J312" s="63"/>
      <c r="K312" s="148"/>
      <c r="L312" s="148"/>
      <c r="M312" s="148"/>
      <c r="N312" s="148"/>
      <c r="O312" s="148"/>
      <c r="P312" s="148"/>
      <c r="Q312" s="148"/>
      <c r="R312" s="148"/>
      <c r="S312" s="148"/>
      <c r="T312" s="148"/>
      <c r="U312" s="148"/>
      <c r="V312" s="148"/>
      <c r="W312" s="148"/>
      <c r="X312" s="148"/>
      <c r="Y312" s="148"/>
      <c r="Z312" s="148"/>
    </row>
    <row r="313" spans="1:26" ht="24.75" customHeight="1">
      <c r="A313" s="764"/>
      <c r="B313" s="148"/>
      <c r="C313" s="764"/>
      <c r="D313" s="62"/>
      <c r="E313" s="62"/>
      <c r="F313" s="62"/>
      <c r="G313" s="236"/>
      <c r="H313" s="63"/>
      <c r="I313" s="97"/>
      <c r="J313" s="63"/>
      <c r="K313" s="148"/>
      <c r="L313" s="148"/>
      <c r="M313" s="148"/>
      <c r="N313" s="148"/>
      <c r="O313" s="148"/>
      <c r="P313" s="148"/>
      <c r="Q313" s="148"/>
      <c r="R313" s="148"/>
      <c r="S313" s="148"/>
      <c r="T313" s="148"/>
      <c r="U313" s="148"/>
      <c r="V313" s="148"/>
      <c r="W313" s="148"/>
      <c r="X313" s="148"/>
      <c r="Y313" s="148"/>
      <c r="Z313" s="148"/>
    </row>
    <row r="314" spans="1:26" ht="24.75" customHeight="1">
      <c r="A314" s="764"/>
      <c r="B314" s="148"/>
      <c r="C314" s="764"/>
      <c r="D314" s="62"/>
      <c r="E314" s="62"/>
      <c r="F314" s="62"/>
      <c r="G314" s="236"/>
      <c r="H314" s="63"/>
      <c r="I314" s="97"/>
      <c r="J314" s="63"/>
      <c r="K314" s="148"/>
      <c r="L314" s="148"/>
      <c r="M314" s="148"/>
      <c r="N314" s="148"/>
      <c r="O314" s="148"/>
      <c r="P314" s="148"/>
      <c r="Q314" s="148"/>
      <c r="R314" s="148"/>
      <c r="S314" s="148"/>
      <c r="T314" s="148"/>
      <c r="U314" s="148"/>
      <c r="V314" s="148"/>
      <c r="W314" s="148"/>
      <c r="X314" s="148"/>
      <c r="Y314" s="148"/>
      <c r="Z314" s="148"/>
    </row>
    <row r="315" spans="1:26" ht="24.75" customHeight="1">
      <c r="A315" s="764"/>
      <c r="B315" s="148"/>
      <c r="C315" s="764"/>
      <c r="D315" s="62"/>
      <c r="E315" s="62"/>
      <c r="F315" s="62"/>
      <c r="G315" s="236"/>
      <c r="H315" s="63"/>
      <c r="I315" s="97"/>
      <c r="J315" s="63"/>
      <c r="K315" s="148"/>
      <c r="L315" s="148"/>
      <c r="M315" s="148"/>
      <c r="N315" s="148"/>
      <c r="O315" s="148"/>
      <c r="P315" s="148"/>
      <c r="Q315" s="148"/>
      <c r="R315" s="148"/>
      <c r="S315" s="148"/>
      <c r="T315" s="148"/>
      <c r="U315" s="148"/>
      <c r="V315" s="148"/>
      <c r="W315" s="148"/>
      <c r="X315" s="148"/>
      <c r="Y315" s="148"/>
      <c r="Z315" s="148"/>
    </row>
    <row r="316" spans="1:26" ht="24.75" customHeight="1">
      <c r="A316" s="764"/>
      <c r="B316" s="148"/>
      <c r="C316" s="764"/>
      <c r="D316" s="62"/>
      <c r="E316" s="62"/>
      <c r="F316" s="62"/>
      <c r="G316" s="236"/>
      <c r="H316" s="63"/>
      <c r="I316" s="97"/>
      <c r="J316" s="63"/>
      <c r="K316" s="148"/>
      <c r="L316" s="148"/>
      <c r="M316" s="148"/>
      <c r="N316" s="148"/>
      <c r="O316" s="148"/>
      <c r="P316" s="148"/>
      <c r="Q316" s="148"/>
      <c r="R316" s="148"/>
      <c r="S316" s="148"/>
      <c r="T316" s="148"/>
      <c r="U316" s="148"/>
      <c r="V316" s="148"/>
      <c r="W316" s="148"/>
      <c r="X316" s="148"/>
      <c r="Y316" s="148"/>
      <c r="Z316" s="148"/>
    </row>
    <row r="317" spans="1:26" ht="24.75" customHeight="1">
      <c r="A317" s="764"/>
      <c r="B317" s="148"/>
      <c r="C317" s="764"/>
      <c r="D317" s="62"/>
      <c r="E317" s="62"/>
      <c r="F317" s="62"/>
      <c r="G317" s="236"/>
      <c r="H317" s="63"/>
      <c r="I317" s="97"/>
      <c r="J317" s="63"/>
      <c r="K317" s="148"/>
      <c r="L317" s="148"/>
      <c r="M317" s="148"/>
      <c r="N317" s="148"/>
      <c r="O317" s="148"/>
      <c r="P317" s="148"/>
      <c r="Q317" s="148"/>
      <c r="R317" s="148"/>
      <c r="S317" s="148"/>
      <c r="T317" s="148"/>
      <c r="U317" s="148"/>
      <c r="V317" s="148"/>
      <c r="W317" s="148"/>
      <c r="X317" s="148"/>
      <c r="Y317" s="148"/>
      <c r="Z317" s="148"/>
    </row>
    <row r="318" spans="1:26" ht="24.75" customHeight="1">
      <c r="A318" s="764"/>
      <c r="B318" s="148"/>
      <c r="C318" s="764"/>
      <c r="D318" s="62"/>
      <c r="E318" s="62"/>
      <c r="F318" s="62"/>
      <c r="G318" s="236"/>
      <c r="H318" s="63"/>
      <c r="I318" s="97"/>
      <c r="J318" s="63"/>
      <c r="K318" s="148"/>
      <c r="L318" s="148"/>
      <c r="M318" s="148"/>
      <c r="N318" s="148"/>
      <c r="O318" s="148"/>
      <c r="P318" s="148"/>
      <c r="Q318" s="148"/>
      <c r="R318" s="148"/>
      <c r="S318" s="148"/>
      <c r="T318" s="148"/>
      <c r="U318" s="148"/>
      <c r="V318" s="148"/>
      <c r="W318" s="148"/>
      <c r="X318" s="148"/>
      <c r="Y318" s="148"/>
      <c r="Z318" s="148"/>
    </row>
    <row r="319" spans="1:26" ht="24.75" customHeight="1">
      <c r="A319" s="764"/>
      <c r="B319" s="148"/>
      <c r="C319" s="764"/>
      <c r="D319" s="62"/>
      <c r="E319" s="62"/>
      <c r="F319" s="62"/>
      <c r="G319" s="236"/>
      <c r="H319" s="63"/>
      <c r="I319" s="97"/>
      <c r="J319" s="63"/>
      <c r="K319" s="148"/>
      <c r="L319" s="148"/>
      <c r="M319" s="148"/>
      <c r="N319" s="148"/>
      <c r="O319" s="148"/>
      <c r="P319" s="148"/>
      <c r="Q319" s="148"/>
      <c r="R319" s="148"/>
      <c r="S319" s="148"/>
      <c r="T319" s="148"/>
      <c r="U319" s="148"/>
      <c r="V319" s="148"/>
      <c r="W319" s="148"/>
      <c r="X319" s="148"/>
      <c r="Y319" s="148"/>
      <c r="Z319" s="148"/>
    </row>
    <row r="320" spans="1:26" ht="24.75" customHeight="1">
      <c r="A320" s="764"/>
      <c r="B320" s="148"/>
      <c r="C320" s="764"/>
      <c r="D320" s="62"/>
      <c r="E320" s="62"/>
      <c r="F320" s="62"/>
      <c r="G320" s="236"/>
      <c r="H320" s="63"/>
      <c r="I320" s="97"/>
      <c r="J320" s="63"/>
      <c r="K320" s="148"/>
      <c r="L320" s="148"/>
      <c r="M320" s="148"/>
      <c r="N320" s="148"/>
      <c r="O320" s="148"/>
      <c r="P320" s="148"/>
      <c r="Q320" s="148"/>
      <c r="R320" s="148"/>
      <c r="S320" s="148"/>
      <c r="T320" s="148"/>
      <c r="U320" s="148"/>
      <c r="V320" s="148"/>
      <c r="W320" s="148"/>
      <c r="X320" s="148"/>
      <c r="Y320" s="148"/>
      <c r="Z320" s="148"/>
    </row>
    <row r="321" spans="1:26" ht="24.75" customHeight="1">
      <c r="A321" s="764"/>
      <c r="B321" s="148"/>
      <c r="C321" s="764"/>
      <c r="D321" s="62"/>
      <c r="E321" s="62"/>
      <c r="F321" s="62"/>
      <c r="G321" s="236"/>
      <c r="H321" s="63"/>
      <c r="I321" s="97"/>
      <c r="J321" s="63"/>
      <c r="K321" s="148"/>
      <c r="L321" s="148"/>
      <c r="M321" s="148"/>
      <c r="N321" s="148"/>
      <c r="O321" s="148"/>
      <c r="P321" s="148"/>
      <c r="Q321" s="148"/>
      <c r="R321" s="148"/>
      <c r="S321" s="148"/>
      <c r="T321" s="148"/>
      <c r="U321" s="148"/>
      <c r="V321" s="148"/>
      <c r="W321" s="148"/>
      <c r="X321" s="148"/>
      <c r="Y321" s="148"/>
      <c r="Z321" s="148"/>
    </row>
    <row r="322" spans="1:26" ht="24.75" customHeight="1">
      <c r="A322" s="764"/>
      <c r="B322" s="148"/>
      <c r="C322" s="764"/>
      <c r="D322" s="62"/>
      <c r="E322" s="62"/>
      <c r="F322" s="62"/>
      <c r="G322" s="236"/>
      <c r="H322" s="63"/>
      <c r="I322" s="97"/>
      <c r="J322" s="63"/>
      <c r="K322" s="148"/>
      <c r="L322" s="148"/>
      <c r="M322" s="148"/>
      <c r="N322" s="148"/>
      <c r="O322" s="148"/>
      <c r="P322" s="148"/>
      <c r="Q322" s="148"/>
      <c r="R322" s="148"/>
      <c r="S322" s="148"/>
      <c r="T322" s="148"/>
      <c r="U322" s="148"/>
      <c r="V322" s="148"/>
      <c r="W322" s="148"/>
      <c r="X322" s="148"/>
      <c r="Y322" s="148"/>
      <c r="Z322" s="148"/>
    </row>
    <row r="323" spans="1:26" ht="24.75" customHeight="1">
      <c r="A323" s="764"/>
      <c r="B323" s="148"/>
      <c r="C323" s="764"/>
      <c r="D323" s="62"/>
      <c r="E323" s="62"/>
      <c r="F323" s="62"/>
      <c r="G323" s="236"/>
      <c r="H323" s="63"/>
      <c r="I323" s="97"/>
      <c r="J323" s="63"/>
      <c r="K323" s="148"/>
      <c r="L323" s="148"/>
      <c r="M323" s="148"/>
      <c r="N323" s="148"/>
      <c r="O323" s="148"/>
      <c r="P323" s="148"/>
      <c r="Q323" s="148"/>
      <c r="R323" s="148"/>
      <c r="S323" s="148"/>
      <c r="T323" s="148"/>
      <c r="U323" s="148"/>
      <c r="V323" s="148"/>
      <c r="W323" s="148"/>
      <c r="X323" s="148"/>
      <c r="Y323" s="148"/>
      <c r="Z323" s="148"/>
    </row>
    <row r="324" spans="1:26" ht="24.75" customHeight="1">
      <c r="A324" s="764"/>
      <c r="B324" s="148"/>
      <c r="C324" s="764"/>
      <c r="D324" s="62"/>
      <c r="E324" s="62"/>
      <c r="F324" s="62"/>
      <c r="G324" s="236"/>
      <c r="H324" s="63"/>
      <c r="I324" s="97"/>
      <c r="J324" s="63"/>
      <c r="K324" s="148"/>
      <c r="L324" s="148"/>
      <c r="M324" s="148"/>
      <c r="N324" s="148"/>
      <c r="O324" s="148"/>
      <c r="P324" s="148"/>
      <c r="Q324" s="148"/>
      <c r="R324" s="148"/>
      <c r="S324" s="148"/>
      <c r="T324" s="148"/>
      <c r="U324" s="148"/>
      <c r="V324" s="148"/>
      <c r="W324" s="148"/>
      <c r="X324" s="148"/>
      <c r="Y324" s="148"/>
      <c r="Z324" s="148"/>
    </row>
    <row r="325" spans="1:26" ht="24.75" customHeight="1">
      <c r="A325" s="764"/>
      <c r="B325" s="148"/>
      <c r="C325" s="764"/>
      <c r="D325" s="62"/>
      <c r="E325" s="62"/>
      <c r="F325" s="62"/>
      <c r="G325" s="236"/>
      <c r="H325" s="63"/>
      <c r="I325" s="97"/>
      <c r="J325" s="63"/>
      <c r="K325" s="148"/>
      <c r="L325" s="148"/>
      <c r="M325" s="148"/>
      <c r="N325" s="148"/>
      <c r="O325" s="148"/>
      <c r="P325" s="148"/>
      <c r="Q325" s="148"/>
      <c r="R325" s="148"/>
      <c r="S325" s="148"/>
      <c r="T325" s="148"/>
      <c r="U325" s="148"/>
      <c r="V325" s="148"/>
      <c r="W325" s="148"/>
      <c r="X325" s="148"/>
      <c r="Y325" s="148"/>
      <c r="Z325" s="148"/>
    </row>
    <row r="326" spans="1:26" ht="24.75" customHeight="1">
      <c r="A326" s="764"/>
      <c r="B326" s="148"/>
      <c r="C326" s="764"/>
      <c r="D326" s="62"/>
      <c r="E326" s="62"/>
      <c r="F326" s="62"/>
      <c r="G326" s="236"/>
      <c r="H326" s="63"/>
      <c r="I326" s="97"/>
      <c r="J326" s="63"/>
      <c r="K326" s="148"/>
      <c r="L326" s="148"/>
      <c r="M326" s="148"/>
      <c r="N326" s="148"/>
      <c r="O326" s="148"/>
      <c r="P326" s="148"/>
      <c r="Q326" s="148"/>
      <c r="R326" s="148"/>
      <c r="S326" s="148"/>
      <c r="T326" s="148"/>
      <c r="U326" s="148"/>
      <c r="V326" s="148"/>
      <c r="W326" s="148"/>
      <c r="X326" s="148"/>
      <c r="Y326" s="148"/>
      <c r="Z326" s="148"/>
    </row>
    <row r="327" spans="1:26" ht="24.75" customHeight="1">
      <c r="A327" s="764"/>
      <c r="B327" s="148"/>
      <c r="C327" s="764"/>
      <c r="D327" s="62"/>
      <c r="E327" s="62"/>
      <c r="F327" s="62"/>
      <c r="G327" s="236"/>
      <c r="H327" s="63"/>
      <c r="I327" s="97"/>
      <c r="J327" s="63"/>
      <c r="K327" s="148"/>
      <c r="L327" s="148"/>
      <c r="M327" s="148"/>
      <c r="N327" s="148"/>
      <c r="O327" s="148"/>
      <c r="P327" s="148"/>
      <c r="Q327" s="148"/>
      <c r="R327" s="148"/>
      <c r="S327" s="148"/>
      <c r="T327" s="148"/>
      <c r="U327" s="148"/>
      <c r="V327" s="148"/>
      <c r="W327" s="148"/>
      <c r="X327" s="148"/>
      <c r="Y327" s="148"/>
      <c r="Z327" s="148"/>
    </row>
    <row r="328" spans="1:26" ht="24.75" customHeight="1">
      <c r="A328" s="764"/>
      <c r="B328" s="148"/>
      <c r="C328" s="764"/>
      <c r="D328" s="62"/>
      <c r="E328" s="62"/>
      <c r="F328" s="62"/>
      <c r="G328" s="236"/>
      <c r="H328" s="63"/>
      <c r="I328" s="97"/>
      <c r="J328" s="63"/>
      <c r="K328" s="148"/>
      <c r="L328" s="148"/>
      <c r="M328" s="148"/>
      <c r="N328" s="148"/>
      <c r="O328" s="148"/>
      <c r="P328" s="148"/>
      <c r="Q328" s="148"/>
      <c r="R328" s="148"/>
      <c r="S328" s="148"/>
      <c r="T328" s="148"/>
      <c r="U328" s="148"/>
      <c r="V328" s="148"/>
      <c r="W328" s="148"/>
      <c r="X328" s="148"/>
      <c r="Y328" s="148"/>
      <c r="Z328" s="148"/>
    </row>
    <row r="329" spans="1:26" ht="24.75" customHeight="1">
      <c r="A329" s="764"/>
      <c r="B329" s="148"/>
      <c r="C329" s="764"/>
      <c r="D329" s="62"/>
      <c r="E329" s="62"/>
      <c r="F329" s="62"/>
      <c r="G329" s="236"/>
      <c r="H329" s="63"/>
      <c r="I329" s="97"/>
      <c r="J329" s="63"/>
      <c r="K329" s="148"/>
      <c r="L329" s="148"/>
      <c r="M329" s="148"/>
      <c r="N329" s="148"/>
      <c r="O329" s="148"/>
      <c r="P329" s="148"/>
      <c r="Q329" s="148"/>
      <c r="R329" s="148"/>
      <c r="S329" s="148"/>
      <c r="T329" s="148"/>
      <c r="U329" s="148"/>
      <c r="V329" s="148"/>
      <c r="W329" s="148"/>
      <c r="X329" s="148"/>
      <c r="Y329" s="148"/>
      <c r="Z329" s="148"/>
    </row>
    <row r="330" spans="1:26" ht="24.75" customHeight="1">
      <c r="A330" s="764"/>
      <c r="B330" s="148"/>
      <c r="C330" s="764"/>
      <c r="D330" s="62"/>
      <c r="E330" s="62"/>
      <c r="F330" s="62"/>
      <c r="G330" s="236"/>
      <c r="H330" s="63"/>
      <c r="I330" s="97"/>
      <c r="J330" s="63"/>
      <c r="K330" s="148"/>
      <c r="L330" s="148"/>
      <c r="M330" s="148"/>
      <c r="N330" s="148"/>
      <c r="O330" s="148"/>
      <c r="P330" s="148"/>
      <c r="Q330" s="148"/>
      <c r="R330" s="148"/>
      <c r="S330" s="148"/>
      <c r="T330" s="148"/>
      <c r="U330" s="148"/>
      <c r="V330" s="148"/>
      <c r="W330" s="148"/>
      <c r="X330" s="148"/>
      <c r="Y330" s="148"/>
      <c r="Z330" s="148"/>
    </row>
    <row r="331" spans="1:26" ht="24.75" customHeight="1">
      <c r="A331" s="764"/>
      <c r="B331" s="148"/>
      <c r="C331" s="764"/>
      <c r="D331" s="62"/>
      <c r="E331" s="62"/>
      <c r="F331" s="62"/>
      <c r="G331" s="236"/>
      <c r="H331" s="63"/>
      <c r="I331" s="97"/>
      <c r="J331" s="63"/>
      <c r="K331" s="148"/>
      <c r="L331" s="148"/>
      <c r="M331" s="148"/>
      <c r="N331" s="148"/>
      <c r="O331" s="148"/>
      <c r="P331" s="148"/>
      <c r="Q331" s="148"/>
      <c r="R331" s="148"/>
      <c r="S331" s="148"/>
      <c r="T331" s="148"/>
      <c r="U331" s="148"/>
      <c r="V331" s="148"/>
      <c r="W331" s="148"/>
      <c r="X331" s="148"/>
      <c r="Y331" s="148"/>
      <c r="Z331" s="148"/>
    </row>
    <row r="332" spans="1:26" ht="24.75" customHeight="1">
      <c r="A332" s="764"/>
      <c r="B332" s="148"/>
      <c r="C332" s="764"/>
      <c r="D332" s="62"/>
      <c r="E332" s="62"/>
      <c r="F332" s="62"/>
      <c r="G332" s="236"/>
      <c r="H332" s="63"/>
      <c r="I332" s="97"/>
      <c r="J332" s="63"/>
      <c r="K332" s="148"/>
      <c r="L332" s="148"/>
      <c r="M332" s="148"/>
      <c r="N332" s="148"/>
      <c r="O332" s="148"/>
      <c r="P332" s="148"/>
      <c r="Q332" s="148"/>
      <c r="R332" s="148"/>
      <c r="S332" s="148"/>
      <c r="T332" s="148"/>
      <c r="U332" s="148"/>
      <c r="V332" s="148"/>
      <c r="W332" s="148"/>
      <c r="X332" s="148"/>
      <c r="Y332" s="148"/>
      <c r="Z332" s="148"/>
    </row>
    <row r="333" spans="1:26" ht="24.75" customHeight="1">
      <c r="A333" s="764"/>
      <c r="B333" s="148"/>
      <c r="C333" s="764"/>
      <c r="D333" s="62"/>
      <c r="E333" s="62"/>
      <c r="F333" s="62"/>
      <c r="G333" s="236"/>
      <c r="H333" s="63"/>
      <c r="I333" s="97"/>
      <c r="J333" s="63"/>
      <c r="K333" s="148"/>
      <c r="L333" s="148"/>
      <c r="M333" s="148"/>
      <c r="N333" s="148"/>
      <c r="O333" s="148"/>
      <c r="P333" s="148"/>
      <c r="Q333" s="148"/>
      <c r="R333" s="148"/>
      <c r="S333" s="148"/>
      <c r="T333" s="148"/>
      <c r="U333" s="148"/>
      <c r="V333" s="148"/>
      <c r="W333" s="148"/>
      <c r="X333" s="148"/>
      <c r="Y333" s="148"/>
      <c r="Z333" s="148"/>
    </row>
    <row r="334" spans="1:26" ht="24.75" customHeight="1">
      <c r="A334" s="764"/>
      <c r="B334" s="148"/>
      <c r="C334" s="764"/>
      <c r="D334" s="62"/>
      <c r="E334" s="62"/>
      <c r="F334" s="62"/>
      <c r="G334" s="236"/>
      <c r="H334" s="63"/>
      <c r="I334" s="97"/>
      <c r="J334" s="63"/>
      <c r="K334" s="148"/>
      <c r="L334" s="148"/>
      <c r="M334" s="148"/>
      <c r="N334" s="148"/>
      <c r="O334" s="148"/>
      <c r="P334" s="148"/>
      <c r="Q334" s="148"/>
      <c r="R334" s="148"/>
      <c r="S334" s="148"/>
      <c r="T334" s="148"/>
      <c r="U334" s="148"/>
      <c r="V334" s="148"/>
      <c r="W334" s="148"/>
      <c r="X334" s="148"/>
      <c r="Y334" s="148"/>
      <c r="Z334" s="148"/>
    </row>
    <row r="335" spans="1:26" ht="24.75" customHeight="1">
      <c r="A335" s="764"/>
      <c r="B335" s="148"/>
      <c r="C335" s="764"/>
      <c r="D335" s="62"/>
      <c r="E335" s="62"/>
      <c r="F335" s="62"/>
      <c r="G335" s="236"/>
      <c r="H335" s="63"/>
      <c r="I335" s="97"/>
      <c r="J335" s="63"/>
      <c r="K335" s="148"/>
      <c r="L335" s="148"/>
      <c r="M335" s="148"/>
      <c r="N335" s="148"/>
      <c r="O335" s="148"/>
      <c r="P335" s="148"/>
      <c r="Q335" s="148"/>
      <c r="R335" s="148"/>
      <c r="S335" s="148"/>
      <c r="T335" s="148"/>
      <c r="U335" s="148"/>
      <c r="V335" s="148"/>
      <c r="W335" s="148"/>
      <c r="X335" s="148"/>
      <c r="Y335" s="148"/>
      <c r="Z335" s="148"/>
    </row>
    <row r="336" spans="1:26" ht="24.75" customHeight="1">
      <c r="A336" s="764"/>
      <c r="B336" s="148"/>
      <c r="C336" s="764"/>
      <c r="D336" s="62"/>
      <c r="E336" s="62"/>
      <c r="F336" s="62"/>
      <c r="G336" s="236"/>
      <c r="H336" s="63"/>
      <c r="I336" s="97"/>
      <c r="J336" s="63"/>
      <c r="K336" s="148"/>
      <c r="L336" s="148"/>
      <c r="M336" s="148"/>
      <c r="N336" s="148"/>
      <c r="O336" s="148"/>
      <c r="P336" s="148"/>
      <c r="Q336" s="148"/>
      <c r="R336" s="148"/>
      <c r="S336" s="148"/>
      <c r="T336" s="148"/>
      <c r="U336" s="148"/>
      <c r="V336" s="148"/>
      <c r="W336" s="148"/>
      <c r="X336" s="148"/>
      <c r="Y336" s="148"/>
      <c r="Z336" s="148"/>
    </row>
    <row r="337" spans="1:26" ht="24.75" customHeight="1">
      <c r="A337" s="764"/>
      <c r="B337" s="148"/>
      <c r="C337" s="764"/>
      <c r="D337" s="62"/>
      <c r="E337" s="62"/>
      <c r="F337" s="62"/>
      <c r="G337" s="236"/>
      <c r="H337" s="63"/>
      <c r="I337" s="97"/>
      <c r="J337" s="63"/>
      <c r="K337" s="148"/>
      <c r="L337" s="148"/>
      <c r="M337" s="148"/>
      <c r="N337" s="148"/>
      <c r="O337" s="148"/>
      <c r="P337" s="148"/>
      <c r="Q337" s="148"/>
      <c r="R337" s="148"/>
      <c r="S337" s="148"/>
      <c r="T337" s="148"/>
      <c r="U337" s="148"/>
      <c r="V337" s="148"/>
      <c r="W337" s="148"/>
      <c r="X337" s="148"/>
      <c r="Y337" s="148"/>
      <c r="Z337" s="148"/>
    </row>
    <row r="338" spans="1:26" ht="24.75" customHeight="1">
      <c r="A338" s="764"/>
      <c r="B338" s="148"/>
      <c r="C338" s="764"/>
      <c r="D338" s="62"/>
      <c r="E338" s="62"/>
      <c r="F338" s="62"/>
      <c r="G338" s="236"/>
      <c r="H338" s="63"/>
      <c r="I338" s="97"/>
      <c r="J338" s="63"/>
      <c r="K338" s="148"/>
      <c r="L338" s="148"/>
      <c r="M338" s="148"/>
      <c r="N338" s="148"/>
      <c r="O338" s="148"/>
      <c r="P338" s="148"/>
      <c r="Q338" s="148"/>
      <c r="R338" s="148"/>
      <c r="S338" s="148"/>
      <c r="T338" s="148"/>
      <c r="U338" s="148"/>
      <c r="V338" s="148"/>
      <c r="W338" s="148"/>
      <c r="X338" s="148"/>
      <c r="Y338" s="148"/>
      <c r="Z338" s="148"/>
    </row>
    <row r="339" spans="1:26" ht="24.75" customHeight="1">
      <c r="A339" s="764"/>
      <c r="B339" s="148"/>
      <c r="C339" s="764"/>
      <c r="D339" s="62"/>
      <c r="E339" s="62"/>
      <c r="F339" s="62"/>
      <c r="G339" s="236"/>
      <c r="H339" s="63"/>
      <c r="I339" s="97"/>
      <c r="J339" s="63"/>
      <c r="K339" s="148"/>
      <c r="L339" s="148"/>
      <c r="M339" s="148"/>
      <c r="N339" s="148"/>
      <c r="O339" s="148"/>
      <c r="P339" s="148"/>
      <c r="Q339" s="148"/>
      <c r="R339" s="148"/>
      <c r="S339" s="148"/>
      <c r="T339" s="148"/>
      <c r="U339" s="148"/>
      <c r="V339" s="148"/>
      <c r="W339" s="148"/>
      <c r="X339" s="148"/>
      <c r="Y339" s="148"/>
      <c r="Z339" s="148"/>
    </row>
    <row r="340" spans="1:26" ht="24.75" customHeight="1">
      <c r="A340" s="764"/>
      <c r="B340" s="148"/>
      <c r="C340" s="764"/>
      <c r="D340" s="62"/>
      <c r="E340" s="62"/>
      <c r="F340" s="62"/>
      <c r="G340" s="236"/>
      <c r="H340" s="63"/>
      <c r="I340" s="97"/>
      <c r="J340" s="63"/>
      <c r="K340" s="148"/>
      <c r="L340" s="148"/>
      <c r="M340" s="148"/>
      <c r="N340" s="148"/>
      <c r="O340" s="148"/>
      <c r="P340" s="148"/>
      <c r="Q340" s="148"/>
      <c r="R340" s="148"/>
      <c r="S340" s="148"/>
      <c r="T340" s="148"/>
      <c r="U340" s="148"/>
      <c r="V340" s="148"/>
      <c r="W340" s="148"/>
      <c r="X340" s="148"/>
      <c r="Y340" s="148"/>
      <c r="Z340" s="148"/>
    </row>
    <row r="341" spans="1:26" ht="24.75" customHeight="1">
      <c r="A341" s="764"/>
      <c r="B341" s="148"/>
      <c r="C341" s="764"/>
      <c r="D341" s="62"/>
      <c r="E341" s="62"/>
      <c r="F341" s="62"/>
      <c r="G341" s="236"/>
      <c r="H341" s="63"/>
      <c r="I341" s="97"/>
      <c r="J341" s="63"/>
      <c r="K341" s="148"/>
      <c r="L341" s="148"/>
      <c r="M341" s="148"/>
      <c r="N341" s="148"/>
      <c r="O341" s="148"/>
      <c r="P341" s="148"/>
      <c r="Q341" s="148"/>
      <c r="R341" s="148"/>
      <c r="S341" s="148"/>
      <c r="T341" s="148"/>
      <c r="U341" s="148"/>
      <c r="V341" s="148"/>
      <c r="W341" s="148"/>
      <c r="X341" s="148"/>
      <c r="Y341" s="148"/>
      <c r="Z341" s="148"/>
    </row>
    <row r="342" spans="1:26" ht="24.75" customHeight="1">
      <c r="A342" s="764"/>
      <c r="B342" s="148"/>
      <c r="C342" s="764"/>
      <c r="D342" s="62"/>
      <c r="E342" s="62"/>
      <c r="F342" s="62"/>
      <c r="G342" s="236"/>
      <c r="H342" s="63"/>
      <c r="I342" s="97"/>
      <c r="J342" s="63"/>
      <c r="K342" s="148"/>
      <c r="L342" s="148"/>
      <c r="M342" s="148"/>
      <c r="N342" s="148"/>
      <c r="O342" s="148"/>
      <c r="P342" s="148"/>
      <c r="Q342" s="148"/>
      <c r="R342" s="148"/>
      <c r="S342" s="148"/>
      <c r="T342" s="148"/>
      <c r="U342" s="148"/>
      <c r="V342" s="148"/>
      <c r="W342" s="148"/>
      <c r="X342" s="148"/>
      <c r="Y342" s="148"/>
      <c r="Z342" s="148"/>
    </row>
    <row r="343" spans="1:26" ht="24.75" customHeight="1">
      <c r="A343" s="764"/>
      <c r="B343" s="148"/>
      <c r="C343" s="764"/>
      <c r="D343" s="62"/>
      <c r="E343" s="62"/>
      <c r="F343" s="62"/>
      <c r="G343" s="236"/>
      <c r="H343" s="63"/>
      <c r="I343" s="97"/>
      <c r="J343" s="63"/>
      <c r="K343" s="148"/>
      <c r="L343" s="148"/>
      <c r="M343" s="148"/>
      <c r="N343" s="148"/>
      <c r="O343" s="148"/>
      <c r="P343" s="148"/>
      <c r="Q343" s="148"/>
      <c r="R343" s="148"/>
      <c r="S343" s="148"/>
      <c r="T343" s="148"/>
      <c r="U343" s="148"/>
      <c r="V343" s="148"/>
      <c r="W343" s="148"/>
      <c r="X343" s="148"/>
      <c r="Y343" s="148"/>
      <c r="Z343" s="148"/>
    </row>
    <row r="344" spans="1:26" ht="24.75" customHeight="1">
      <c r="A344" s="764"/>
      <c r="B344" s="148"/>
      <c r="C344" s="764"/>
      <c r="D344" s="62"/>
      <c r="E344" s="62"/>
      <c r="F344" s="62"/>
      <c r="G344" s="236"/>
      <c r="H344" s="63"/>
      <c r="I344" s="97"/>
      <c r="J344" s="63"/>
      <c r="K344" s="148"/>
      <c r="L344" s="148"/>
      <c r="M344" s="148"/>
      <c r="N344" s="148"/>
      <c r="O344" s="148"/>
      <c r="P344" s="148"/>
      <c r="Q344" s="148"/>
      <c r="R344" s="148"/>
      <c r="S344" s="148"/>
      <c r="T344" s="148"/>
      <c r="U344" s="148"/>
      <c r="V344" s="148"/>
      <c r="W344" s="148"/>
      <c r="X344" s="148"/>
      <c r="Y344" s="148"/>
      <c r="Z344" s="148"/>
    </row>
    <row r="345" spans="1:26" ht="24.75" customHeight="1">
      <c r="A345" s="764"/>
      <c r="B345" s="148"/>
      <c r="C345" s="764"/>
      <c r="D345" s="62"/>
      <c r="E345" s="62"/>
      <c r="F345" s="62"/>
      <c r="G345" s="236"/>
      <c r="H345" s="63"/>
      <c r="I345" s="97"/>
      <c r="J345" s="63"/>
      <c r="K345" s="148"/>
      <c r="L345" s="148"/>
      <c r="M345" s="148"/>
      <c r="N345" s="148"/>
      <c r="O345" s="148"/>
      <c r="P345" s="148"/>
      <c r="Q345" s="148"/>
      <c r="R345" s="148"/>
      <c r="S345" s="148"/>
      <c r="T345" s="148"/>
      <c r="U345" s="148"/>
      <c r="V345" s="148"/>
      <c r="W345" s="148"/>
      <c r="X345" s="148"/>
      <c r="Y345" s="148"/>
      <c r="Z345" s="148"/>
    </row>
    <row r="346" spans="1:26" ht="24.75" customHeight="1">
      <c r="A346" s="764"/>
      <c r="B346" s="148"/>
      <c r="C346" s="764"/>
      <c r="D346" s="62"/>
      <c r="E346" s="62"/>
      <c r="F346" s="62"/>
      <c r="G346" s="236"/>
      <c r="H346" s="63"/>
      <c r="I346" s="97"/>
      <c r="J346" s="63"/>
      <c r="K346" s="148"/>
      <c r="L346" s="148"/>
      <c r="M346" s="148"/>
      <c r="N346" s="148"/>
      <c r="O346" s="148"/>
      <c r="P346" s="148"/>
      <c r="Q346" s="148"/>
      <c r="R346" s="148"/>
      <c r="S346" s="148"/>
      <c r="T346" s="148"/>
      <c r="U346" s="148"/>
      <c r="V346" s="148"/>
      <c r="W346" s="148"/>
      <c r="X346" s="148"/>
      <c r="Y346" s="148"/>
      <c r="Z346" s="148"/>
    </row>
    <row r="347" spans="1:26" ht="24.75" customHeight="1">
      <c r="A347" s="764"/>
      <c r="B347" s="148"/>
      <c r="C347" s="764"/>
      <c r="D347" s="62"/>
      <c r="E347" s="62"/>
      <c r="F347" s="62"/>
      <c r="G347" s="236"/>
      <c r="H347" s="63"/>
      <c r="I347" s="97"/>
      <c r="J347" s="63"/>
      <c r="K347" s="148"/>
      <c r="L347" s="148"/>
      <c r="M347" s="148"/>
      <c r="N347" s="148"/>
      <c r="O347" s="148"/>
      <c r="P347" s="148"/>
      <c r="Q347" s="148"/>
      <c r="R347" s="148"/>
      <c r="S347" s="148"/>
      <c r="T347" s="148"/>
      <c r="U347" s="148"/>
      <c r="V347" s="148"/>
      <c r="W347" s="148"/>
      <c r="X347" s="148"/>
      <c r="Y347" s="148"/>
      <c r="Z347" s="148"/>
    </row>
    <row r="348" spans="1:26" ht="24.75" customHeight="1">
      <c r="A348" s="764"/>
      <c r="B348" s="148"/>
      <c r="C348" s="764"/>
      <c r="D348" s="62"/>
      <c r="E348" s="62"/>
      <c r="F348" s="62"/>
      <c r="G348" s="236"/>
      <c r="H348" s="63"/>
      <c r="I348" s="97"/>
      <c r="J348" s="63"/>
      <c r="K348" s="148"/>
      <c r="L348" s="148"/>
      <c r="M348" s="148"/>
      <c r="N348" s="148"/>
      <c r="O348" s="148"/>
      <c r="P348" s="148"/>
      <c r="Q348" s="148"/>
      <c r="R348" s="148"/>
      <c r="S348" s="148"/>
      <c r="T348" s="148"/>
      <c r="U348" s="148"/>
      <c r="V348" s="148"/>
      <c r="W348" s="148"/>
      <c r="X348" s="148"/>
      <c r="Y348" s="148"/>
      <c r="Z348" s="148"/>
    </row>
    <row r="349" spans="1:26" ht="24.75" customHeight="1">
      <c r="A349" s="764"/>
      <c r="B349" s="148"/>
      <c r="C349" s="764"/>
      <c r="D349" s="62"/>
      <c r="E349" s="62"/>
      <c r="F349" s="62"/>
      <c r="G349" s="236"/>
      <c r="H349" s="63"/>
      <c r="I349" s="97"/>
      <c r="J349" s="63"/>
      <c r="K349" s="148"/>
      <c r="L349" s="148"/>
      <c r="M349" s="148"/>
      <c r="N349" s="148"/>
      <c r="O349" s="148"/>
      <c r="P349" s="148"/>
      <c r="Q349" s="148"/>
      <c r="R349" s="148"/>
      <c r="S349" s="148"/>
      <c r="T349" s="148"/>
      <c r="U349" s="148"/>
      <c r="V349" s="148"/>
      <c r="W349" s="148"/>
      <c r="X349" s="148"/>
      <c r="Y349" s="148"/>
      <c r="Z349" s="148"/>
    </row>
    <row r="350" spans="1:26" ht="24.75" customHeight="1">
      <c r="A350" s="764"/>
      <c r="B350" s="148"/>
      <c r="C350" s="764"/>
      <c r="D350" s="62"/>
      <c r="E350" s="62"/>
      <c r="F350" s="62"/>
      <c r="G350" s="236"/>
      <c r="H350" s="63"/>
      <c r="I350" s="97"/>
      <c r="J350" s="63"/>
      <c r="K350" s="148"/>
      <c r="L350" s="148"/>
      <c r="M350" s="148"/>
      <c r="N350" s="148"/>
      <c r="O350" s="148"/>
      <c r="P350" s="148"/>
      <c r="Q350" s="148"/>
      <c r="R350" s="148"/>
      <c r="S350" s="148"/>
      <c r="T350" s="148"/>
      <c r="U350" s="148"/>
      <c r="V350" s="148"/>
      <c r="W350" s="148"/>
      <c r="X350" s="148"/>
      <c r="Y350" s="148"/>
      <c r="Z350" s="148"/>
    </row>
    <row r="351" spans="1:26" ht="24.75" customHeight="1">
      <c r="A351" s="764"/>
      <c r="B351" s="148"/>
      <c r="C351" s="764"/>
      <c r="D351" s="62"/>
      <c r="E351" s="62"/>
      <c r="F351" s="62"/>
      <c r="G351" s="236"/>
      <c r="H351" s="63"/>
      <c r="I351" s="97"/>
      <c r="J351" s="63"/>
      <c r="K351" s="148"/>
      <c r="L351" s="148"/>
      <c r="M351" s="148"/>
      <c r="N351" s="148"/>
      <c r="O351" s="148"/>
      <c r="P351" s="148"/>
      <c r="Q351" s="148"/>
      <c r="R351" s="148"/>
      <c r="S351" s="148"/>
      <c r="T351" s="148"/>
      <c r="U351" s="148"/>
      <c r="V351" s="148"/>
      <c r="W351" s="148"/>
      <c r="X351" s="148"/>
      <c r="Y351" s="148"/>
      <c r="Z351" s="148"/>
    </row>
    <row r="352" spans="1:26" ht="24.75" customHeight="1">
      <c r="A352" s="764"/>
      <c r="B352" s="148"/>
      <c r="C352" s="764"/>
      <c r="D352" s="62"/>
      <c r="E352" s="62"/>
      <c r="F352" s="62"/>
      <c r="G352" s="236"/>
      <c r="H352" s="63"/>
      <c r="I352" s="97"/>
      <c r="J352" s="63"/>
      <c r="K352" s="148"/>
      <c r="L352" s="148"/>
      <c r="M352" s="148"/>
      <c r="N352" s="148"/>
      <c r="O352" s="148"/>
      <c r="P352" s="148"/>
      <c r="Q352" s="148"/>
      <c r="R352" s="148"/>
      <c r="S352" s="148"/>
      <c r="T352" s="148"/>
      <c r="U352" s="148"/>
      <c r="V352" s="148"/>
      <c r="W352" s="148"/>
      <c r="X352" s="148"/>
      <c r="Y352" s="148"/>
      <c r="Z352" s="148"/>
    </row>
    <row r="353" spans="1:26" ht="24.75" customHeight="1">
      <c r="A353" s="764"/>
      <c r="B353" s="148"/>
      <c r="C353" s="764"/>
      <c r="D353" s="62"/>
      <c r="E353" s="62"/>
      <c r="F353" s="62"/>
      <c r="G353" s="236"/>
      <c r="H353" s="63"/>
      <c r="I353" s="97"/>
      <c r="J353" s="63"/>
      <c r="K353" s="148"/>
      <c r="L353" s="148"/>
      <c r="M353" s="148"/>
      <c r="N353" s="148"/>
      <c r="O353" s="148"/>
      <c r="P353" s="148"/>
      <c r="Q353" s="148"/>
      <c r="R353" s="148"/>
      <c r="S353" s="148"/>
      <c r="T353" s="148"/>
      <c r="U353" s="148"/>
      <c r="V353" s="148"/>
      <c r="W353" s="148"/>
      <c r="X353" s="148"/>
      <c r="Y353" s="148"/>
      <c r="Z353" s="148"/>
    </row>
    <row r="354" spans="1:26" ht="24.75" customHeight="1">
      <c r="A354" s="764"/>
      <c r="B354" s="148"/>
      <c r="C354" s="764"/>
      <c r="D354" s="62"/>
      <c r="E354" s="62"/>
      <c r="F354" s="62"/>
      <c r="G354" s="236"/>
      <c r="H354" s="63"/>
      <c r="I354" s="97"/>
      <c r="J354" s="63"/>
      <c r="K354" s="148"/>
      <c r="L354" s="148"/>
      <c r="M354" s="148"/>
      <c r="N354" s="148"/>
      <c r="O354" s="148"/>
      <c r="P354" s="148"/>
      <c r="Q354" s="148"/>
      <c r="R354" s="148"/>
      <c r="S354" s="148"/>
      <c r="T354" s="148"/>
      <c r="U354" s="148"/>
      <c r="V354" s="148"/>
      <c r="W354" s="148"/>
      <c r="X354" s="148"/>
      <c r="Y354" s="148"/>
      <c r="Z354" s="148"/>
    </row>
    <row r="355" spans="1:26" ht="24.75" customHeight="1">
      <c r="A355" s="764"/>
      <c r="B355" s="148"/>
      <c r="C355" s="764"/>
      <c r="D355" s="62"/>
      <c r="E355" s="62"/>
      <c r="F355" s="62"/>
      <c r="G355" s="236"/>
      <c r="H355" s="63"/>
      <c r="I355" s="97"/>
      <c r="J355" s="63"/>
      <c r="K355" s="148"/>
      <c r="L355" s="148"/>
      <c r="M355" s="148"/>
      <c r="N355" s="148"/>
      <c r="O355" s="148"/>
      <c r="P355" s="148"/>
      <c r="Q355" s="148"/>
      <c r="R355" s="148"/>
      <c r="S355" s="148"/>
      <c r="T355" s="148"/>
      <c r="U355" s="148"/>
      <c r="V355" s="148"/>
      <c r="W355" s="148"/>
      <c r="X355" s="148"/>
      <c r="Y355" s="148"/>
      <c r="Z355" s="148"/>
    </row>
    <row r="356" spans="1:26" ht="24.75" customHeight="1">
      <c r="A356" s="764"/>
      <c r="B356" s="148"/>
      <c r="C356" s="764"/>
      <c r="D356" s="62"/>
      <c r="E356" s="62"/>
      <c r="F356" s="62"/>
      <c r="G356" s="236"/>
      <c r="H356" s="63"/>
      <c r="I356" s="97"/>
      <c r="J356" s="63"/>
      <c r="K356" s="148"/>
      <c r="L356" s="148"/>
      <c r="M356" s="148"/>
      <c r="N356" s="148"/>
      <c r="O356" s="148"/>
      <c r="P356" s="148"/>
      <c r="Q356" s="148"/>
      <c r="R356" s="148"/>
      <c r="S356" s="148"/>
      <c r="T356" s="148"/>
      <c r="U356" s="148"/>
      <c r="V356" s="148"/>
      <c r="W356" s="148"/>
      <c r="X356" s="148"/>
      <c r="Y356" s="148"/>
      <c r="Z356" s="148"/>
    </row>
    <row r="357" spans="1:26" ht="24.75" customHeight="1">
      <c r="A357" s="764"/>
      <c r="B357" s="148"/>
      <c r="C357" s="764"/>
      <c r="D357" s="62"/>
      <c r="E357" s="62"/>
      <c r="F357" s="62"/>
      <c r="G357" s="236"/>
      <c r="H357" s="63"/>
      <c r="I357" s="97"/>
      <c r="J357" s="63"/>
      <c r="K357" s="148"/>
      <c r="L357" s="148"/>
      <c r="M357" s="148"/>
      <c r="N357" s="148"/>
      <c r="O357" s="148"/>
      <c r="P357" s="148"/>
      <c r="Q357" s="148"/>
      <c r="R357" s="148"/>
      <c r="S357" s="148"/>
      <c r="T357" s="148"/>
      <c r="U357" s="148"/>
      <c r="V357" s="148"/>
      <c r="W357" s="148"/>
      <c r="X357" s="148"/>
      <c r="Y357" s="148"/>
      <c r="Z357" s="148"/>
    </row>
    <row r="358" spans="1:26" ht="24.75" customHeight="1">
      <c r="A358" s="764"/>
      <c r="B358" s="148"/>
      <c r="C358" s="764"/>
      <c r="D358" s="62"/>
      <c r="E358" s="62"/>
      <c r="F358" s="62"/>
      <c r="G358" s="236"/>
      <c r="H358" s="63"/>
      <c r="I358" s="97"/>
      <c r="J358" s="63"/>
      <c r="K358" s="148"/>
      <c r="L358" s="148"/>
      <c r="M358" s="148"/>
      <c r="N358" s="148"/>
      <c r="O358" s="148"/>
      <c r="P358" s="148"/>
      <c r="Q358" s="148"/>
      <c r="R358" s="148"/>
      <c r="S358" s="148"/>
      <c r="T358" s="148"/>
      <c r="U358" s="148"/>
      <c r="V358" s="148"/>
      <c r="W358" s="148"/>
      <c r="X358" s="148"/>
      <c r="Y358" s="148"/>
      <c r="Z358" s="148"/>
    </row>
    <row r="359" spans="1:26" ht="24.75" customHeight="1">
      <c r="A359" s="764"/>
      <c r="B359" s="148"/>
      <c r="C359" s="764"/>
      <c r="D359" s="62"/>
      <c r="E359" s="62"/>
      <c r="F359" s="62"/>
      <c r="G359" s="236"/>
      <c r="H359" s="63"/>
      <c r="I359" s="97"/>
      <c r="J359" s="63"/>
      <c r="K359" s="148"/>
      <c r="L359" s="148"/>
      <c r="M359" s="148"/>
      <c r="N359" s="148"/>
      <c r="O359" s="148"/>
      <c r="P359" s="148"/>
      <c r="Q359" s="148"/>
      <c r="R359" s="148"/>
      <c r="S359" s="148"/>
      <c r="T359" s="148"/>
      <c r="U359" s="148"/>
      <c r="V359" s="148"/>
      <c r="W359" s="148"/>
      <c r="X359" s="148"/>
      <c r="Y359" s="148"/>
      <c r="Z359" s="148"/>
    </row>
    <row r="360" spans="1:26" ht="24.75" customHeight="1">
      <c r="A360" s="764"/>
      <c r="B360" s="148"/>
      <c r="C360" s="764"/>
      <c r="D360" s="62"/>
      <c r="E360" s="62"/>
      <c r="F360" s="62"/>
      <c r="G360" s="236"/>
      <c r="H360" s="63"/>
      <c r="I360" s="97"/>
      <c r="J360" s="63"/>
      <c r="K360" s="148"/>
      <c r="L360" s="148"/>
      <c r="M360" s="148"/>
      <c r="N360" s="148"/>
      <c r="O360" s="148"/>
      <c r="P360" s="148"/>
      <c r="Q360" s="148"/>
      <c r="R360" s="148"/>
      <c r="S360" s="148"/>
      <c r="T360" s="148"/>
      <c r="U360" s="148"/>
      <c r="V360" s="148"/>
      <c r="W360" s="148"/>
      <c r="X360" s="148"/>
      <c r="Y360" s="148"/>
      <c r="Z360" s="148"/>
    </row>
    <row r="361" spans="1:26" ht="24.75" customHeight="1">
      <c r="A361" s="764"/>
      <c r="B361" s="148"/>
      <c r="C361" s="764"/>
      <c r="D361" s="62"/>
      <c r="E361" s="62"/>
      <c r="F361" s="62"/>
      <c r="G361" s="236"/>
      <c r="H361" s="63"/>
      <c r="I361" s="97"/>
      <c r="J361" s="63"/>
      <c r="K361" s="148"/>
      <c r="L361" s="148"/>
      <c r="M361" s="148"/>
      <c r="N361" s="148"/>
      <c r="O361" s="148"/>
      <c r="P361" s="148"/>
      <c r="Q361" s="148"/>
      <c r="R361" s="148"/>
      <c r="S361" s="148"/>
      <c r="T361" s="148"/>
      <c r="U361" s="148"/>
      <c r="V361" s="148"/>
      <c r="W361" s="148"/>
      <c r="X361" s="148"/>
      <c r="Y361" s="148"/>
      <c r="Z361" s="148"/>
    </row>
    <row r="362" spans="1:26" ht="24.75" customHeight="1">
      <c r="A362" s="764"/>
      <c r="B362" s="148"/>
      <c r="C362" s="764"/>
      <c r="D362" s="62"/>
      <c r="E362" s="62"/>
      <c r="F362" s="62"/>
      <c r="G362" s="236"/>
      <c r="H362" s="63"/>
      <c r="I362" s="97"/>
      <c r="J362" s="63"/>
      <c r="K362" s="148"/>
      <c r="L362" s="148"/>
      <c r="M362" s="148"/>
      <c r="N362" s="148"/>
      <c r="O362" s="148"/>
      <c r="P362" s="148"/>
      <c r="Q362" s="148"/>
      <c r="R362" s="148"/>
      <c r="S362" s="148"/>
      <c r="T362" s="148"/>
      <c r="U362" s="148"/>
      <c r="V362" s="148"/>
      <c r="W362" s="148"/>
      <c r="X362" s="148"/>
      <c r="Y362" s="148"/>
      <c r="Z362" s="148"/>
    </row>
    <row r="363" spans="1:26" ht="24.75" customHeight="1">
      <c r="A363" s="764"/>
      <c r="B363" s="148"/>
      <c r="C363" s="764"/>
      <c r="D363" s="62"/>
      <c r="E363" s="62"/>
      <c r="F363" s="62"/>
      <c r="G363" s="236"/>
      <c r="H363" s="63"/>
      <c r="I363" s="97"/>
      <c r="J363" s="63"/>
      <c r="K363" s="148"/>
      <c r="L363" s="148"/>
      <c r="M363" s="148"/>
      <c r="N363" s="148"/>
      <c r="O363" s="148"/>
      <c r="P363" s="148"/>
      <c r="Q363" s="148"/>
      <c r="R363" s="148"/>
      <c r="S363" s="148"/>
      <c r="T363" s="148"/>
      <c r="U363" s="148"/>
      <c r="V363" s="148"/>
      <c r="W363" s="148"/>
      <c r="X363" s="148"/>
      <c r="Y363" s="148"/>
      <c r="Z363" s="148"/>
    </row>
    <row r="364" spans="1:26" ht="24.75" customHeight="1">
      <c r="A364" s="764"/>
      <c r="B364" s="148"/>
      <c r="C364" s="764"/>
      <c r="D364" s="62"/>
      <c r="E364" s="62"/>
      <c r="F364" s="62"/>
      <c r="G364" s="236"/>
      <c r="H364" s="63"/>
      <c r="I364" s="97"/>
      <c r="J364" s="63"/>
      <c r="K364" s="148"/>
      <c r="L364" s="148"/>
      <c r="M364" s="148"/>
      <c r="N364" s="148"/>
      <c r="O364" s="148"/>
      <c r="P364" s="148"/>
      <c r="Q364" s="148"/>
      <c r="R364" s="148"/>
      <c r="S364" s="148"/>
      <c r="T364" s="148"/>
      <c r="U364" s="148"/>
      <c r="V364" s="148"/>
      <c r="W364" s="148"/>
      <c r="X364" s="148"/>
      <c r="Y364" s="148"/>
      <c r="Z364" s="148"/>
    </row>
    <row r="365" spans="1:26" ht="24.75" customHeight="1">
      <c r="A365" s="764"/>
      <c r="B365" s="148"/>
      <c r="C365" s="764"/>
      <c r="D365" s="62"/>
      <c r="E365" s="62"/>
      <c r="F365" s="62"/>
      <c r="G365" s="236"/>
      <c r="H365" s="63"/>
      <c r="I365" s="97"/>
      <c r="J365" s="63"/>
      <c r="K365" s="148"/>
      <c r="L365" s="148"/>
      <c r="M365" s="148"/>
      <c r="N365" s="148"/>
      <c r="O365" s="148"/>
      <c r="P365" s="148"/>
      <c r="Q365" s="148"/>
      <c r="R365" s="148"/>
      <c r="S365" s="148"/>
      <c r="T365" s="148"/>
      <c r="U365" s="148"/>
      <c r="V365" s="148"/>
      <c r="W365" s="148"/>
      <c r="X365" s="148"/>
      <c r="Y365" s="148"/>
      <c r="Z365" s="148"/>
    </row>
    <row r="366" spans="1:26" ht="24.75" customHeight="1">
      <c r="A366" s="764"/>
      <c r="B366" s="148"/>
      <c r="C366" s="764"/>
      <c r="D366" s="62"/>
      <c r="E366" s="62"/>
      <c r="F366" s="62"/>
      <c r="G366" s="236"/>
      <c r="H366" s="63"/>
      <c r="I366" s="97"/>
      <c r="J366" s="63"/>
      <c r="K366" s="148"/>
      <c r="L366" s="148"/>
      <c r="M366" s="148"/>
      <c r="N366" s="148"/>
      <c r="O366" s="148"/>
      <c r="P366" s="148"/>
      <c r="Q366" s="148"/>
      <c r="R366" s="148"/>
      <c r="S366" s="148"/>
      <c r="T366" s="148"/>
      <c r="U366" s="148"/>
      <c r="V366" s="148"/>
      <c r="W366" s="148"/>
      <c r="X366" s="148"/>
      <c r="Y366" s="148"/>
      <c r="Z366" s="148"/>
    </row>
    <row r="367" spans="1:26" ht="24.75" customHeight="1">
      <c r="A367" s="764"/>
      <c r="B367" s="148"/>
      <c r="C367" s="764"/>
      <c r="D367" s="62"/>
      <c r="E367" s="62"/>
      <c r="F367" s="62"/>
      <c r="G367" s="236"/>
      <c r="H367" s="63"/>
      <c r="I367" s="97"/>
      <c r="J367" s="63"/>
      <c r="K367" s="148"/>
      <c r="L367" s="148"/>
      <c r="M367" s="148"/>
      <c r="N367" s="148"/>
      <c r="O367" s="148"/>
      <c r="P367" s="148"/>
      <c r="Q367" s="148"/>
      <c r="R367" s="148"/>
      <c r="S367" s="148"/>
      <c r="T367" s="148"/>
      <c r="U367" s="148"/>
      <c r="V367" s="148"/>
      <c r="W367" s="148"/>
      <c r="X367" s="148"/>
      <c r="Y367" s="148"/>
      <c r="Z367" s="148"/>
    </row>
    <row r="368" spans="1:26" ht="24.75" customHeight="1">
      <c r="A368" s="764"/>
      <c r="B368" s="148"/>
      <c r="C368" s="764"/>
      <c r="D368" s="62"/>
      <c r="E368" s="62"/>
      <c r="F368" s="62"/>
      <c r="G368" s="236"/>
      <c r="H368" s="63"/>
      <c r="I368" s="97"/>
      <c r="J368" s="63"/>
      <c r="K368" s="148"/>
      <c r="L368" s="148"/>
      <c r="M368" s="148"/>
      <c r="N368" s="148"/>
      <c r="O368" s="148"/>
      <c r="P368" s="148"/>
      <c r="Q368" s="148"/>
      <c r="R368" s="148"/>
      <c r="S368" s="148"/>
      <c r="T368" s="148"/>
      <c r="U368" s="148"/>
      <c r="V368" s="148"/>
      <c r="W368" s="148"/>
      <c r="X368" s="148"/>
      <c r="Y368" s="148"/>
      <c r="Z368" s="148"/>
    </row>
    <row r="369" spans="1:26" ht="24.75" customHeight="1">
      <c r="A369" s="764"/>
      <c r="B369" s="148"/>
      <c r="C369" s="764"/>
      <c r="D369" s="62"/>
      <c r="E369" s="62"/>
      <c r="F369" s="62"/>
      <c r="G369" s="236"/>
      <c r="H369" s="63"/>
      <c r="I369" s="97"/>
      <c r="J369" s="63"/>
      <c r="K369" s="148"/>
      <c r="L369" s="148"/>
      <c r="M369" s="148"/>
      <c r="N369" s="148"/>
      <c r="O369" s="148"/>
      <c r="P369" s="148"/>
      <c r="Q369" s="148"/>
      <c r="R369" s="148"/>
      <c r="S369" s="148"/>
      <c r="T369" s="148"/>
      <c r="U369" s="148"/>
      <c r="V369" s="148"/>
      <c r="W369" s="148"/>
      <c r="X369" s="148"/>
      <c r="Y369" s="148"/>
      <c r="Z369" s="148"/>
    </row>
    <row r="370" spans="1:26" ht="24.75" customHeight="1">
      <c r="A370" s="764"/>
      <c r="B370" s="148"/>
      <c r="C370" s="764"/>
      <c r="D370" s="62"/>
      <c r="E370" s="62"/>
      <c r="F370" s="62"/>
      <c r="G370" s="236"/>
      <c r="H370" s="63"/>
      <c r="I370" s="97"/>
      <c r="J370" s="63"/>
      <c r="K370" s="148"/>
      <c r="L370" s="148"/>
      <c r="M370" s="148"/>
      <c r="N370" s="148"/>
      <c r="O370" s="148"/>
      <c r="P370" s="148"/>
      <c r="Q370" s="148"/>
      <c r="R370" s="148"/>
      <c r="S370" s="148"/>
      <c r="T370" s="148"/>
      <c r="U370" s="148"/>
      <c r="V370" s="148"/>
      <c r="W370" s="148"/>
      <c r="X370" s="148"/>
      <c r="Y370" s="148"/>
      <c r="Z370" s="148"/>
    </row>
    <row r="371" spans="1:26" ht="24.75" customHeight="1">
      <c r="A371" s="764"/>
      <c r="B371" s="148"/>
      <c r="C371" s="764"/>
      <c r="D371" s="62"/>
      <c r="E371" s="62"/>
      <c r="F371" s="62"/>
      <c r="G371" s="236"/>
      <c r="H371" s="63"/>
      <c r="I371" s="97"/>
      <c r="J371" s="63"/>
      <c r="K371" s="148"/>
      <c r="L371" s="148"/>
      <c r="M371" s="148"/>
      <c r="N371" s="148"/>
      <c r="O371" s="148"/>
      <c r="P371" s="148"/>
      <c r="Q371" s="148"/>
      <c r="R371" s="148"/>
      <c r="S371" s="148"/>
      <c r="T371" s="148"/>
      <c r="U371" s="148"/>
      <c r="V371" s="148"/>
      <c r="W371" s="148"/>
      <c r="X371" s="148"/>
      <c r="Y371" s="148"/>
      <c r="Z371" s="148"/>
    </row>
    <row r="372" spans="1:26" ht="24.75" customHeight="1">
      <c r="A372" s="764"/>
      <c r="B372" s="148"/>
      <c r="C372" s="764"/>
      <c r="D372" s="62"/>
      <c r="E372" s="62"/>
      <c r="F372" s="62"/>
      <c r="G372" s="236"/>
      <c r="H372" s="63"/>
      <c r="I372" s="97"/>
      <c r="J372" s="63"/>
      <c r="K372" s="148"/>
      <c r="L372" s="148"/>
      <c r="M372" s="148"/>
      <c r="N372" s="148"/>
      <c r="O372" s="148"/>
      <c r="P372" s="148"/>
      <c r="Q372" s="148"/>
      <c r="R372" s="148"/>
      <c r="S372" s="148"/>
      <c r="T372" s="148"/>
      <c r="U372" s="148"/>
      <c r="V372" s="148"/>
      <c r="W372" s="148"/>
      <c r="X372" s="148"/>
      <c r="Y372" s="148"/>
      <c r="Z372" s="148"/>
    </row>
    <row r="373" spans="1:26" ht="24.75" customHeight="1">
      <c r="A373" s="764"/>
      <c r="B373" s="148"/>
      <c r="C373" s="764"/>
      <c r="D373" s="62"/>
      <c r="E373" s="62"/>
      <c r="F373" s="62"/>
      <c r="G373" s="236"/>
      <c r="H373" s="63"/>
      <c r="I373" s="97"/>
      <c r="J373" s="63"/>
      <c r="K373" s="148"/>
      <c r="L373" s="148"/>
      <c r="M373" s="148"/>
      <c r="N373" s="148"/>
      <c r="O373" s="148"/>
      <c r="P373" s="148"/>
      <c r="Q373" s="148"/>
      <c r="R373" s="148"/>
      <c r="S373" s="148"/>
      <c r="T373" s="148"/>
      <c r="U373" s="148"/>
      <c r="V373" s="148"/>
      <c r="W373" s="148"/>
      <c r="X373" s="148"/>
      <c r="Y373" s="148"/>
      <c r="Z373" s="148"/>
    </row>
    <row r="374" spans="1:26" ht="24.75" customHeight="1">
      <c r="A374" s="764"/>
      <c r="B374" s="148"/>
      <c r="C374" s="764"/>
      <c r="D374" s="62"/>
      <c r="E374" s="62"/>
      <c r="F374" s="62"/>
      <c r="G374" s="236"/>
      <c r="H374" s="63"/>
      <c r="I374" s="97"/>
      <c r="J374" s="63"/>
      <c r="K374" s="148"/>
      <c r="L374" s="148"/>
      <c r="M374" s="148"/>
      <c r="N374" s="148"/>
      <c r="O374" s="148"/>
      <c r="P374" s="148"/>
      <c r="Q374" s="148"/>
      <c r="R374" s="148"/>
      <c r="S374" s="148"/>
      <c r="T374" s="148"/>
      <c r="U374" s="148"/>
      <c r="V374" s="148"/>
      <c r="W374" s="148"/>
      <c r="X374" s="148"/>
      <c r="Y374" s="148"/>
      <c r="Z374" s="148"/>
    </row>
    <row r="375" spans="1:26" ht="24.75" customHeight="1">
      <c r="A375" s="764"/>
      <c r="B375" s="148"/>
      <c r="C375" s="764"/>
      <c r="D375" s="62"/>
      <c r="E375" s="62"/>
      <c r="F375" s="62"/>
      <c r="G375" s="236"/>
      <c r="H375" s="63"/>
      <c r="I375" s="97"/>
      <c r="J375" s="63"/>
      <c r="K375" s="148"/>
      <c r="L375" s="148"/>
      <c r="M375" s="148"/>
      <c r="N375" s="148"/>
      <c r="O375" s="148"/>
      <c r="P375" s="148"/>
      <c r="Q375" s="148"/>
      <c r="R375" s="148"/>
      <c r="S375" s="148"/>
      <c r="T375" s="148"/>
      <c r="U375" s="148"/>
      <c r="V375" s="148"/>
      <c r="W375" s="148"/>
      <c r="X375" s="148"/>
      <c r="Y375" s="148"/>
      <c r="Z375" s="148"/>
    </row>
    <row r="376" spans="1:26" ht="24.75" customHeight="1">
      <c r="A376" s="764"/>
      <c r="B376" s="148"/>
      <c r="C376" s="764"/>
      <c r="D376" s="62"/>
      <c r="E376" s="62"/>
      <c r="F376" s="62"/>
      <c r="G376" s="236"/>
      <c r="H376" s="63"/>
      <c r="I376" s="97"/>
      <c r="J376" s="63"/>
      <c r="K376" s="148"/>
      <c r="L376" s="148"/>
      <c r="M376" s="148"/>
      <c r="N376" s="148"/>
      <c r="O376" s="148"/>
      <c r="P376" s="148"/>
      <c r="Q376" s="148"/>
      <c r="R376" s="148"/>
      <c r="S376" s="148"/>
      <c r="T376" s="148"/>
      <c r="U376" s="148"/>
      <c r="V376" s="148"/>
      <c r="W376" s="148"/>
      <c r="X376" s="148"/>
      <c r="Y376" s="148"/>
      <c r="Z376" s="148"/>
    </row>
    <row r="377" spans="1:26" ht="24.75" customHeight="1">
      <c r="A377" s="764"/>
      <c r="B377" s="148"/>
      <c r="C377" s="764"/>
      <c r="D377" s="62"/>
      <c r="E377" s="62"/>
      <c r="F377" s="62"/>
      <c r="G377" s="236"/>
      <c r="H377" s="63"/>
      <c r="I377" s="97"/>
      <c r="J377" s="63"/>
      <c r="K377" s="148"/>
      <c r="L377" s="148"/>
      <c r="M377" s="148"/>
      <c r="N377" s="148"/>
      <c r="O377" s="148"/>
      <c r="P377" s="148"/>
      <c r="Q377" s="148"/>
      <c r="R377" s="148"/>
      <c r="S377" s="148"/>
      <c r="T377" s="148"/>
      <c r="U377" s="148"/>
      <c r="V377" s="148"/>
      <c r="W377" s="148"/>
      <c r="X377" s="148"/>
      <c r="Y377" s="148"/>
      <c r="Z377" s="148"/>
    </row>
    <row r="378" spans="1:26" ht="24.75" customHeight="1">
      <c r="A378" s="764"/>
      <c r="B378" s="148"/>
      <c r="C378" s="764"/>
      <c r="D378" s="62"/>
      <c r="E378" s="62"/>
      <c r="F378" s="62"/>
      <c r="G378" s="236"/>
      <c r="H378" s="63"/>
      <c r="I378" s="97"/>
      <c r="J378" s="63"/>
      <c r="K378" s="148"/>
      <c r="L378" s="148"/>
      <c r="M378" s="148"/>
      <c r="N378" s="148"/>
      <c r="O378" s="148"/>
      <c r="P378" s="148"/>
      <c r="Q378" s="148"/>
      <c r="R378" s="148"/>
      <c r="S378" s="148"/>
      <c r="T378" s="148"/>
      <c r="U378" s="148"/>
      <c r="V378" s="148"/>
      <c r="W378" s="148"/>
      <c r="X378" s="148"/>
      <c r="Y378" s="148"/>
      <c r="Z378" s="148"/>
    </row>
    <row r="379" spans="1:26" ht="24.75" customHeight="1">
      <c r="A379" s="764"/>
      <c r="B379" s="148"/>
      <c r="C379" s="764"/>
      <c r="D379" s="62"/>
      <c r="E379" s="62"/>
      <c r="F379" s="62"/>
      <c r="G379" s="236"/>
      <c r="H379" s="63"/>
      <c r="I379" s="97"/>
      <c r="J379" s="63"/>
      <c r="K379" s="148"/>
      <c r="L379" s="148"/>
      <c r="M379" s="148"/>
      <c r="N379" s="148"/>
      <c r="O379" s="148"/>
      <c r="P379" s="148"/>
      <c r="Q379" s="148"/>
      <c r="R379" s="148"/>
      <c r="S379" s="148"/>
      <c r="T379" s="148"/>
      <c r="U379" s="148"/>
      <c r="V379" s="148"/>
      <c r="W379" s="148"/>
      <c r="X379" s="148"/>
      <c r="Y379" s="148"/>
      <c r="Z379" s="148"/>
    </row>
    <row r="380" spans="1:26" ht="24.75" customHeight="1">
      <c r="A380" s="764"/>
      <c r="B380" s="148"/>
      <c r="C380" s="764"/>
      <c r="D380" s="62"/>
      <c r="E380" s="62"/>
      <c r="F380" s="62"/>
      <c r="G380" s="236"/>
      <c r="H380" s="63"/>
      <c r="I380" s="97"/>
      <c r="J380" s="63"/>
      <c r="K380" s="148"/>
      <c r="L380" s="148"/>
      <c r="M380" s="148"/>
      <c r="N380" s="148"/>
      <c r="O380" s="148"/>
      <c r="P380" s="148"/>
      <c r="Q380" s="148"/>
      <c r="R380" s="148"/>
      <c r="S380" s="148"/>
      <c r="T380" s="148"/>
      <c r="U380" s="148"/>
      <c r="V380" s="148"/>
      <c r="W380" s="148"/>
      <c r="X380" s="148"/>
      <c r="Y380" s="148"/>
      <c r="Z380" s="148"/>
    </row>
    <row r="381" spans="1:26" ht="24.75" customHeight="1">
      <c r="A381" s="764"/>
      <c r="B381" s="148"/>
      <c r="C381" s="764"/>
      <c r="D381" s="62"/>
      <c r="E381" s="62"/>
      <c r="F381" s="62"/>
      <c r="G381" s="236"/>
      <c r="H381" s="63"/>
      <c r="I381" s="97"/>
      <c r="J381" s="63"/>
      <c r="K381" s="148"/>
      <c r="L381" s="148"/>
      <c r="M381" s="148"/>
      <c r="N381" s="148"/>
      <c r="O381" s="148"/>
      <c r="P381" s="148"/>
      <c r="Q381" s="148"/>
      <c r="R381" s="148"/>
      <c r="S381" s="148"/>
      <c r="T381" s="148"/>
      <c r="U381" s="148"/>
      <c r="V381" s="148"/>
      <c r="W381" s="148"/>
      <c r="X381" s="148"/>
      <c r="Y381" s="148"/>
      <c r="Z381" s="148"/>
    </row>
    <row r="382" spans="1:26" ht="24.75" customHeight="1">
      <c r="A382" s="764"/>
      <c r="B382" s="148"/>
      <c r="C382" s="764"/>
      <c r="D382" s="62"/>
      <c r="E382" s="62"/>
      <c r="F382" s="62"/>
      <c r="G382" s="236"/>
      <c r="H382" s="63"/>
      <c r="I382" s="97"/>
      <c r="J382" s="63"/>
      <c r="K382" s="148"/>
      <c r="L382" s="148"/>
      <c r="M382" s="148"/>
      <c r="N382" s="148"/>
      <c r="O382" s="148"/>
      <c r="P382" s="148"/>
      <c r="Q382" s="148"/>
      <c r="R382" s="148"/>
      <c r="S382" s="148"/>
      <c r="T382" s="148"/>
      <c r="U382" s="148"/>
      <c r="V382" s="148"/>
      <c r="W382" s="148"/>
      <c r="X382" s="148"/>
      <c r="Y382" s="148"/>
      <c r="Z382" s="148"/>
    </row>
    <row r="383" spans="1:26" ht="24.75" customHeight="1">
      <c r="A383" s="764"/>
      <c r="B383" s="148"/>
      <c r="C383" s="764"/>
      <c r="D383" s="62"/>
      <c r="E383" s="62"/>
      <c r="F383" s="62"/>
      <c r="G383" s="236"/>
      <c r="H383" s="63"/>
      <c r="I383" s="97"/>
      <c r="J383" s="63"/>
      <c r="K383" s="148"/>
      <c r="L383" s="148"/>
      <c r="M383" s="148"/>
      <c r="N383" s="148"/>
      <c r="O383" s="148"/>
      <c r="P383" s="148"/>
      <c r="Q383" s="148"/>
      <c r="R383" s="148"/>
      <c r="S383" s="148"/>
      <c r="T383" s="148"/>
      <c r="U383" s="148"/>
      <c r="V383" s="148"/>
      <c r="W383" s="148"/>
      <c r="X383" s="148"/>
      <c r="Y383" s="148"/>
      <c r="Z383" s="148"/>
    </row>
    <row r="384" spans="1:26" ht="24.75" customHeight="1">
      <c r="A384" s="764"/>
      <c r="B384" s="148"/>
      <c r="C384" s="764"/>
      <c r="D384" s="62"/>
      <c r="E384" s="62"/>
      <c r="F384" s="62"/>
      <c r="G384" s="236"/>
      <c r="H384" s="63"/>
      <c r="I384" s="97"/>
      <c r="J384" s="63"/>
      <c r="K384" s="148"/>
      <c r="L384" s="148"/>
      <c r="M384" s="148"/>
      <c r="N384" s="148"/>
      <c r="O384" s="148"/>
      <c r="P384" s="148"/>
      <c r="Q384" s="148"/>
      <c r="R384" s="148"/>
      <c r="S384" s="148"/>
      <c r="T384" s="148"/>
      <c r="U384" s="148"/>
      <c r="V384" s="148"/>
      <c r="W384" s="148"/>
      <c r="X384" s="148"/>
      <c r="Y384" s="148"/>
      <c r="Z384" s="148"/>
    </row>
    <row r="385" spans="1:26" ht="24.75" customHeight="1">
      <c r="A385" s="764"/>
      <c r="B385" s="148"/>
      <c r="C385" s="764"/>
      <c r="D385" s="62"/>
      <c r="E385" s="62"/>
      <c r="F385" s="62"/>
      <c r="G385" s="236"/>
      <c r="H385" s="63"/>
      <c r="I385" s="97"/>
      <c r="J385" s="63"/>
      <c r="K385" s="148"/>
      <c r="L385" s="148"/>
      <c r="M385" s="148"/>
      <c r="N385" s="148"/>
      <c r="O385" s="148"/>
      <c r="P385" s="148"/>
      <c r="Q385" s="148"/>
      <c r="R385" s="148"/>
      <c r="S385" s="148"/>
      <c r="T385" s="148"/>
      <c r="U385" s="148"/>
      <c r="V385" s="148"/>
      <c r="W385" s="148"/>
      <c r="X385" s="148"/>
      <c r="Y385" s="148"/>
      <c r="Z385" s="148"/>
    </row>
    <row r="386" spans="1:26" ht="24.75" customHeight="1">
      <c r="A386" s="764"/>
      <c r="B386" s="148"/>
      <c r="C386" s="764"/>
      <c r="D386" s="62"/>
      <c r="E386" s="62"/>
      <c r="F386" s="62"/>
      <c r="G386" s="236"/>
      <c r="H386" s="63"/>
      <c r="I386" s="97"/>
      <c r="J386" s="63"/>
      <c r="K386" s="148"/>
      <c r="L386" s="148"/>
      <c r="M386" s="148"/>
      <c r="N386" s="148"/>
      <c r="O386" s="148"/>
      <c r="P386" s="148"/>
      <c r="Q386" s="148"/>
      <c r="R386" s="148"/>
      <c r="S386" s="148"/>
      <c r="T386" s="148"/>
      <c r="U386" s="148"/>
      <c r="V386" s="148"/>
      <c r="W386" s="148"/>
      <c r="X386" s="148"/>
      <c r="Y386" s="148"/>
      <c r="Z386" s="148"/>
    </row>
    <row r="387" spans="1:26" ht="24.75" customHeight="1">
      <c r="A387" s="764"/>
      <c r="B387" s="148"/>
      <c r="C387" s="764"/>
      <c r="D387" s="62"/>
      <c r="E387" s="62"/>
      <c r="F387" s="62"/>
      <c r="G387" s="236"/>
      <c r="H387" s="63"/>
      <c r="I387" s="97"/>
      <c r="J387" s="63"/>
      <c r="K387" s="148"/>
      <c r="L387" s="148"/>
      <c r="M387" s="148"/>
      <c r="N387" s="148"/>
      <c r="O387" s="148"/>
      <c r="P387" s="148"/>
      <c r="Q387" s="148"/>
      <c r="R387" s="148"/>
      <c r="S387" s="148"/>
      <c r="T387" s="148"/>
      <c r="U387" s="148"/>
      <c r="V387" s="148"/>
      <c r="W387" s="148"/>
      <c r="X387" s="148"/>
      <c r="Y387" s="148"/>
      <c r="Z387" s="148"/>
    </row>
    <row r="388" spans="1:26" ht="24.75" customHeight="1">
      <c r="A388" s="764"/>
      <c r="B388" s="148"/>
      <c r="C388" s="764"/>
      <c r="D388" s="62"/>
      <c r="E388" s="62"/>
      <c r="F388" s="62"/>
      <c r="G388" s="236"/>
      <c r="H388" s="63"/>
      <c r="I388" s="97"/>
      <c r="J388" s="63"/>
      <c r="K388" s="148"/>
      <c r="L388" s="148"/>
      <c r="M388" s="148"/>
      <c r="N388" s="148"/>
      <c r="O388" s="148"/>
      <c r="P388" s="148"/>
      <c r="Q388" s="148"/>
      <c r="R388" s="148"/>
      <c r="S388" s="148"/>
      <c r="T388" s="148"/>
      <c r="U388" s="148"/>
      <c r="V388" s="148"/>
      <c r="W388" s="148"/>
      <c r="X388" s="148"/>
      <c r="Y388" s="148"/>
      <c r="Z388" s="148"/>
    </row>
    <row r="389" spans="1:26" ht="24.75" customHeight="1">
      <c r="A389" s="764"/>
      <c r="B389" s="148"/>
      <c r="C389" s="764"/>
      <c r="D389" s="62"/>
      <c r="E389" s="62"/>
      <c r="F389" s="62"/>
      <c r="G389" s="236"/>
      <c r="H389" s="63"/>
      <c r="I389" s="97"/>
      <c r="J389" s="63"/>
      <c r="K389" s="148"/>
      <c r="L389" s="148"/>
      <c r="M389" s="148"/>
      <c r="N389" s="148"/>
      <c r="O389" s="148"/>
      <c r="P389" s="148"/>
      <c r="Q389" s="148"/>
      <c r="R389" s="148"/>
      <c r="S389" s="148"/>
      <c r="T389" s="148"/>
      <c r="U389" s="148"/>
      <c r="V389" s="148"/>
      <c r="W389" s="148"/>
      <c r="X389" s="148"/>
      <c r="Y389" s="148"/>
      <c r="Z389" s="148"/>
    </row>
    <row r="390" spans="1:26" ht="24.75" customHeight="1">
      <c r="A390" s="764"/>
      <c r="B390" s="148"/>
      <c r="C390" s="764"/>
      <c r="D390" s="62"/>
      <c r="E390" s="62"/>
      <c r="F390" s="62"/>
      <c r="G390" s="236"/>
      <c r="H390" s="63"/>
      <c r="I390" s="97"/>
      <c r="J390" s="63"/>
      <c r="K390" s="148"/>
      <c r="L390" s="148"/>
      <c r="M390" s="148"/>
      <c r="N390" s="148"/>
      <c r="O390" s="148"/>
      <c r="P390" s="148"/>
      <c r="Q390" s="148"/>
      <c r="R390" s="148"/>
      <c r="S390" s="148"/>
      <c r="T390" s="148"/>
      <c r="U390" s="148"/>
      <c r="V390" s="148"/>
      <c r="W390" s="148"/>
      <c r="X390" s="148"/>
      <c r="Y390" s="148"/>
      <c r="Z390" s="148"/>
    </row>
    <row r="391" spans="1:26" ht="24.75" customHeight="1">
      <c r="A391" s="764"/>
      <c r="B391" s="148"/>
      <c r="C391" s="764"/>
      <c r="D391" s="62"/>
      <c r="E391" s="62"/>
      <c r="F391" s="62"/>
      <c r="G391" s="236"/>
      <c r="H391" s="63"/>
      <c r="I391" s="97"/>
      <c r="J391" s="63"/>
      <c r="K391" s="148"/>
      <c r="L391" s="148"/>
      <c r="M391" s="148"/>
      <c r="N391" s="148"/>
      <c r="O391" s="148"/>
      <c r="P391" s="148"/>
      <c r="Q391" s="148"/>
      <c r="R391" s="148"/>
      <c r="S391" s="148"/>
      <c r="T391" s="148"/>
      <c r="U391" s="148"/>
      <c r="V391" s="148"/>
      <c r="W391" s="148"/>
      <c r="X391" s="148"/>
      <c r="Y391" s="148"/>
      <c r="Z391" s="148"/>
    </row>
    <row r="392" spans="1:26" ht="24.75" customHeight="1">
      <c r="A392" s="764"/>
      <c r="B392" s="148"/>
      <c r="C392" s="764"/>
      <c r="D392" s="62"/>
      <c r="E392" s="62"/>
      <c r="F392" s="62"/>
      <c r="G392" s="236"/>
      <c r="H392" s="63"/>
      <c r="I392" s="97"/>
      <c r="J392" s="63"/>
      <c r="K392" s="148"/>
      <c r="L392" s="148"/>
      <c r="M392" s="148"/>
      <c r="N392" s="148"/>
      <c r="O392" s="148"/>
      <c r="P392" s="148"/>
      <c r="Q392" s="148"/>
      <c r="R392" s="148"/>
      <c r="S392" s="148"/>
      <c r="T392" s="148"/>
      <c r="U392" s="148"/>
      <c r="V392" s="148"/>
      <c r="W392" s="148"/>
      <c r="X392" s="148"/>
      <c r="Y392" s="148"/>
      <c r="Z392" s="148"/>
    </row>
    <row r="393" spans="1:26" ht="24.75" customHeight="1">
      <c r="A393" s="764"/>
      <c r="B393" s="148"/>
      <c r="C393" s="764"/>
      <c r="D393" s="62"/>
      <c r="E393" s="62"/>
      <c r="F393" s="62"/>
      <c r="G393" s="236"/>
      <c r="H393" s="63"/>
      <c r="I393" s="97"/>
      <c r="J393" s="63"/>
      <c r="K393" s="148"/>
      <c r="L393" s="148"/>
      <c r="M393" s="148"/>
      <c r="N393" s="148"/>
      <c r="O393" s="148"/>
      <c r="P393" s="148"/>
      <c r="Q393" s="148"/>
      <c r="R393" s="148"/>
      <c r="S393" s="148"/>
      <c r="T393" s="148"/>
      <c r="U393" s="148"/>
      <c r="V393" s="148"/>
      <c r="W393" s="148"/>
      <c r="X393" s="148"/>
      <c r="Y393" s="148"/>
      <c r="Z393" s="148"/>
    </row>
    <row r="394" spans="1:26" ht="24.75" customHeight="1">
      <c r="A394" s="764"/>
      <c r="B394" s="148"/>
      <c r="C394" s="764"/>
      <c r="D394" s="62"/>
      <c r="E394" s="62"/>
      <c r="F394" s="62"/>
      <c r="G394" s="236"/>
      <c r="H394" s="63"/>
      <c r="I394" s="97"/>
      <c r="J394" s="63"/>
      <c r="K394" s="148"/>
      <c r="L394" s="148"/>
      <c r="M394" s="148"/>
      <c r="N394" s="148"/>
      <c r="O394" s="148"/>
      <c r="P394" s="148"/>
      <c r="Q394" s="148"/>
      <c r="R394" s="148"/>
      <c r="S394" s="148"/>
      <c r="T394" s="148"/>
      <c r="U394" s="148"/>
      <c r="V394" s="148"/>
      <c r="W394" s="148"/>
      <c r="X394" s="148"/>
      <c r="Y394" s="148"/>
      <c r="Z394" s="148"/>
    </row>
    <row r="395" spans="1:26" ht="24.75" customHeight="1">
      <c r="A395" s="764"/>
      <c r="B395" s="148"/>
      <c r="C395" s="764"/>
      <c r="D395" s="62"/>
      <c r="E395" s="62"/>
      <c r="F395" s="62"/>
      <c r="G395" s="236"/>
      <c r="H395" s="63"/>
      <c r="I395" s="97"/>
      <c r="J395" s="63"/>
      <c r="K395" s="148"/>
      <c r="L395" s="148"/>
      <c r="M395" s="148"/>
      <c r="N395" s="148"/>
      <c r="O395" s="148"/>
      <c r="P395" s="148"/>
      <c r="Q395" s="148"/>
      <c r="R395" s="148"/>
      <c r="S395" s="148"/>
      <c r="T395" s="148"/>
      <c r="U395" s="148"/>
      <c r="V395" s="148"/>
      <c r="W395" s="148"/>
      <c r="X395" s="148"/>
      <c r="Y395" s="148"/>
      <c r="Z395" s="148"/>
    </row>
    <row r="396" spans="1:26" ht="24.75" customHeight="1">
      <c r="A396" s="764"/>
      <c r="B396" s="148"/>
      <c r="C396" s="764"/>
      <c r="D396" s="62"/>
      <c r="E396" s="62"/>
      <c r="F396" s="62"/>
      <c r="G396" s="236"/>
      <c r="H396" s="63"/>
      <c r="I396" s="97"/>
      <c r="J396" s="63"/>
      <c r="K396" s="148"/>
      <c r="L396" s="148"/>
      <c r="M396" s="148"/>
      <c r="N396" s="148"/>
      <c r="O396" s="148"/>
      <c r="P396" s="148"/>
      <c r="Q396" s="148"/>
      <c r="R396" s="148"/>
      <c r="S396" s="148"/>
      <c r="T396" s="148"/>
      <c r="U396" s="148"/>
      <c r="V396" s="148"/>
      <c r="W396" s="148"/>
      <c r="X396" s="148"/>
      <c r="Y396" s="148"/>
      <c r="Z396" s="148"/>
    </row>
    <row r="397" spans="1:26" ht="24.75" customHeight="1">
      <c r="A397" s="764"/>
      <c r="B397" s="148"/>
      <c r="C397" s="764"/>
      <c r="D397" s="62"/>
      <c r="E397" s="62"/>
      <c r="F397" s="62"/>
      <c r="G397" s="236"/>
      <c r="H397" s="63"/>
      <c r="I397" s="97"/>
      <c r="J397" s="63"/>
      <c r="K397" s="148"/>
      <c r="L397" s="148"/>
      <c r="M397" s="148"/>
      <c r="N397" s="148"/>
      <c r="O397" s="148"/>
      <c r="P397" s="148"/>
      <c r="Q397" s="148"/>
      <c r="R397" s="148"/>
      <c r="S397" s="148"/>
      <c r="T397" s="148"/>
      <c r="U397" s="148"/>
      <c r="V397" s="148"/>
      <c r="W397" s="148"/>
      <c r="X397" s="148"/>
      <c r="Y397" s="148"/>
      <c r="Z397" s="148"/>
    </row>
    <row r="398" spans="1:26" ht="24.75" customHeight="1">
      <c r="A398" s="764"/>
      <c r="B398" s="148"/>
      <c r="C398" s="764"/>
      <c r="D398" s="62"/>
      <c r="E398" s="62"/>
      <c r="F398" s="62"/>
      <c r="G398" s="236"/>
      <c r="H398" s="63"/>
      <c r="I398" s="97"/>
      <c r="J398" s="63"/>
      <c r="K398" s="148"/>
      <c r="L398" s="148"/>
      <c r="M398" s="148"/>
      <c r="N398" s="148"/>
      <c r="O398" s="148"/>
      <c r="P398" s="148"/>
      <c r="Q398" s="148"/>
      <c r="R398" s="148"/>
      <c r="S398" s="148"/>
      <c r="T398" s="148"/>
      <c r="U398" s="148"/>
      <c r="V398" s="148"/>
      <c r="W398" s="148"/>
      <c r="X398" s="148"/>
      <c r="Y398" s="148"/>
      <c r="Z398" s="148"/>
    </row>
    <row r="399" spans="1:26" ht="24.75" customHeight="1">
      <c r="A399" s="764"/>
      <c r="B399" s="148"/>
      <c r="C399" s="764"/>
      <c r="D399" s="62"/>
      <c r="E399" s="62"/>
      <c r="F399" s="62"/>
      <c r="G399" s="236"/>
      <c r="H399" s="63"/>
      <c r="I399" s="97"/>
      <c r="J399" s="63"/>
      <c r="K399" s="148"/>
      <c r="L399" s="148"/>
      <c r="M399" s="148"/>
      <c r="N399" s="148"/>
      <c r="O399" s="148"/>
      <c r="P399" s="148"/>
      <c r="Q399" s="148"/>
      <c r="R399" s="148"/>
      <c r="S399" s="148"/>
      <c r="T399" s="148"/>
      <c r="U399" s="148"/>
      <c r="V399" s="148"/>
      <c r="W399" s="148"/>
      <c r="X399" s="148"/>
      <c r="Y399" s="148"/>
      <c r="Z399" s="148"/>
    </row>
    <row r="400" spans="1:26" ht="24.75" customHeight="1">
      <c r="A400" s="764"/>
      <c r="B400" s="148"/>
      <c r="C400" s="764"/>
      <c r="D400" s="62"/>
      <c r="E400" s="62"/>
      <c r="F400" s="62"/>
      <c r="G400" s="236"/>
      <c r="H400" s="63"/>
      <c r="I400" s="97"/>
      <c r="J400" s="63"/>
      <c r="K400" s="148"/>
      <c r="L400" s="148"/>
      <c r="M400" s="148"/>
      <c r="N400" s="148"/>
      <c r="O400" s="148"/>
      <c r="P400" s="148"/>
      <c r="Q400" s="148"/>
      <c r="R400" s="148"/>
      <c r="S400" s="148"/>
      <c r="T400" s="148"/>
      <c r="U400" s="148"/>
      <c r="V400" s="148"/>
      <c r="W400" s="148"/>
      <c r="X400" s="148"/>
      <c r="Y400" s="148"/>
      <c r="Z400" s="148"/>
    </row>
    <row r="401" spans="1:26" ht="24.75" customHeight="1">
      <c r="A401" s="764"/>
      <c r="B401" s="148"/>
      <c r="C401" s="764"/>
      <c r="D401" s="62"/>
      <c r="E401" s="62"/>
      <c r="F401" s="62"/>
      <c r="G401" s="236"/>
      <c r="H401" s="63"/>
      <c r="I401" s="97"/>
      <c r="J401" s="63"/>
      <c r="K401" s="148"/>
      <c r="L401" s="148"/>
      <c r="M401" s="148"/>
      <c r="N401" s="148"/>
      <c r="O401" s="148"/>
      <c r="P401" s="148"/>
      <c r="Q401" s="148"/>
      <c r="R401" s="148"/>
      <c r="S401" s="148"/>
      <c r="T401" s="148"/>
      <c r="U401" s="148"/>
      <c r="V401" s="148"/>
      <c r="W401" s="148"/>
      <c r="X401" s="148"/>
      <c r="Y401" s="148"/>
      <c r="Z401" s="148"/>
    </row>
    <row r="402" spans="1:26" ht="24.75" customHeight="1">
      <c r="A402" s="764"/>
      <c r="B402" s="148"/>
      <c r="C402" s="764"/>
      <c r="D402" s="62"/>
      <c r="E402" s="62"/>
      <c r="F402" s="62"/>
      <c r="G402" s="236"/>
      <c r="H402" s="63"/>
      <c r="I402" s="97"/>
      <c r="J402" s="63"/>
      <c r="K402" s="148"/>
      <c r="L402" s="148"/>
      <c r="M402" s="148"/>
      <c r="N402" s="148"/>
      <c r="O402" s="148"/>
      <c r="P402" s="148"/>
      <c r="Q402" s="148"/>
      <c r="R402" s="148"/>
      <c r="S402" s="148"/>
      <c r="T402" s="148"/>
      <c r="U402" s="148"/>
      <c r="V402" s="148"/>
      <c r="W402" s="148"/>
      <c r="X402" s="148"/>
      <c r="Y402" s="148"/>
      <c r="Z402" s="148"/>
    </row>
    <row r="403" spans="1:26" ht="24.75" customHeight="1">
      <c r="A403" s="764"/>
      <c r="B403" s="148"/>
      <c r="C403" s="764"/>
      <c r="D403" s="62"/>
      <c r="E403" s="62"/>
      <c r="F403" s="62"/>
      <c r="G403" s="236"/>
      <c r="H403" s="63"/>
      <c r="I403" s="97"/>
      <c r="J403" s="63"/>
      <c r="K403" s="148"/>
      <c r="L403" s="148"/>
      <c r="M403" s="148"/>
      <c r="N403" s="148"/>
      <c r="O403" s="148"/>
      <c r="P403" s="148"/>
      <c r="Q403" s="148"/>
      <c r="R403" s="148"/>
      <c r="S403" s="148"/>
      <c r="T403" s="148"/>
      <c r="U403" s="148"/>
      <c r="V403" s="148"/>
      <c r="W403" s="148"/>
      <c r="X403" s="148"/>
      <c r="Y403" s="148"/>
      <c r="Z403" s="148"/>
    </row>
    <row r="404" spans="1:26" ht="24.75" customHeight="1">
      <c r="A404" s="764"/>
      <c r="B404" s="148"/>
      <c r="C404" s="764"/>
      <c r="D404" s="62"/>
      <c r="E404" s="62"/>
      <c r="F404" s="62"/>
      <c r="G404" s="236"/>
      <c r="H404" s="63"/>
      <c r="I404" s="97"/>
      <c r="J404" s="63"/>
      <c r="K404" s="148"/>
      <c r="L404" s="148"/>
      <c r="M404" s="148"/>
      <c r="N404" s="148"/>
      <c r="O404" s="148"/>
      <c r="P404" s="148"/>
      <c r="Q404" s="148"/>
      <c r="R404" s="148"/>
      <c r="S404" s="148"/>
      <c r="T404" s="148"/>
      <c r="U404" s="148"/>
      <c r="V404" s="148"/>
      <c r="W404" s="148"/>
      <c r="X404" s="148"/>
      <c r="Y404" s="148"/>
      <c r="Z404" s="148"/>
    </row>
    <row r="405" spans="1:26" ht="24.75" customHeight="1">
      <c r="A405" s="764"/>
      <c r="B405" s="148"/>
      <c r="C405" s="764"/>
      <c r="D405" s="62"/>
      <c r="E405" s="62"/>
      <c r="F405" s="62"/>
      <c r="G405" s="236"/>
      <c r="H405" s="63"/>
      <c r="I405" s="97"/>
      <c r="J405" s="63"/>
      <c r="K405" s="148"/>
      <c r="L405" s="148"/>
      <c r="M405" s="148"/>
      <c r="N405" s="148"/>
      <c r="O405" s="148"/>
      <c r="P405" s="148"/>
      <c r="Q405" s="148"/>
      <c r="R405" s="148"/>
      <c r="S405" s="148"/>
      <c r="T405" s="148"/>
      <c r="U405" s="148"/>
      <c r="V405" s="148"/>
      <c r="W405" s="148"/>
      <c r="X405" s="148"/>
      <c r="Y405" s="148"/>
      <c r="Z405" s="148"/>
    </row>
    <row r="406" spans="1:26" ht="24.75" customHeight="1">
      <c r="A406" s="764"/>
      <c r="B406" s="148"/>
      <c r="C406" s="764"/>
      <c r="D406" s="62"/>
      <c r="E406" s="62"/>
      <c r="F406" s="62"/>
      <c r="G406" s="236"/>
      <c r="H406" s="63"/>
      <c r="I406" s="97"/>
      <c r="J406" s="63"/>
      <c r="K406" s="148"/>
      <c r="L406" s="148"/>
      <c r="M406" s="148"/>
      <c r="N406" s="148"/>
      <c r="O406" s="148"/>
      <c r="P406" s="148"/>
      <c r="Q406" s="148"/>
      <c r="R406" s="148"/>
      <c r="S406" s="148"/>
      <c r="T406" s="148"/>
      <c r="U406" s="148"/>
      <c r="V406" s="148"/>
      <c r="W406" s="148"/>
      <c r="X406" s="148"/>
      <c r="Y406" s="148"/>
      <c r="Z406" s="148"/>
    </row>
    <row r="407" spans="1:26" ht="24.75" customHeight="1">
      <c r="A407" s="764"/>
      <c r="B407" s="148"/>
      <c r="C407" s="764"/>
      <c r="D407" s="62"/>
      <c r="E407" s="62"/>
      <c r="F407" s="62"/>
      <c r="G407" s="236"/>
      <c r="H407" s="63"/>
      <c r="I407" s="97"/>
      <c r="J407" s="63"/>
      <c r="K407" s="148"/>
      <c r="L407" s="148"/>
      <c r="M407" s="148"/>
      <c r="N407" s="148"/>
      <c r="O407" s="148"/>
      <c r="P407" s="148"/>
      <c r="Q407" s="148"/>
      <c r="R407" s="148"/>
      <c r="S407" s="148"/>
      <c r="T407" s="148"/>
      <c r="U407" s="148"/>
      <c r="V407" s="148"/>
      <c r="W407" s="148"/>
      <c r="X407" s="148"/>
      <c r="Y407" s="148"/>
      <c r="Z407" s="148"/>
    </row>
    <row r="408" spans="1:26" ht="24.75" customHeight="1">
      <c r="A408" s="764"/>
      <c r="B408" s="148"/>
      <c r="C408" s="764"/>
      <c r="D408" s="62"/>
      <c r="E408" s="62"/>
      <c r="F408" s="62"/>
      <c r="G408" s="236"/>
      <c r="H408" s="63"/>
      <c r="I408" s="97"/>
      <c r="J408" s="63"/>
      <c r="K408" s="148"/>
      <c r="L408" s="148"/>
      <c r="M408" s="148"/>
      <c r="N408" s="148"/>
      <c r="O408" s="148"/>
      <c r="P408" s="148"/>
      <c r="Q408" s="148"/>
      <c r="R408" s="148"/>
      <c r="S408" s="148"/>
      <c r="T408" s="148"/>
      <c r="U408" s="148"/>
      <c r="V408" s="148"/>
      <c r="W408" s="148"/>
      <c r="X408" s="148"/>
      <c r="Y408" s="148"/>
      <c r="Z408" s="148"/>
    </row>
    <row r="409" spans="1:26" ht="24.75" customHeight="1">
      <c r="A409" s="764"/>
      <c r="B409" s="148"/>
      <c r="C409" s="764"/>
      <c r="D409" s="62"/>
      <c r="E409" s="62"/>
      <c r="F409" s="62"/>
      <c r="G409" s="236"/>
      <c r="H409" s="63"/>
      <c r="I409" s="97"/>
      <c r="J409" s="63"/>
      <c r="K409" s="148"/>
      <c r="L409" s="148"/>
      <c r="M409" s="148"/>
      <c r="N409" s="148"/>
      <c r="O409" s="148"/>
      <c r="P409" s="148"/>
      <c r="Q409" s="148"/>
      <c r="R409" s="148"/>
      <c r="S409" s="148"/>
      <c r="T409" s="148"/>
      <c r="U409" s="148"/>
      <c r="V409" s="148"/>
      <c r="W409" s="148"/>
      <c r="X409" s="148"/>
      <c r="Y409" s="148"/>
      <c r="Z409" s="148"/>
    </row>
    <row r="410" spans="1:26" ht="24.75" customHeight="1">
      <c r="A410" s="764"/>
      <c r="B410" s="148"/>
      <c r="C410" s="764"/>
      <c r="D410" s="62"/>
      <c r="E410" s="62"/>
      <c r="F410" s="62"/>
      <c r="G410" s="236"/>
      <c r="H410" s="63"/>
      <c r="I410" s="97"/>
      <c r="J410" s="63"/>
      <c r="K410" s="148"/>
      <c r="L410" s="148"/>
      <c r="M410" s="148"/>
      <c r="N410" s="148"/>
      <c r="O410" s="148"/>
      <c r="P410" s="148"/>
      <c r="Q410" s="148"/>
      <c r="R410" s="148"/>
      <c r="S410" s="148"/>
      <c r="T410" s="148"/>
      <c r="U410" s="148"/>
      <c r="V410" s="148"/>
      <c r="W410" s="148"/>
      <c r="X410" s="148"/>
      <c r="Y410" s="148"/>
      <c r="Z410" s="148"/>
    </row>
    <row r="411" spans="1:26" ht="24.75" customHeight="1">
      <c r="A411" s="764"/>
      <c r="B411" s="148"/>
      <c r="C411" s="764"/>
      <c r="D411" s="62"/>
      <c r="E411" s="62"/>
      <c r="F411" s="62"/>
      <c r="G411" s="236"/>
      <c r="H411" s="63"/>
      <c r="I411" s="97"/>
      <c r="J411" s="63"/>
      <c r="K411" s="148"/>
      <c r="L411" s="148"/>
      <c r="M411" s="148"/>
      <c r="N411" s="148"/>
      <c r="O411" s="148"/>
      <c r="P411" s="148"/>
      <c r="Q411" s="148"/>
      <c r="R411" s="148"/>
      <c r="S411" s="148"/>
      <c r="T411" s="148"/>
      <c r="U411" s="148"/>
      <c r="V411" s="148"/>
      <c r="W411" s="148"/>
      <c r="X411" s="148"/>
      <c r="Y411" s="148"/>
      <c r="Z411" s="148"/>
    </row>
    <row r="412" spans="1:26" ht="24.75" customHeight="1">
      <c r="A412" s="764"/>
      <c r="B412" s="148"/>
      <c r="C412" s="764"/>
      <c r="D412" s="62"/>
      <c r="E412" s="62"/>
      <c r="F412" s="62"/>
      <c r="G412" s="236"/>
      <c r="H412" s="63"/>
      <c r="I412" s="97"/>
      <c r="J412" s="63"/>
      <c r="K412" s="148"/>
      <c r="L412" s="148"/>
      <c r="M412" s="148"/>
      <c r="N412" s="148"/>
      <c r="O412" s="148"/>
      <c r="P412" s="148"/>
      <c r="Q412" s="148"/>
      <c r="R412" s="148"/>
      <c r="S412" s="148"/>
      <c r="T412" s="148"/>
      <c r="U412" s="148"/>
      <c r="V412" s="148"/>
      <c r="W412" s="148"/>
      <c r="X412" s="148"/>
      <c r="Y412" s="148"/>
      <c r="Z412" s="148"/>
    </row>
    <row r="413" spans="1:26" ht="24.75" customHeight="1">
      <c r="A413" s="764"/>
      <c r="B413" s="148"/>
      <c r="C413" s="764"/>
      <c r="D413" s="62"/>
      <c r="E413" s="62"/>
      <c r="F413" s="62"/>
      <c r="G413" s="236"/>
      <c r="H413" s="63"/>
      <c r="I413" s="97"/>
      <c r="J413" s="63"/>
      <c r="K413" s="148"/>
      <c r="L413" s="148"/>
      <c r="M413" s="148"/>
      <c r="N413" s="148"/>
      <c r="O413" s="148"/>
      <c r="P413" s="148"/>
      <c r="Q413" s="148"/>
      <c r="R413" s="148"/>
      <c r="S413" s="148"/>
      <c r="T413" s="148"/>
      <c r="U413" s="148"/>
      <c r="V413" s="148"/>
      <c r="W413" s="148"/>
      <c r="X413" s="148"/>
      <c r="Y413" s="148"/>
      <c r="Z413" s="148"/>
    </row>
    <row r="414" spans="1:26" ht="24.75" customHeight="1">
      <c r="A414" s="764"/>
      <c r="B414" s="148"/>
      <c r="C414" s="764"/>
      <c r="D414" s="62"/>
      <c r="E414" s="62"/>
      <c r="F414" s="62"/>
      <c r="G414" s="236"/>
      <c r="H414" s="63"/>
      <c r="I414" s="97"/>
      <c r="J414" s="63"/>
      <c r="K414" s="148"/>
      <c r="L414" s="148"/>
      <c r="M414" s="148"/>
      <c r="N414" s="148"/>
      <c r="O414" s="148"/>
      <c r="P414" s="148"/>
      <c r="Q414" s="148"/>
      <c r="R414" s="148"/>
      <c r="S414" s="148"/>
      <c r="T414" s="148"/>
      <c r="U414" s="148"/>
      <c r="V414" s="148"/>
      <c r="W414" s="148"/>
      <c r="X414" s="148"/>
      <c r="Y414" s="148"/>
      <c r="Z414" s="148"/>
    </row>
    <row r="415" spans="1:26" ht="24.75" customHeight="1">
      <c r="A415" s="764"/>
      <c r="B415" s="148"/>
      <c r="C415" s="764"/>
      <c r="D415" s="62"/>
      <c r="E415" s="62"/>
      <c r="F415" s="62"/>
      <c r="G415" s="236"/>
      <c r="H415" s="63"/>
      <c r="I415" s="97"/>
      <c r="J415" s="63"/>
      <c r="K415" s="148"/>
      <c r="L415" s="148"/>
      <c r="M415" s="148"/>
      <c r="N415" s="148"/>
      <c r="O415" s="148"/>
      <c r="P415" s="148"/>
      <c r="Q415" s="148"/>
      <c r="R415" s="148"/>
      <c r="S415" s="148"/>
      <c r="T415" s="148"/>
      <c r="U415" s="148"/>
      <c r="V415" s="148"/>
      <c r="W415" s="148"/>
      <c r="X415" s="148"/>
      <c r="Y415" s="148"/>
      <c r="Z415" s="148"/>
    </row>
    <row r="416" spans="1:26" ht="24.75" customHeight="1">
      <c r="A416" s="764"/>
      <c r="B416" s="148"/>
      <c r="C416" s="764"/>
      <c r="D416" s="62"/>
      <c r="E416" s="62"/>
      <c r="F416" s="62"/>
      <c r="G416" s="236"/>
      <c r="H416" s="63"/>
      <c r="I416" s="97"/>
      <c r="J416" s="63"/>
      <c r="K416" s="148"/>
      <c r="L416" s="148"/>
      <c r="M416" s="148"/>
      <c r="N416" s="148"/>
      <c r="O416" s="148"/>
      <c r="P416" s="148"/>
      <c r="Q416" s="148"/>
      <c r="R416" s="148"/>
      <c r="S416" s="148"/>
      <c r="T416" s="148"/>
      <c r="U416" s="148"/>
      <c r="V416" s="148"/>
      <c r="W416" s="148"/>
      <c r="X416" s="148"/>
      <c r="Y416" s="148"/>
      <c r="Z416" s="148"/>
    </row>
    <row r="417" spans="1:26" ht="24.75" customHeight="1">
      <c r="A417" s="764"/>
      <c r="B417" s="148"/>
      <c r="C417" s="764"/>
      <c r="D417" s="62"/>
      <c r="E417" s="62"/>
      <c r="F417" s="62"/>
      <c r="G417" s="236"/>
      <c r="H417" s="63"/>
      <c r="I417" s="97"/>
      <c r="J417" s="63"/>
      <c r="K417" s="148"/>
      <c r="L417" s="148"/>
      <c r="M417" s="148"/>
      <c r="N417" s="148"/>
      <c r="O417" s="148"/>
      <c r="P417" s="148"/>
      <c r="Q417" s="148"/>
      <c r="R417" s="148"/>
      <c r="S417" s="148"/>
      <c r="T417" s="148"/>
      <c r="U417" s="148"/>
      <c r="V417" s="148"/>
      <c r="W417" s="148"/>
      <c r="X417" s="148"/>
      <c r="Y417" s="148"/>
      <c r="Z417" s="148"/>
    </row>
    <row r="418" spans="1:26" ht="24.75" customHeight="1">
      <c r="A418" s="764"/>
      <c r="B418" s="148"/>
      <c r="C418" s="764"/>
      <c r="D418" s="62"/>
      <c r="E418" s="62"/>
      <c r="F418" s="62"/>
      <c r="G418" s="236"/>
      <c r="H418" s="63"/>
      <c r="I418" s="97"/>
      <c r="J418" s="63"/>
      <c r="K418" s="148"/>
      <c r="L418" s="148"/>
      <c r="M418" s="148"/>
      <c r="N418" s="148"/>
      <c r="O418" s="148"/>
      <c r="P418" s="148"/>
      <c r="Q418" s="148"/>
      <c r="R418" s="148"/>
      <c r="S418" s="148"/>
      <c r="T418" s="148"/>
      <c r="U418" s="148"/>
      <c r="V418" s="148"/>
      <c r="W418" s="148"/>
      <c r="X418" s="148"/>
      <c r="Y418" s="148"/>
      <c r="Z418" s="148"/>
    </row>
    <row r="419" spans="1:26" ht="24.75" customHeight="1">
      <c r="A419" s="764"/>
      <c r="B419" s="148"/>
      <c r="C419" s="764"/>
      <c r="D419" s="62"/>
      <c r="E419" s="62"/>
      <c r="F419" s="62"/>
      <c r="G419" s="236"/>
      <c r="H419" s="63"/>
      <c r="I419" s="97"/>
      <c r="J419" s="63"/>
      <c r="K419" s="148"/>
      <c r="L419" s="148"/>
      <c r="M419" s="148"/>
      <c r="N419" s="148"/>
      <c r="O419" s="148"/>
      <c r="P419" s="148"/>
      <c r="Q419" s="148"/>
      <c r="R419" s="148"/>
      <c r="S419" s="148"/>
      <c r="T419" s="148"/>
      <c r="U419" s="148"/>
      <c r="V419" s="148"/>
      <c r="W419" s="148"/>
      <c r="X419" s="148"/>
      <c r="Y419" s="148"/>
      <c r="Z419" s="148"/>
    </row>
    <row r="420" spans="1:26" ht="24.75" customHeight="1">
      <c r="A420" s="764"/>
      <c r="B420" s="148"/>
      <c r="C420" s="764"/>
      <c r="D420" s="62"/>
      <c r="E420" s="62"/>
      <c r="F420" s="62"/>
      <c r="G420" s="236"/>
      <c r="H420" s="63"/>
      <c r="I420" s="97"/>
      <c r="J420" s="63"/>
      <c r="K420" s="148"/>
      <c r="L420" s="148"/>
      <c r="M420" s="148"/>
      <c r="N420" s="148"/>
      <c r="O420" s="148"/>
      <c r="P420" s="148"/>
      <c r="Q420" s="148"/>
      <c r="R420" s="148"/>
      <c r="S420" s="148"/>
      <c r="T420" s="148"/>
      <c r="U420" s="148"/>
      <c r="V420" s="148"/>
      <c r="W420" s="148"/>
      <c r="X420" s="148"/>
      <c r="Y420" s="148"/>
      <c r="Z420" s="148"/>
    </row>
    <row r="421" spans="1:26" ht="24.75" customHeight="1">
      <c r="A421" s="764"/>
      <c r="B421" s="148"/>
      <c r="C421" s="764"/>
      <c r="D421" s="62"/>
      <c r="E421" s="62"/>
      <c r="F421" s="62"/>
      <c r="G421" s="236"/>
      <c r="H421" s="63"/>
      <c r="I421" s="97"/>
      <c r="J421" s="63"/>
      <c r="K421" s="148"/>
      <c r="L421" s="148"/>
      <c r="M421" s="148"/>
      <c r="N421" s="148"/>
      <c r="O421" s="148"/>
      <c r="P421" s="148"/>
      <c r="Q421" s="148"/>
      <c r="R421" s="148"/>
      <c r="S421" s="148"/>
      <c r="T421" s="148"/>
      <c r="U421" s="148"/>
      <c r="V421" s="148"/>
      <c r="W421" s="148"/>
      <c r="X421" s="148"/>
      <c r="Y421" s="148"/>
      <c r="Z421" s="148"/>
    </row>
    <row r="422" spans="1:26" ht="24.75" customHeight="1">
      <c r="A422" s="764"/>
      <c r="B422" s="148"/>
      <c r="C422" s="764"/>
      <c r="D422" s="62"/>
      <c r="E422" s="62"/>
      <c r="F422" s="62"/>
      <c r="G422" s="236"/>
      <c r="H422" s="63"/>
      <c r="I422" s="97"/>
      <c r="J422" s="63"/>
      <c r="K422" s="148"/>
      <c r="L422" s="148"/>
      <c r="M422" s="148"/>
      <c r="N422" s="148"/>
      <c r="O422" s="148"/>
      <c r="P422" s="148"/>
      <c r="Q422" s="148"/>
      <c r="R422" s="148"/>
      <c r="S422" s="148"/>
      <c r="T422" s="148"/>
      <c r="U422" s="148"/>
      <c r="V422" s="148"/>
      <c r="W422" s="148"/>
      <c r="X422" s="148"/>
      <c r="Y422" s="148"/>
      <c r="Z422" s="148"/>
    </row>
    <row r="423" spans="1:26" ht="24.75" customHeight="1">
      <c r="A423" s="764"/>
      <c r="B423" s="148"/>
      <c r="C423" s="764"/>
      <c r="D423" s="62"/>
      <c r="E423" s="62"/>
      <c r="F423" s="62"/>
      <c r="G423" s="236"/>
      <c r="H423" s="63"/>
      <c r="I423" s="97"/>
      <c r="J423" s="63"/>
      <c r="K423" s="148"/>
      <c r="L423" s="148"/>
      <c r="M423" s="148"/>
      <c r="N423" s="148"/>
      <c r="O423" s="148"/>
      <c r="P423" s="148"/>
      <c r="Q423" s="148"/>
      <c r="R423" s="148"/>
      <c r="S423" s="148"/>
      <c r="T423" s="148"/>
      <c r="U423" s="148"/>
      <c r="V423" s="148"/>
      <c r="W423" s="148"/>
      <c r="X423" s="148"/>
      <c r="Y423" s="148"/>
      <c r="Z423" s="148"/>
    </row>
    <row r="424" spans="1:26" ht="24.75" customHeight="1">
      <c r="A424" s="764"/>
      <c r="B424" s="148"/>
      <c r="C424" s="764"/>
      <c r="D424" s="62"/>
      <c r="E424" s="62"/>
      <c r="F424" s="62"/>
      <c r="G424" s="236"/>
      <c r="H424" s="63"/>
      <c r="I424" s="97"/>
      <c r="J424" s="63"/>
      <c r="K424" s="148"/>
      <c r="L424" s="148"/>
      <c r="M424" s="148"/>
      <c r="N424" s="148"/>
      <c r="O424" s="148"/>
      <c r="P424" s="148"/>
      <c r="Q424" s="148"/>
      <c r="R424" s="148"/>
      <c r="S424" s="148"/>
      <c r="T424" s="148"/>
      <c r="U424" s="148"/>
      <c r="V424" s="148"/>
      <c r="W424" s="148"/>
      <c r="X424" s="148"/>
      <c r="Y424" s="148"/>
      <c r="Z424" s="148"/>
    </row>
    <row r="425" spans="1:26" ht="24.75" customHeight="1">
      <c r="A425" s="764"/>
      <c r="B425" s="148"/>
      <c r="C425" s="764"/>
      <c r="D425" s="62"/>
      <c r="E425" s="62"/>
      <c r="F425" s="62"/>
      <c r="G425" s="236"/>
      <c r="H425" s="63"/>
      <c r="I425" s="97"/>
      <c r="J425" s="63"/>
      <c r="K425" s="148"/>
      <c r="L425" s="148"/>
      <c r="M425" s="148"/>
      <c r="N425" s="148"/>
      <c r="O425" s="148"/>
      <c r="P425" s="148"/>
      <c r="Q425" s="148"/>
      <c r="R425" s="148"/>
      <c r="S425" s="148"/>
      <c r="T425" s="148"/>
      <c r="U425" s="148"/>
      <c r="V425" s="148"/>
      <c r="W425" s="148"/>
      <c r="X425" s="148"/>
      <c r="Y425" s="148"/>
      <c r="Z425" s="148"/>
    </row>
    <row r="426" spans="1:26" ht="24.75" customHeight="1">
      <c r="A426" s="764"/>
      <c r="B426" s="148"/>
      <c r="C426" s="764"/>
      <c r="D426" s="62"/>
      <c r="E426" s="62"/>
      <c r="F426" s="62"/>
      <c r="G426" s="236"/>
      <c r="H426" s="63"/>
      <c r="I426" s="97"/>
      <c r="J426" s="63"/>
      <c r="K426" s="148"/>
      <c r="L426" s="148"/>
      <c r="M426" s="148"/>
      <c r="N426" s="148"/>
      <c r="O426" s="148"/>
      <c r="P426" s="148"/>
      <c r="Q426" s="148"/>
      <c r="R426" s="148"/>
      <c r="S426" s="148"/>
      <c r="T426" s="148"/>
      <c r="U426" s="148"/>
      <c r="V426" s="148"/>
      <c r="W426" s="148"/>
      <c r="X426" s="148"/>
      <c r="Y426" s="148"/>
      <c r="Z426" s="148"/>
    </row>
    <row r="427" spans="1:26" ht="24.75" customHeight="1">
      <c r="A427" s="764"/>
      <c r="B427" s="148"/>
      <c r="C427" s="764"/>
      <c r="D427" s="62"/>
      <c r="E427" s="62"/>
      <c r="F427" s="62"/>
      <c r="G427" s="236"/>
      <c r="H427" s="63"/>
      <c r="I427" s="97"/>
      <c r="J427" s="63"/>
      <c r="K427" s="148"/>
      <c r="L427" s="148"/>
      <c r="M427" s="148"/>
      <c r="N427" s="148"/>
      <c r="O427" s="148"/>
      <c r="P427" s="148"/>
      <c r="Q427" s="148"/>
      <c r="R427" s="148"/>
      <c r="S427" s="148"/>
      <c r="T427" s="148"/>
      <c r="U427" s="148"/>
      <c r="V427" s="148"/>
      <c r="W427" s="148"/>
      <c r="X427" s="148"/>
      <c r="Y427" s="148"/>
      <c r="Z427" s="148"/>
    </row>
    <row r="428" spans="1:26" ht="24.75" customHeight="1">
      <c r="A428" s="764"/>
      <c r="B428" s="148"/>
      <c r="C428" s="764"/>
      <c r="D428" s="62"/>
      <c r="E428" s="62"/>
      <c r="F428" s="62"/>
      <c r="G428" s="236"/>
      <c r="H428" s="63"/>
      <c r="I428" s="97"/>
      <c r="J428" s="63"/>
      <c r="K428" s="148"/>
      <c r="L428" s="148"/>
      <c r="M428" s="148"/>
      <c r="N428" s="148"/>
      <c r="O428" s="148"/>
      <c r="P428" s="148"/>
      <c r="Q428" s="148"/>
      <c r="R428" s="148"/>
      <c r="S428" s="148"/>
      <c r="T428" s="148"/>
      <c r="U428" s="148"/>
      <c r="V428" s="148"/>
      <c r="W428" s="148"/>
      <c r="X428" s="148"/>
      <c r="Y428" s="148"/>
      <c r="Z428" s="148"/>
    </row>
    <row r="429" spans="1:26" ht="24.75" customHeight="1">
      <c r="A429" s="764"/>
      <c r="B429" s="148"/>
      <c r="C429" s="764"/>
      <c r="D429" s="62"/>
      <c r="E429" s="62"/>
      <c r="F429" s="62"/>
      <c r="G429" s="236"/>
      <c r="H429" s="63"/>
      <c r="I429" s="97"/>
      <c r="J429" s="63"/>
      <c r="K429" s="148"/>
      <c r="L429" s="148"/>
      <c r="M429" s="148"/>
      <c r="N429" s="148"/>
      <c r="O429" s="148"/>
      <c r="P429" s="148"/>
      <c r="Q429" s="148"/>
      <c r="R429" s="148"/>
      <c r="S429" s="148"/>
      <c r="T429" s="148"/>
      <c r="U429" s="148"/>
      <c r="V429" s="148"/>
      <c r="W429" s="148"/>
      <c r="X429" s="148"/>
      <c r="Y429" s="148"/>
      <c r="Z429" s="148"/>
    </row>
    <row r="430" spans="1:26" ht="24.75" customHeight="1">
      <c r="A430" s="764"/>
      <c r="B430" s="148"/>
      <c r="C430" s="764"/>
      <c r="D430" s="62"/>
      <c r="E430" s="62"/>
      <c r="F430" s="62"/>
      <c r="G430" s="236"/>
      <c r="H430" s="63"/>
      <c r="I430" s="97"/>
      <c r="J430" s="63"/>
      <c r="K430" s="148"/>
      <c r="L430" s="148"/>
      <c r="M430" s="148"/>
      <c r="N430" s="148"/>
      <c r="O430" s="148"/>
      <c r="P430" s="148"/>
      <c r="Q430" s="148"/>
      <c r="R430" s="148"/>
      <c r="S430" s="148"/>
      <c r="T430" s="148"/>
      <c r="U430" s="148"/>
      <c r="V430" s="148"/>
      <c r="W430" s="148"/>
      <c r="X430" s="148"/>
      <c r="Y430" s="148"/>
      <c r="Z430" s="148"/>
    </row>
    <row r="431" spans="1:26" ht="24.75" customHeight="1">
      <c r="A431" s="764"/>
      <c r="B431" s="148"/>
      <c r="C431" s="764"/>
      <c r="D431" s="62"/>
      <c r="E431" s="62"/>
      <c r="F431" s="62"/>
      <c r="G431" s="236"/>
      <c r="H431" s="63"/>
      <c r="I431" s="97"/>
      <c r="J431" s="63"/>
      <c r="K431" s="148"/>
      <c r="L431" s="148"/>
      <c r="M431" s="148"/>
      <c r="N431" s="148"/>
      <c r="O431" s="148"/>
      <c r="P431" s="148"/>
      <c r="Q431" s="148"/>
      <c r="R431" s="148"/>
      <c r="S431" s="148"/>
      <c r="T431" s="148"/>
      <c r="U431" s="148"/>
      <c r="V431" s="148"/>
      <c r="W431" s="148"/>
      <c r="X431" s="148"/>
      <c r="Y431" s="148"/>
      <c r="Z431" s="148"/>
    </row>
    <row r="432" spans="1:26" ht="24.75" customHeight="1">
      <c r="A432" s="764"/>
      <c r="B432" s="148"/>
      <c r="C432" s="764"/>
      <c r="D432" s="62"/>
      <c r="E432" s="62"/>
      <c r="F432" s="62"/>
      <c r="G432" s="236"/>
      <c r="H432" s="63"/>
      <c r="I432" s="97"/>
      <c r="J432" s="63"/>
      <c r="K432" s="148"/>
      <c r="L432" s="148"/>
      <c r="M432" s="148"/>
      <c r="N432" s="148"/>
      <c r="O432" s="148"/>
      <c r="P432" s="148"/>
      <c r="Q432" s="148"/>
      <c r="R432" s="148"/>
      <c r="S432" s="148"/>
      <c r="T432" s="148"/>
      <c r="U432" s="148"/>
      <c r="V432" s="148"/>
      <c r="W432" s="148"/>
      <c r="X432" s="148"/>
      <c r="Y432" s="148"/>
      <c r="Z432" s="148"/>
    </row>
    <row r="433" spans="1:26" ht="24.75" customHeight="1">
      <c r="A433" s="764"/>
      <c r="B433" s="148"/>
      <c r="C433" s="764"/>
      <c r="D433" s="62"/>
      <c r="E433" s="62"/>
      <c r="F433" s="62"/>
      <c r="G433" s="236"/>
      <c r="H433" s="63"/>
      <c r="I433" s="97"/>
      <c r="J433" s="63"/>
      <c r="K433" s="148"/>
      <c r="L433" s="148"/>
      <c r="M433" s="148"/>
      <c r="N433" s="148"/>
      <c r="O433" s="148"/>
      <c r="P433" s="148"/>
      <c r="Q433" s="148"/>
      <c r="R433" s="148"/>
      <c r="S433" s="148"/>
      <c r="T433" s="148"/>
      <c r="U433" s="148"/>
      <c r="V433" s="148"/>
      <c r="W433" s="148"/>
      <c r="X433" s="148"/>
      <c r="Y433" s="148"/>
      <c r="Z433" s="148"/>
    </row>
    <row r="434" spans="1:26" ht="24.75" customHeight="1">
      <c r="A434" s="764"/>
      <c r="B434" s="148"/>
      <c r="C434" s="764"/>
      <c r="D434" s="62"/>
      <c r="E434" s="62"/>
      <c r="F434" s="62"/>
      <c r="G434" s="236"/>
      <c r="H434" s="63"/>
      <c r="I434" s="97"/>
      <c r="J434" s="63"/>
      <c r="K434" s="148"/>
      <c r="L434" s="148"/>
      <c r="M434" s="148"/>
      <c r="N434" s="148"/>
      <c r="O434" s="148"/>
      <c r="P434" s="148"/>
      <c r="Q434" s="148"/>
      <c r="R434" s="148"/>
      <c r="S434" s="148"/>
      <c r="T434" s="148"/>
      <c r="U434" s="148"/>
      <c r="V434" s="148"/>
      <c r="W434" s="148"/>
      <c r="X434" s="148"/>
      <c r="Y434" s="148"/>
      <c r="Z434" s="148"/>
    </row>
    <row r="435" spans="1:26" ht="24.75" customHeight="1">
      <c r="A435" s="764"/>
      <c r="B435" s="148"/>
      <c r="C435" s="764"/>
      <c r="D435" s="62"/>
      <c r="E435" s="62"/>
      <c r="F435" s="62"/>
      <c r="G435" s="236"/>
      <c r="H435" s="63"/>
      <c r="I435" s="97"/>
      <c r="J435" s="63"/>
      <c r="K435" s="148"/>
      <c r="L435" s="148"/>
      <c r="M435" s="148"/>
      <c r="N435" s="148"/>
      <c r="O435" s="148"/>
      <c r="P435" s="148"/>
      <c r="Q435" s="148"/>
      <c r="R435" s="148"/>
      <c r="S435" s="148"/>
      <c r="T435" s="148"/>
      <c r="U435" s="148"/>
      <c r="V435" s="148"/>
      <c r="W435" s="148"/>
      <c r="X435" s="148"/>
      <c r="Y435" s="148"/>
      <c r="Z435" s="148"/>
    </row>
    <row r="436" spans="1:26" ht="24.75" customHeight="1">
      <c r="A436" s="764"/>
      <c r="B436" s="148"/>
      <c r="C436" s="764"/>
      <c r="D436" s="62"/>
      <c r="E436" s="62"/>
      <c r="F436" s="62"/>
      <c r="G436" s="236"/>
      <c r="H436" s="63"/>
      <c r="I436" s="97"/>
      <c r="J436" s="63"/>
      <c r="K436" s="148"/>
      <c r="L436" s="148"/>
      <c r="M436" s="148"/>
      <c r="N436" s="148"/>
      <c r="O436" s="148"/>
      <c r="P436" s="148"/>
      <c r="Q436" s="148"/>
      <c r="R436" s="148"/>
      <c r="S436" s="148"/>
      <c r="T436" s="148"/>
      <c r="U436" s="148"/>
      <c r="V436" s="148"/>
      <c r="W436" s="148"/>
      <c r="X436" s="148"/>
      <c r="Y436" s="148"/>
      <c r="Z436" s="148"/>
    </row>
    <row r="437" spans="1:26" ht="24.75" customHeight="1">
      <c r="A437" s="764"/>
      <c r="B437" s="148"/>
      <c r="C437" s="764"/>
      <c r="D437" s="62"/>
      <c r="E437" s="62"/>
      <c r="F437" s="62"/>
      <c r="G437" s="236"/>
      <c r="H437" s="63"/>
      <c r="I437" s="97"/>
      <c r="J437" s="63"/>
      <c r="K437" s="148"/>
      <c r="L437" s="148"/>
      <c r="M437" s="148"/>
      <c r="N437" s="148"/>
      <c r="O437" s="148"/>
      <c r="P437" s="148"/>
      <c r="Q437" s="148"/>
      <c r="R437" s="148"/>
      <c r="S437" s="148"/>
      <c r="T437" s="148"/>
      <c r="U437" s="148"/>
      <c r="V437" s="148"/>
      <c r="W437" s="148"/>
      <c r="X437" s="148"/>
      <c r="Y437" s="148"/>
      <c r="Z437" s="148"/>
    </row>
    <row r="438" spans="1:26" ht="24.75" customHeight="1">
      <c r="A438" s="764"/>
      <c r="B438" s="148"/>
      <c r="C438" s="764"/>
      <c r="D438" s="62"/>
      <c r="E438" s="62"/>
      <c r="F438" s="62"/>
      <c r="G438" s="236"/>
      <c r="H438" s="63"/>
      <c r="I438" s="97"/>
      <c r="J438" s="63"/>
      <c r="K438" s="148"/>
      <c r="L438" s="148"/>
      <c r="M438" s="148"/>
      <c r="N438" s="148"/>
      <c r="O438" s="148"/>
      <c r="P438" s="148"/>
      <c r="Q438" s="148"/>
      <c r="R438" s="148"/>
      <c r="S438" s="148"/>
      <c r="T438" s="148"/>
      <c r="U438" s="148"/>
      <c r="V438" s="148"/>
      <c r="W438" s="148"/>
      <c r="X438" s="148"/>
      <c r="Y438" s="148"/>
      <c r="Z438" s="148"/>
    </row>
    <row r="439" spans="1:26" ht="24.75" customHeight="1">
      <c r="A439" s="764"/>
      <c r="B439" s="148"/>
      <c r="C439" s="764"/>
      <c r="D439" s="62"/>
      <c r="E439" s="62"/>
      <c r="F439" s="62"/>
      <c r="G439" s="236"/>
      <c r="H439" s="63"/>
      <c r="I439" s="97"/>
      <c r="J439" s="63"/>
      <c r="K439" s="148"/>
      <c r="L439" s="148"/>
      <c r="M439" s="148"/>
      <c r="N439" s="148"/>
      <c r="O439" s="148"/>
      <c r="P439" s="148"/>
      <c r="Q439" s="148"/>
      <c r="R439" s="148"/>
      <c r="S439" s="148"/>
      <c r="T439" s="148"/>
      <c r="U439" s="148"/>
      <c r="V439" s="148"/>
      <c r="W439" s="148"/>
      <c r="X439" s="148"/>
      <c r="Y439" s="148"/>
      <c r="Z439" s="148"/>
    </row>
    <row r="440" spans="1:26" ht="24.75" customHeight="1">
      <c r="A440" s="764"/>
      <c r="B440" s="148"/>
      <c r="C440" s="764"/>
      <c r="D440" s="62"/>
      <c r="E440" s="62"/>
      <c r="F440" s="62"/>
      <c r="G440" s="236"/>
      <c r="H440" s="63"/>
      <c r="I440" s="97"/>
      <c r="J440" s="63"/>
      <c r="K440" s="148"/>
      <c r="L440" s="148"/>
      <c r="M440" s="148"/>
      <c r="N440" s="148"/>
      <c r="O440" s="148"/>
      <c r="P440" s="148"/>
      <c r="Q440" s="148"/>
      <c r="R440" s="148"/>
      <c r="S440" s="148"/>
      <c r="T440" s="148"/>
      <c r="U440" s="148"/>
      <c r="V440" s="148"/>
      <c r="W440" s="148"/>
      <c r="X440" s="148"/>
      <c r="Y440" s="148"/>
      <c r="Z440" s="148"/>
    </row>
    <row r="441" spans="1:26" ht="24.75" customHeight="1">
      <c r="A441" s="764"/>
      <c r="B441" s="148"/>
      <c r="C441" s="764"/>
      <c r="D441" s="62"/>
      <c r="E441" s="62"/>
      <c r="F441" s="62"/>
      <c r="G441" s="236"/>
      <c r="H441" s="63"/>
      <c r="I441" s="97"/>
      <c r="J441" s="63"/>
      <c r="K441" s="148"/>
      <c r="L441" s="148"/>
      <c r="M441" s="148"/>
      <c r="N441" s="148"/>
      <c r="O441" s="148"/>
      <c r="P441" s="148"/>
      <c r="Q441" s="148"/>
      <c r="R441" s="148"/>
      <c r="S441" s="148"/>
      <c r="T441" s="148"/>
      <c r="U441" s="148"/>
      <c r="V441" s="148"/>
      <c r="W441" s="148"/>
      <c r="X441" s="148"/>
      <c r="Y441" s="148"/>
      <c r="Z441" s="148"/>
    </row>
    <row r="442" spans="1:26" ht="24.75" customHeight="1">
      <c r="A442" s="764"/>
      <c r="B442" s="148"/>
      <c r="C442" s="764"/>
      <c r="D442" s="62"/>
      <c r="E442" s="62"/>
      <c r="F442" s="62"/>
      <c r="G442" s="236"/>
      <c r="H442" s="63"/>
      <c r="I442" s="97"/>
      <c r="J442" s="63"/>
      <c r="K442" s="148"/>
      <c r="L442" s="148"/>
      <c r="M442" s="148"/>
      <c r="N442" s="148"/>
      <c r="O442" s="148"/>
      <c r="P442" s="148"/>
      <c r="Q442" s="148"/>
      <c r="R442" s="148"/>
      <c r="S442" s="148"/>
      <c r="T442" s="148"/>
      <c r="U442" s="148"/>
      <c r="V442" s="148"/>
      <c r="W442" s="148"/>
      <c r="X442" s="148"/>
      <c r="Y442" s="148"/>
      <c r="Z442" s="148"/>
    </row>
    <row r="443" spans="1:26" ht="24.75" customHeight="1">
      <c r="A443" s="764"/>
      <c r="B443" s="148"/>
      <c r="C443" s="764"/>
      <c r="D443" s="62"/>
      <c r="E443" s="62"/>
      <c r="F443" s="62"/>
      <c r="G443" s="236"/>
      <c r="H443" s="63"/>
      <c r="I443" s="97"/>
      <c r="J443" s="63"/>
      <c r="K443" s="148"/>
      <c r="L443" s="148"/>
      <c r="M443" s="148"/>
      <c r="N443" s="148"/>
      <c r="O443" s="148"/>
      <c r="P443" s="148"/>
      <c r="Q443" s="148"/>
      <c r="R443" s="148"/>
      <c r="S443" s="148"/>
      <c r="T443" s="148"/>
      <c r="U443" s="148"/>
      <c r="V443" s="148"/>
      <c r="W443" s="148"/>
      <c r="X443" s="148"/>
      <c r="Y443" s="148"/>
      <c r="Z443" s="148"/>
    </row>
    <row r="444" spans="1:26" ht="24.75" customHeight="1">
      <c r="A444" s="764"/>
      <c r="B444" s="148"/>
      <c r="C444" s="764"/>
      <c r="D444" s="62"/>
      <c r="E444" s="62"/>
      <c r="F444" s="62"/>
      <c r="G444" s="236"/>
      <c r="H444" s="63"/>
      <c r="I444" s="97"/>
      <c r="J444" s="63"/>
      <c r="K444" s="148"/>
      <c r="L444" s="148"/>
      <c r="M444" s="148"/>
      <c r="N444" s="148"/>
      <c r="O444" s="148"/>
      <c r="P444" s="148"/>
      <c r="Q444" s="148"/>
      <c r="R444" s="148"/>
      <c r="S444" s="148"/>
      <c r="T444" s="148"/>
      <c r="U444" s="148"/>
      <c r="V444" s="148"/>
      <c r="W444" s="148"/>
      <c r="X444" s="148"/>
      <c r="Y444" s="148"/>
      <c r="Z444" s="148"/>
    </row>
    <row r="445" spans="1:26" ht="24.75" customHeight="1">
      <c r="A445" s="764"/>
      <c r="B445" s="148"/>
      <c r="C445" s="764"/>
      <c r="D445" s="62"/>
      <c r="E445" s="62"/>
      <c r="F445" s="62"/>
      <c r="G445" s="236"/>
      <c r="H445" s="63"/>
      <c r="I445" s="97"/>
      <c r="J445" s="63"/>
      <c r="K445" s="148"/>
      <c r="L445" s="148"/>
      <c r="M445" s="148"/>
      <c r="N445" s="148"/>
      <c r="O445" s="148"/>
      <c r="P445" s="148"/>
      <c r="Q445" s="148"/>
      <c r="R445" s="148"/>
      <c r="S445" s="148"/>
      <c r="T445" s="148"/>
      <c r="U445" s="148"/>
      <c r="V445" s="148"/>
      <c r="W445" s="148"/>
      <c r="X445" s="148"/>
      <c r="Y445" s="148"/>
      <c r="Z445" s="148"/>
    </row>
    <row r="446" spans="1:26" ht="24.75" customHeight="1">
      <c r="A446" s="764"/>
      <c r="B446" s="148"/>
      <c r="C446" s="764"/>
      <c r="D446" s="62"/>
      <c r="E446" s="62"/>
      <c r="F446" s="62"/>
      <c r="G446" s="236"/>
      <c r="H446" s="63"/>
      <c r="I446" s="97"/>
      <c r="J446" s="63"/>
      <c r="K446" s="148"/>
      <c r="L446" s="148"/>
      <c r="M446" s="148"/>
      <c r="N446" s="148"/>
      <c r="O446" s="148"/>
      <c r="P446" s="148"/>
      <c r="Q446" s="148"/>
      <c r="R446" s="148"/>
      <c r="S446" s="148"/>
      <c r="T446" s="148"/>
      <c r="U446" s="148"/>
      <c r="V446" s="148"/>
      <c r="W446" s="148"/>
      <c r="X446" s="148"/>
      <c r="Y446" s="148"/>
      <c r="Z446" s="148"/>
    </row>
    <row r="447" spans="1:26" ht="24.75" customHeight="1">
      <c r="A447" s="764"/>
      <c r="B447" s="148"/>
      <c r="C447" s="764"/>
      <c r="D447" s="62"/>
      <c r="E447" s="62"/>
      <c r="F447" s="62"/>
      <c r="G447" s="236"/>
      <c r="H447" s="63"/>
      <c r="I447" s="97"/>
      <c r="J447" s="63"/>
      <c r="K447" s="148"/>
      <c r="L447" s="148"/>
      <c r="M447" s="148"/>
      <c r="N447" s="148"/>
      <c r="O447" s="148"/>
      <c r="P447" s="148"/>
      <c r="Q447" s="148"/>
      <c r="R447" s="148"/>
      <c r="S447" s="148"/>
      <c r="T447" s="148"/>
      <c r="U447" s="148"/>
      <c r="V447" s="148"/>
      <c r="W447" s="148"/>
      <c r="X447" s="148"/>
      <c r="Y447" s="148"/>
      <c r="Z447" s="148"/>
    </row>
    <row r="448" spans="1:26" ht="24.75" customHeight="1">
      <c r="A448" s="764"/>
      <c r="B448" s="148"/>
      <c r="C448" s="764"/>
      <c r="D448" s="62"/>
      <c r="E448" s="62"/>
      <c r="F448" s="62"/>
      <c r="G448" s="236"/>
      <c r="H448" s="63"/>
      <c r="I448" s="97"/>
      <c r="J448" s="63"/>
      <c r="K448" s="148"/>
      <c r="L448" s="148"/>
      <c r="M448" s="148"/>
      <c r="N448" s="148"/>
      <c r="O448" s="148"/>
      <c r="P448" s="148"/>
      <c r="Q448" s="148"/>
      <c r="R448" s="148"/>
      <c r="S448" s="148"/>
      <c r="T448" s="148"/>
      <c r="U448" s="148"/>
      <c r="V448" s="148"/>
      <c r="W448" s="148"/>
      <c r="X448" s="148"/>
      <c r="Y448" s="148"/>
      <c r="Z448" s="148"/>
    </row>
    <row r="449" spans="1:26" ht="24.75" customHeight="1">
      <c r="A449" s="764"/>
      <c r="B449" s="148"/>
      <c r="C449" s="764"/>
      <c r="D449" s="62"/>
      <c r="E449" s="62"/>
      <c r="F449" s="62"/>
      <c r="G449" s="236"/>
      <c r="H449" s="63"/>
      <c r="I449" s="97"/>
      <c r="J449" s="63"/>
      <c r="K449" s="148"/>
      <c r="L449" s="148"/>
      <c r="M449" s="148"/>
      <c r="N449" s="148"/>
      <c r="O449" s="148"/>
      <c r="P449" s="148"/>
      <c r="Q449" s="148"/>
      <c r="R449" s="148"/>
      <c r="S449" s="148"/>
      <c r="T449" s="148"/>
      <c r="U449" s="148"/>
      <c r="V449" s="148"/>
      <c r="W449" s="148"/>
      <c r="X449" s="148"/>
      <c r="Y449" s="148"/>
      <c r="Z449" s="148"/>
    </row>
    <row r="450" spans="1:26" ht="24.75" customHeight="1">
      <c r="A450" s="764"/>
      <c r="B450" s="148"/>
      <c r="C450" s="764"/>
      <c r="D450" s="62"/>
      <c r="E450" s="62"/>
      <c r="F450" s="62"/>
      <c r="G450" s="236"/>
      <c r="H450" s="63"/>
      <c r="I450" s="97"/>
      <c r="J450" s="63"/>
      <c r="K450" s="148"/>
      <c r="L450" s="148"/>
      <c r="M450" s="148"/>
      <c r="N450" s="148"/>
      <c r="O450" s="148"/>
      <c r="P450" s="148"/>
      <c r="Q450" s="148"/>
      <c r="R450" s="148"/>
      <c r="S450" s="148"/>
      <c r="T450" s="148"/>
      <c r="U450" s="148"/>
      <c r="V450" s="148"/>
      <c r="W450" s="148"/>
      <c r="X450" s="148"/>
      <c r="Y450" s="148"/>
      <c r="Z450" s="148"/>
    </row>
    <row r="451" spans="1:26" ht="24.75" customHeight="1">
      <c r="A451" s="764"/>
      <c r="B451" s="148"/>
      <c r="C451" s="764"/>
      <c r="D451" s="62"/>
      <c r="E451" s="62"/>
      <c r="F451" s="62"/>
      <c r="G451" s="236"/>
      <c r="H451" s="63"/>
      <c r="I451" s="97"/>
      <c r="J451" s="63"/>
      <c r="K451" s="148"/>
      <c r="L451" s="148"/>
      <c r="M451" s="148"/>
      <c r="N451" s="148"/>
      <c r="O451" s="148"/>
      <c r="P451" s="148"/>
      <c r="Q451" s="148"/>
      <c r="R451" s="148"/>
      <c r="S451" s="148"/>
      <c r="T451" s="148"/>
      <c r="U451" s="148"/>
      <c r="V451" s="148"/>
      <c r="W451" s="148"/>
      <c r="X451" s="148"/>
      <c r="Y451" s="148"/>
      <c r="Z451" s="148"/>
    </row>
    <row r="452" spans="1:26" ht="24.75" customHeight="1">
      <c r="A452" s="764"/>
      <c r="B452" s="148"/>
      <c r="C452" s="764"/>
      <c r="D452" s="62"/>
      <c r="E452" s="62"/>
      <c r="F452" s="62"/>
      <c r="G452" s="236"/>
      <c r="H452" s="63"/>
      <c r="I452" s="97"/>
      <c r="J452" s="63"/>
      <c r="K452" s="148"/>
      <c r="L452" s="148"/>
      <c r="M452" s="148"/>
      <c r="N452" s="148"/>
      <c r="O452" s="148"/>
      <c r="P452" s="148"/>
      <c r="Q452" s="148"/>
      <c r="R452" s="148"/>
      <c r="S452" s="148"/>
      <c r="T452" s="148"/>
      <c r="U452" s="148"/>
      <c r="V452" s="148"/>
      <c r="W452" s="148"/>
      <c r="X452" s="148"/>
      <c r="Y452" s="148"/>
      <c r="Z452" s="148"/>
    </row>
    <row r="453" spans="1:26" ht="24.75" customHeight="1">
      <c r="A453" s="764"/>
      <c r="B453" s="148"/>
      <c r="C453" s="764"/>
      <c r="D453" s="62"/>
      <c r="E453" s="62"/>
      <c r="F453" s="62"/>
      <c r="G453" s="236"/>
      <c r="H453" s="63"/>
      <c r="I453" s="97"/>
      <c r="J453" s="63"/>
      <c r="K453" s="148"/>
      <c r="L453" s="148"/>
      <c r="M453" s="148"/>
      <c r="N453" s="148"/>
      <c r="O453" s="148"/>
      <c r="P453" s="148"/>
      <c r="Q453" s="148"/>
      <c r="R453" s="148"/>
      <c r="S453" s="148"/>
      <c r="T453" s="148"/>
      <c r="U453" s="148"/>
      <c r="V453" s="148"/>
      <c r="W453" s="148"/>
      <c r="X453" s="148"/>
      <c r="Y453" s="148"/>
      <c r="Z453" s="148"/>
    </row>
    <row r="454" spans="1:26" ht="24.75" customHeight="1">
      <c r="A454" s="764"/>
      <c r="B454" s="148"/>
      <c r="C454" s="764"/>
      <c r="D454" s="62"/>
      <c r="E454" s="62"/>
      <c r="F454" s="62"/>
      <c r="G454" s="236"/>
      <c r="H454" s="63"/>
      <c r="I454" s="97"/>
      <c r="J454" s="63"/>
      <c r="K454" s="148"/>
      <c r="L454" s="148"/>
      <c r="M454" s="148"/>
      <c r="N454" s="148"/>
      <c r="O454" s="148"/>
      <c r="P454" s="148"/>
      <c r="Q454" s="148"/>
      <c r="R454" s="148"/>
      <c r="S454" s="148"/>
      <c r="T454" s="148"/>
      <c r="U454" s="148"/>
      <c r="V454" s="148"/>
      <c r="W454" s="148"/>
      <c r="X454" s="148"/>
      <c r="Y454" s="148"/>
      <c r="Z454" s="148"/>
    </row>
    <row r="455" spans="1:26" ht="24.75" customHeight="1">
      <c r="A455" s="764"/>
      <c r="B455" s="148"/>
      <c r="C455" s="764"/>
      <c r="D455" s="62"/>
      <c r="E455" s="62"/>
      <c r="F455" s="62"/>
      <c r="G455" s="236"/>
      <c r="H455" s="63"/>
      <c r="I455" s="97"/>
      <c r="J455" s="63"/>
      <c r="K455" s="148"/>
      <c r="L455" s="148"/>
      <c r="M455" s="148"/>
      <c r="N455" s="148"/>
      <c r="O455" s="148"/>
      <c r="P455" s="148"/>
      <c r="Q455" s="148"/>
      <c r="R455" s="148"/>
      <c r="S455" s="148"/>
      <c r="T455" s="148"/>
      <c r="U455" s="148"/>
      <c r="V455" s="148"/>
      <c r="W455" s="148"/>
      <c r="X455" s="148"/>
      <c r="Y455" s="148"/>
      <c r="Z455" s="148"/>
    </row>
    <row r="456" spans="1:26" ht="24.75" customHeight="1">
      <c r="A456" s="764"/>
      <c r="B456" s="148"/>
      <c r="C456" s="764"/>
      <c r="D456" s="62"/>
      <c r="E456" s="62"/>
      <c r="F456" s="62"/>
      <c r="G456" s="236"/>
      <c r="H456" s="63"/>
      <c r="I456" s="97"/>
      <c r="J456" s="63"/>
      <c r="K456" s="148"/>
      <c r="L456" s="148"/>
      <c r="M456" s="148"/>
      <c r="N456" s="148"/>
      <c r="O456" s="148"/>
      <c r="P456" s="148"/>
      <c r="Q456" s="148"/>
      <c r="R456" s="148"/>
      <c r="S456" s="148"/>
      <c r="T456" s="148"/>
      <c r="U456" s="148"/>
      <c r="V456" s="148"/>
      <c r="W456" s="148"/>
      <c r="X456" s="148"/>
      <c r="Y456" s="148"/>
      <c r="Z456" s="148"/>
    </row>
    <row r="457" spans="1:26" ht="24.75" customHeight="1">
      <c r="A457" s="764"/>
      <c r="B457" s="148"/>
      <c r="C457" s="764"/>
      <c r="D457" s="62"/>
      <c r="E457" s="62"/>
      <c r="F457" s="62"/>
      <c r="G457" s="236"/>
      <c r="H457" s="63"/>
      <c r="I457" s="97"/>
      <c r="J457" s="63"/>
      <c r="K457" s="148"/>
      <c r="L457" s="148"/>
      <c r="M457" s="148"/>
      <c r="N457" s="148"/>
      <c r="O457" s="148"/>
      <c r="P457" s="148"/>
      <c r="Q457" s="148"/>
      <c r="R457" s="148"/>
      <c r="S457" s="148"/>
      <c r="T457" s="148"/>
      <c r="U457" s="148"/>
      <c r="V457" s="148"/>
      <c r="W457" s="148"/>
      <c r="X457" s="148"/>
      <c r="Y457" s="148"/>
      <c r="Z457" s="148"/>
    </row>
    <row r="458" spans="1:26" ht="24.75" customHeight="1">
      <c r="A458" s="764"/>
      <c r="B458" s="148"/>
      <c r="C458" s="764"/>
      <c r="D458" s="62"/>
      <c r="E458" s="62"/>
      <c r="F458" s="62"/>
      <c r="G458" s="236"/>
      <c r="H458" s="63"/>
      <c r="I458" s="97"/>
      <c r="J458" s="63"/>
      <c r="K458" s="148"/>
      <c r="L458" s="148"/>
      <c r="M458" s="148"/>
      <c r="N458" s="148"/>
      <c r="O458" s="148"/>
      <c r="P458" s="148"/>
      <c r="Q458" s="148"/>
      <c r="R458" s="148"/>
      <c r="S458" s="148"/>
      <c r="T458" s="148"/>
      <c r="U458" s="148"/>
      <c r="V458" s="148"/>
      <c r="W458" s="148"/>
      <c r="X458" s="148"/>
      <c r="Y458" s="148"/>
      <c r="Z458" s="148"/>
    </row>
    <row r="459" spans="1:26" ht="24.75" customHeight="1">
      <c r="A459" s="764"/>
      <c r="B459" s="148"/>
      <c r="C459" s="764"/>
      <c r="D459" s="62"/>
      <c r="E459" s="62"/>
      <c r="F459" s="62"/>
      <c r="G459" s="236"/>
      <c r="H459" s="63"/>
      <c r="I459" s="97"/>
      <c r="J459" s="63"/>
      <c r="K459" s="148"/>
      <c r="L459" s="148"/>
      <c r="M459" s="148"/>
      <c r="N459" s="148"/>
      <c r="O459" s="148"/>
      <c r="P459" s="148"/>
      <c r="Q459" s="148"/>
      <c r="R459" s="148"/>
      <c r="S459" s="148"/>
      <c r="T459" s="148"/>
      <c r="U459" s="148"/>
      <c r="V459" s="148"/>
      <c r="W459" s="148"/>
      <c r="X459" s="148"/>
      <c r="Y459" s="148"/>
      <c r="Z459" s="148"/>
    </row>
    <row r="460" spans="1:26" ht="24.75" customHeight="1">
      <c r="A460" s="764"/>
      <c r="B460" s="148"/>
      <c r="C460" s="764"/>
      <c r="D460" s="62"/>
      <c r="E460" s="62"/>
      <c r="F460" s="62"/>
      <c r="G460" s="236"/>
      <c r="H460" s="63"/>
      <c r="I460" s="97"/>
      <c r="J460" s="63"/>
      <c r="K460" s="148"/>
      <c r="L460" s="148"/>
      <c r="M460" s="148"/>
      <c r="N460" s="148"/>
      <c r="O460" s="148"/>
      <c r="P460" s="148"/>
      <c r="Q460" s="148"/>
      <c r="R460" s="148"/>
      <c r="S460" s="148"/>
      <c r="T460" s="148"/>
      <c r="U460" s="148"/>
      <c r="V460" s="148"/>
      <c r="W460" s="148"/>
      <c r="X460" s="148"/>
      <c r="Y460" s="148"/>
      <c r="Z460" s="148"/>
    </row>
    <row r="461" spans="1:26" ht="24.75" customHeight="1">
      <c r="A461" s="764"/>
      <c r="B461" s="148"/>
      <c r="C461" s="764"/>
      <c r="D461" s="62"/>
      <c r="E461" s="62"/>
      <c r="F461" s="62"/>
      <c r="G461" s="236"/>
      <c r="H461" s="63"/>
      <c r="I461" s="97"/>
      <c r="J461" s="63"/>
      <c r="K461" s="148"/>
      <c r="L461" s="148"/>
      <c r="M461" s="148"/>
      <c r="N461" s="148"/>
      <c r="O461" s="148"/>
      <c r="P461" s="148"/>
      <c r="Q461" s="148"/>
      <c r="R461" s="148"/>
      <c r="S461" s="148"/>
      <c r="T461" s="148"/>
      <c r="U461" s="148"/>
      <c r="V461" s="148"/>
      <c r="W461" s="148"/>
      <c r="X461" s="148"/>
      <c r="Y461" s="148"/>
      <c r="Z461" s="148"/>
    </row>
    <row r="462" spans="1:26" ht="24.75" customHeight="1">
      <c r="A462" s="764"/>
      <c r="B462" s="148"/>
      <c r="C462" s="764"/>
      <c r="D462" s="62"/>
      <c r="E462" s="62"/>
      <c r="F462" s="62"/>
      <c r="G462" s="236"/>
      <c r="H462" s="63"/>
      <c r="I462" s="97"/>
      <c r="J462" s="63"/>
      <c r="K462" s="148"/>
      <c r="L462" s="148"/>
      <c r="M462" s="148"/>
      <c r="N462" s="148"/>
      <c r="O462" s="148"/>
      <c r="P462" s="148"/>
      <c r="Q462" s="148"/>
      <c r="R462" s="148"/>
      <c r="S462" s="148"/>
      <c r="T462" s="148"/>
      <c r="U462" s="148"/>
      <c r="V462" s="148"/>
      <c r="W462" s="148"/>
      <c r="X462" s="148"/>
      <c r="Y462" s="148"/>
      <c r="Z462" s="148"/>
    </row>
    <row r="463" spans="1:26" ht="24.75" customHeight="1">
      <c r="A463" s="764"/>
      <c r="B463" s="148"/>
      <c r="C463" s="764"/>
      <c r="D463" s="62"/>
      <c r="E463" s="62"/>
      <c r="F463" s="62"/>
      <c r="G463" s="236"/>
      <c r="H463" s="63"/>
      <c r="I463" s="97"/>
      <c r="J463" s="63"/>
      <c r="K463" s="148"/>
      <c r="L463" s="148"/>
      <c r="M463" s="148"/>
      <c r="N463" s="148"/>
      <c r="O463" s="148"/>
      <c r="P463" s="148"/>
      <c r="Q463" s="148"/>
      <c r="R463" s="148"/>
      <c r="S463" s="148"/>
      <c r="T463" s="148"/>
      <c r="U463" s="148"/>
      <c r="V463" s="148"/>
      <c r="W463" s="148"/>
      <c r="X463" s="148"/>
      <c r="Y463" s="148"/>
      <c r="Z463" s="148"/>
    </row>
    <row r="464" spans="1:26" ht="24.75" customHeight="1">
      <c r="A464" s="764"/>
      <c r="B464" s="148"/>
      <c r="C464" s="764"/>
      <c r="D464" s="62"/>
      <c r="E464" s="62"/>
      <c r="F464" s="62"/>
      <c r="G464" s="236"/>
      <c r="H464" s="63"/>
      <c r="I464" s="97"/>
      <c r="J464" s="63"/>
      <c r="K464" s="148"/>
      <c r="L464" s="148"/>
      <c r="M464" s="148"/>
      <c r="N464" s="148"/>
      <c r="O464" s="148"/>
      <c r="P464" s="148"/>
      <c r="Q464" s="148"/>
      <c r="R464" s="148"/>
      <c r="S464" s="148"/>
      <c r="T464" s="148"/>
      <c r="U464" s="148"/>
      <c r="V464" s="148"/>
      <c r="W464" s="148"/>
      <c r="X464" s="148"/>
      <c r="Y464" s="148"/>
      <c r="Z464" s="148"/>
    </row>
    <row r="465" spans="1:26" ht="24.75" customHeight="1">
      <c r="A465" s="764"/>
      <c r="B465" s="148"/>
      <c r="C465" s="764"/>
      <c r="D465" s="62"/>
      <c r="E465" s="62"/>
      <c r="F465" s="62"/>
      <c r="G465" s="236"/>
      <c r="H465" s="63"/>
      <c r="I465" s="97"/>
      <c r="J465" s="63"/>
      <c r="K465" s="148"/>
      <c r="L465" s="148"/>
      <c r="M465" s="148"/>
      <c r="N465" s="148"/>
      <c r="O465" s="148"/>
      <c r="P465" s="148"/>
      <c r="Q465" s="148"/>
      <c r="R465" s="148"/>
      <c r="S465" s="148"/>
      <c r="T465" s="148"/>
      <c r="U465" s="148"/>
      <c r="V465" s="148"/>
      <c r="W465" s="148"/>
      <c r="X465" s="148"/>
      <c r="Y465" s="148"/>
      <c r="Z465" s="148"/>
    </row>
    <row r="466" spans="1:26" ht="24.75" customHeight="1">
      <c r="A466" s="764"/>
      <c r="B466" s="148"/>
      <c r="C466" s="764"/>
      <c r="D466" s="62"/>
      <c r="E466" s="62"/>
      <c r="F466" s="62"/>
      <c r="G466" s="236"/>
      <c r="H466" s="63"/>
      <c r="I466" s="97"/>
      <c r="J466" s="63"/>
      <c r="K466" s="148"/>
      <c r="L466" s="148"/>
      <c r="M466" s="148"/>
      <c r="N466" s="148"/>
      <c r="O466" s="148"/>
      <c r="P466" s="148"/>
      <c r="Q466" s="148"/>
      <c r="R466" s="148"/>
      <c r="S466" s="148"/>
      <c r="T466" s="148"/>
      <c r="U466" s="148"/>
      <c r="V466" s="148"/>
      <c r="W466" s="148"/>
      <c r="X466" s="148"/>
      <c r="Y466" s="148"/>
      <c r="Z466" s="148"/>
    </row>
    <row r="467" spans="1:26" ht="24.75" customHeight="1">
      <c r="A467" s="764"/>
      <c r="B467" s="148"/>
      <c r="C467" s="764"/>
      <c r="D467" s="62"/>
      <c r="E467" s="62"/>
      <c r="F467" s="62"/>
      <c r="G467" s="236"/>
      <c r="H467" s="63"/>
      <c r="I467" s="97"/>
      <c r="J467" s="63"/>
      <c r="K467" s="148"/>
      <c r="L467" s="148"/>
      <c r="M467" s="148"/>
      <c r="N467" s="148"/>
      <c r="O467" s="148"/>
      <c r="P467" s="148"/>
      <c r="Q467" s="148"/>
      <c r="R467" s="148"/>
      <c r="S467" s="148"/>
      <c r="T467" s="148"/>
      <c r="U467" s="148"/>
      <c r="V467" s="148"/>
      <c r="W467" s="148"/>
      <c r="X467" s="148"/>
      <c r="Y467" s="148"/>
      <c r="Z467" s="148"/>
    </row>
    <row r="468" spans="1:26" ht="24.75" customHeight="1">
      <c r="A468" s="764"/>
      <c r="B468" s="148"/>
      <c r="C468" s="764"/>
      <c r="D468" s="62"/>
      <c r="E468" s="62"/>
      <c r="F468" s="62"/>
      <c r="G468" s="236"/>
      <c r="H468" s="63"/>
      <c r="I468" s="97"/>
      <c r="J468" s="63"/>
      <c r="K468" s="148"/>
      <c r="L468" s="148"/>
      <c r="M468" s="148"/>
      <c r="N468" s="148"/>
      <c r="O468" s="148"/>
      <c r="P468" s="148"/>
      <c r="Q468" s="148"/>
      <c r="R468" s="148"/>
      <c r="S468" s="148"/>
      <c r="T468" s="148"/>
      <c r="U468" s="148"/>
      <c r="V468" s="148"/>
      <c r="W468" s="148"/>
      <c r="X468" s="148"/>
      <c r="Y468" s="148"/>
      <c r="Z468" s="148"/>
    </row>
    <row r="469" spans="1:26" ht="24.75" customHeight="1">
      <c r="A469" s="764"/>
      <c r="B469" s="148"/>
      <c r="C469" s="764"/>
      <c r="D469" s="62"/>
      <c r="E469" s="62"/>
      <c r="F469" s="62"/>
      <c r="G469" s="236"/>
      <c r="H469" s="63"/>
      <c r="I469" s="97"/>
      <c r="J469" s="63"/>
      <c r="K469" s="148"/>
      <c r="L469" s="148"/>
      <c r="M469" s="148"/>
      <c r="N469" s="148"/>
      <c r="O469" s="148"/>
      <c r="P469" s="148"/>
      <c r="Q469" s="148"/>
      <c r="R469" s="148"/>
      <c r="S469" s="148"/>
      <c r="T469" s="148"/>
      <c r="U469" s="148"/>
      <c r="V469" s="148"/>
      <c r="W469" s="148"/>
      <c r="X469" s="148"/>
      <c r="Y469" s="148"/>
      <c r="Z469" s="148"/>
    </row>
    <row r="470" spans="1:26" ht="24.75" customHeight="1">
      <c r="A470" s="764"/>
      <c r="B470" s="148"/>
      <c r="C470" s="764"/>
      <c r="D470" s="62"/>
      <c r="E470" s="62"/>
      <c r="F470" s="62"/>
      <c r="G470" s="236"/>
      <c r="H470" s="63"/>
      <c r="I470" s="97"/>
      <c r="J470" s="63"/>
      <c r="K470" s="148"/>
      <c r="L470" s="148"/>
      <c r="M470" s="148"/>
      <c r="N470" s="148"/>
      <c r="O470" s="148"/>
      <c r="P470" s="148"/>
      <c r="Q470" s="148"/>
      <c r="R470" s="148"/>
      <c r="S470" s="148"/>
      <c r="T470" s="148"/>
      <c r="U470" s="148"/>
      <c r="V470" s="148"/>
      <c r="W470" s="148"/>
      <c r="X470" s="148"/>
      <c r="Y470" s="148"/>
      <c r="Z470" s="148"/>
    </row>
    <row r="471" spans="1:26" ht="24.75" customHeight="1">
      <c r="A471" s="764"/>
      <c r="B471" s="148"/>
      <c r="C471" s="764"/>
      <c r="D471" s="62"/>
      <c r="E471" s="62"/>
      <c r="F471" s="62"/>
      <c r="G471" s="236"/>
      <c r="H471" s="63"/>
      <c r="I471" s="97"/>
      <c r="J471" s="63"/>
      <c r="K471" s="148"/>
      <c r="L471" s="148"/>
      <c r="M471" s="148"/>
      <c r="N471" s="148"/>
      <c r="O471" s="148"/>
      <c r="P471" s="148"/>
      <c r="Q471" s="148"/>
      <c r="R471" s="148"/>
      <c r="S471" s="148"/>
      <c r="T471" s="148"/>
      <c r="U471" s="148"/>
      <c r="V471" s="148"/>
      <c r="W471" s="148"/>
      <c r="X471" s="148"/>
      <c r="Y471" s="148"/>
      <c r="Z471" s="148"/>
    </row>
    <row r="472" spans="1:26" ht="24.75" customHeight="1">
      <c r="A472" s="764"/>
      <c r="B472" s="148"/>
      <c r="C472" s="764"/>
      <c r="D472" s="62"/>
      <c r="E472" s="62"/>
      <c r="F472" s="62"/>
      <c r="G472" s="236"/>
      <c r="H472" s="63"/>
      <c r="I472" s="97"/>
      <c r="J472" s="63"/>
      <c r="K472" s="148"/>
      <c r="L472" s="148"/>
      <c r="M472" s="148"/>
      <c r="N472" s="148"/>
      <c r="O472" s="148"/>
      <c r="P472" s="148"/>
      <c r="Q472" s="148"/>
      <c r="R472" s="148"/>
      <c r="S472" s="148"/>
      <c r="T472" s="148"/>
      <c r="U472" s="148"/>
      <c r="V472" s="148"/>
      <c r="W472" s="148"/>
      <c r="X472" s="148"/>
      <c r="Y472" s="148"/>
      <c r="Z472" s="148"/>
    </row>
    <row r="473" spans="1:26" ht="24.75" customHeight="1">
      <c r="A473" s="764"/>
      <c r="B473" s="148"/>
      <c r="C473" s="764"/>
      <c r="D473" s="62"/>
      <c r="E473" s="62"/>
      <c r="F473" s="62"/>
      <c r="G473" s="236"/>
      <c r="H473" s="63"/>
      <c r="I473" s="97"/>
      <c r="J473" s="63"/>
      <c r="K473" s="148"/>
      <c r="L473" s="148"/>
      <c r="M473" s="148"/>
      <c r="N473" s="148"/>
      <c r="O473" s="148"/>
      <c r="P473" s="148"/>
      <c r="Q473" s="148"/>
      <c r="R473" s="148"/>
      <c r="S473" s="148"/>
      <c r="T473" s="148"/>
      <c r="U473" s="148"/>
      <c r="V473" s="148"/>
      <c r="W473" s="148"/>
      <c r="X473" s="148"/>
      <c r="Y473" s="148"/>
      <c r="Z473" s="148"/>
    </row>
    <row r="474" spans="1:26" ht="24.75" customHeight="1">
      <c r="A474" s="764"/>
      <c r="B474" s="148"/>
      <c r="C474" s="764"/>
      <c r="D474" s="62"/>
      <c r="E474" s="62"/>
      <c r="F474" s="62"/>
      <c r="G474" s="236"/>
      <c r="H474" s="63"/>
      <c r="I474" s="97"/>
      <c r="J474" s="63"/>
      <c r="K474" s="148"/>
      <c r="L474" s="148"/>
      <c r="M474" s="148"/>
      <c r="N474" s="148"/>
      <c r="O474" s="148"/>
      <c r="P474" s="148"/>
      <c r="Q474" s="148"/>
      <c r="R474" s="148"/>
      <c r="S474" s="148"/>
      <c r="T474" s="148"/>
      <c r="U474" s="148"/>
      <c r="V474" s="148"/>
      <c r="W474" s="148"/>
      <c r="X474" s="148"/>
      <c r="Y474" s="148"/>
      <c r="Z474" s="148"/>
    </row>
    <row r="475" spans="1:26" ht="24.75" customHeight="1">
      <c r="A475" s="764"/>
      <c r="B475" s="148"/>
      <c r="C475" s="764"/>
      <c r="D475" s="62"/>
      <c r="E475" s="62"/>
      <c r="F475" s="62"/>
      <c r="G475" s="236"/>
      <c r="H475" s="63"/>
      <c r="I475" s="97"/>
      <c r="J475" s="63"/>
      <c r="K475" s="148"/>
      <c r="L475" s="148"/>
      <c r="M475" s="148"/>
      <c r="N475" s="148"/>
      <c r="O475" s="148"/>
      <c r="P475" s="148"/>
      <c r="Q475" s="148"/>
      <c r="R475" s="148"/>
      <c r="S475" s="148"/>
      <c r="T475" s="148"/>
      <c r="U475" s="148"/>
      <c r="V475" s="148"/>
      <c r="W475" s="148"/>
      <c r="X475" s="148"/>
      <c r="Y475" s="148"/>
      <c r="Z475" s="148"/>
    </row>
    <row r="476" spans="1:26" ht="24.75" customHeight="1">
      <c r="A476" s="764"/>
      <c r="B476" s="148"/>
      <c r="C476" s="764"/>
      <c r="D476" s="62"/>
      <c r="E476" s="62"/>
      <c r="F476" s="62"/>
      <c r="G476" s="236"/>
      <c r="H476" s="63"/>
      <c r="I476" s="97"/>
      <c r="J476" s="63"/>
      <c r="K476" s="148"/>
      <c r="L476" s="148"/>
      <c r="M476" s="148"/>
      <c r="N476" s="148"/>
      <c r="O476" s="148"/>
      <c r="P476" s="148"/>
      <c r="Q476" s="148"/>
      <c r="R476" s="148"/>
      <c r="S476" s="148"/>
      <c r="T476" s="148"/>
      <c r="U476" s="148"/>
      <c r="V476" s="148"/>
      <c r="W476" s="148"/>
      <c r="X476" s="148"/>
      <c r="Y476" s="148"/>
      <c r="Z476" s="148"/>
    </row>
    <row r="477" spans="1:26" ht="24.75" customHeight="1">
      <c r="A477" s="764"/>
      <c r="B477" s="148"/>
      <c r="C477" s="764"/>
      <c r="D477" s="62"/>
      <c r="E477" s="62"/>
      <c r="F477" s="62"/>
      <c r="G477" s="236"/>
      <c r="H477" s="63"/>
      <c r="I477" s="97"/>
      <c r="J477" s="63"/>
      <c r="K477" s="148"/>
      <c r="L477" s="148"/>
      <c r="M477" s="148"/>
      <c r="N477" s="148"/>
      <c r="O477" s="148"/>
      <c r="P477" s="148"/>
      <c r="Q477" s="148"/>
      <c r="R477" s="148"/>
      <c r="S477" s="148"/>
      <c r="T477" s="148"/>
      <c r="U477" s="148"/>
      <c r="V477" s="148"/>
      <c r="W477" s="148"/>
      <c r="X477" s="148"/>
      <c r="Y477" s="148"/>
      <c r="Z477" s="148"/>
    </row>
    <row r="478" spans="1:26" ht="24.75" customHeight="1">
      <c r="A478" s="764"/>
      <c r="B478" s="148"/>
      <c r="C478" s="764"/>
      <c r="D478" s="62"/>
      <c r="E478" s="62"/>
      <c r="F478" s="62"/>
      <c r="G478" s="236"/>
      <c r="H478" s="63"/>
      <c r="I478" s="97"/>
      <c r="J478" s="63"/>
      <c r="K478" s="148"/>
      <c r="L478" s="148"/>
      <c r="M478" s="148"/>
      <c r="N478" s="148"/>
      <c r="O478" s="148"/>
      <c r="P478" s="148"/>
      <c r="Q478" s="148"/>
      <c r="R478" s="148"/>
      <c r="S478" s="148"/>
      <c r="T478" s="148"/>
      <c r="U478" s="148"/>
      <c r="V478" s="148"/>
      <c r="W478" s="148"/>
      <c r="X478" s="148"/>
      <c r="Y478" s="148"/>
      <c r="Z478" s="148"/>
    </row>
    <row r="479" spans="1:26" ht="24.75" customHeight="1">
      <c r="A479" s="764"/>
      <c r="B479" s="148"/>
      <c r="C479" s="764"/>
      <c r="D479" s="62"/>
      <c r="E479" s="62"/>
      <c r="F479" s="62"/>
      <c r="G479" s="236"/>
      <c r="H479" s="63"/>
      <c r="I479" s="97"/>
      <c r="J479" s="63"/>
      <c r="K479" s="148"/>
      <c r="L479" s="148"/>
      <c r="M479" s="148"/>
      <c r="N479" s="148"/>
      <c r="O479" s="148"/>
      <c r="P479" s="148"/>
      <c r="Q479" s="148"/>
      <c r="R479" s="148"/>
      <c r="S479" s="148"/>
      <c r="T479" s="148"/>
      <c r="U479" s="148"/>
      <c r="V479" s="148"/>
      <c r="W479" s="148"/>
      <c r="X479" s="148"/>
      <c r="Y479" s="148"/>
      <c r="Z479" s="148"/>
    </row>
    <row r="480" spans="1:26" ht="24.75" customHeight="1">
      <c r="A480" s="764"/>
      <c r="B480" s="148"/>
      <c r="C480" s="764"/>
      <c r="D480" s="62"/>
      <c r="E480" s="62"/>
      <c r="F480" s="62"/>
      <c r="G480" s="236"/>
      <c r="H480" s="63"/>
      <c r="I480" s="97"/>
      <c r="J480" s="63"/>
      <c r="K480" s="148"/>
      <c r="L480" s="148"/>
      <c r="M480" s="148"/>
      <c r="N480" s="148"/>
      <c r="O480" s="148"/>
      <c r="P480" s="148"/>
      <c r="Q480" s="148"/>
      <c r="R480" s="148"/>
      <c r="S480" s="148"/>
      <c r="T480" s="148"/>
      <c r="U480" s="148"/>
      <c r="V480" s="148"/>
      <c r="W480" s="148"/>
      <c r="X480" s="148"/>
      <c r="Y480" s="148"/>
      <c r="Z480" s="148"/>
    </row>
    <row r="481" spans="1:26" ht="24.75" customHeight="1">
      <c r="A481" s="764"/>
      <c r="B481" s="148"/>
      <c r="C481" s="764"/>
      <c r="D481" s="62"/>
      <c r="E481" s="62"/>
      <c r="F481" s="62"/>
      <c r="G481" s="236"/>
      <c r="H481" s="63"/>
      <c r="I481" s="97"/>
      <c r="J481" s="63"/>
      <c r="K481" s="148"/>
      <c r="L481" s="148"/>
      <c r="M481" s="148"/>
      <c r="N481" s="148"/>
      <c r="O481" s="148"/>
      <c r="P481" s="148"/>
      <c r="Q481" s="148"/>
      <c r="R481" s="148"/>
      <c r="S481" s="148"/>
      <c r="T481" s="148"/>
      <c r="U481" s="148"/>
      <c r="V481" s="148"/>
      <c r="W481" s="148"/>
      <c r="X481" s="148"/>
      <c r="Y481" s="148"/>
      <c r="Z481" s="148"/>
    </row>
    <row r="482" spans="1:26" ht="24.75" customHeight="1">
      <c r="A482" s="764"/>
      <c r="B482" s="148"/>
      <c r="C482" s="764"/>
      <c r="D482" s="62"/>
      <c r="E482" s="62"/>
      <c r="F482" s="62"/>
      <c r="G482" s="236"/>
      <c r="H482" s="63"/>
      <c r="I482" s="97"/>
      <c r="J482" s="63"/>
      <c r="K482" s="148"/>
      <c r="L482" s="148"/>
      <c r="M482" s="148"/>
      <c r="N482" s="148"/>
      <c r="O482" s="148"/>
      <c r="P482" s="148"/>
      <c r="Q482" s="148"/>
      <c r="R482" s="148"/>
      <c r="S482" s="148"/>
      <c r="T482" s="148"/>
      <c r="U482" s="148"/>
      <c r="V482" s="148"/>
      <c r="W482" s="148"/>
      <c r="X482" s="148"/>
      <c r="Y482" s="148"/>
      <c r="Z482" s="148"/>
    </row>
    <row r="483" spans="1:26" ht="24.75" customHeight="1">
      <c r="A483" s="764"/>
      <c r="B483" s="148"/>
      <c r="C483" s="764"/>
      <c r="D483" s="62"/>
      <c r="E483" s="62"/>
      <c r="F483" s="62"/>
      <c r="G483" s="236"/>
      <c r="H483" s="63"/>
      <c r="I483" s="97"/>
      <c r="J483" s="63"/>
      <c r="K483" s="148"/>
      <c r="L483" s="148"/>
      <c r="M483" s="148"/>
      <c r="N483" s="148"/>
      <c r="O483" s="148"/>
      <c r="P483" s="148"/>
      <c r="Q483" s="148"/>
      <c r="R483" s="148"/>
      <c r="S483" s="148"/>
      <c r="T483" s="148"/>
      <c r="U483" s="148"/>
      <c r="V483" s="148"/>
      <c r="W483" s="148"/>
      <c r="X483" s="148"/>
      <c r="Y483" s="148"/>
      <c r="Z483" s="148"/>
    </row>
    <row r="484" spans="1:26" ht="24.75" customHeight="1">
      <c r="A484" s="764"/>
      <c r="B484" s="148"/>
      <c r="C484" s="764"/>
      <c r="D484" s="62"/>
      <c r="E484" s="62"/>
      <c r="F484" s="62"/>
      <c r="G484" s="236"/>
      <c r="H484" s="63"/>
      <c r="I484" s="97"/>
      <c r="J484" s="63"/>
      <c r="K484" s="148"/>
      <c r="L484" s="148"/>
      <c r="M484" s="148"/>
      <c r="N484" s="148"/>
      <c r="O484" s="148"/>
      <c r="P484" s="148"/>
      <c r="Q484" s="148"/>
      <c r="R484" s="148"/>
      <c r="S484" s="148"/>
      <c r="T484" s="148"/>
      <c r="U484" s="148"/>
      <c r="V484" s="148"/>
      <c r="W484" s="148"/>
      <c r="X484" s="148"/>
      <c r="Y484" s="148"/>
      <c r="Z484" s="148"/>
    </row>
    <row r="485" spans="1:26" ht="24.75" customHeight="1">
      <c r="A485" s="764"/>
      <c r="B485" s="148"/>
      <c r="C485" s="764"/>
      <c r="D485" s="62"/>
      <c r="E485" s="62"/>
      <c r="F485" s="62"/>
      <c r="G485" s="236"/>
      <c r="H485" s="63"/>
      <c r="I485" s="97"/>
      <c r="J485" s="63"/>
      <c r="K485" s="148"/>
      <c r="L485" s="148"/>
      <c r="M485" s="148"/>
      <c r="N485" s="148"/>
      <c r="O485" s="148"/>
      <c r="P485" s="148"/>
      <c r="Q485" s="148"/>
      <c r="R485" s="148"/>
      <c r="S485" s="148"/>
      <c r="T485" s="148"/>
      <c r="U485" s="148"/>
      <c r="V485" s="148"/>
      <c r="W485" s="148"/>
      <c r="X485" s="148"/>
      <c r="Y485" s="148"/>
      <c r="Z485" s="148"/>
    </row>
    <row r="486" spans="1:26" ht="24.75" customHeight="1">
      <c r="A486" s="764"/>
      <c r="B486" s="148"/>
      <c r="C486" s="764"/>
      <c r="D486" s="62"/>
      <c r="E486" s="62"/>
      <c r="F486" s="62"/>
      <c r="G486" s="236"/>
      <c r="H486" s="63"/>
      <c r="I486" s="97"/>
      <c r="J486" s="63"/>
      <c r="K486" s="148"/>
      <c r="L486" s="148"/>
      <c r="M486" s="148"/>
      <c r="N486" s="148"/>
      <c r="O486" s="148"/>
      <c r="P486" s="148"/>
      <c r="Q486" s="148"/>
      <c r="R486" s="148"/>
      <c r="S486" s="148"/>
      <c r="T486" s="148"/>
      <c r="U486" s="148"/>
      <c r="V486" s="148"/>
      <c r="W486" s="148"/>
      <c r="X486" s="148"/>
      <c r="Y486" s="148"/>
      <c r="Z486" s="148"/>
    </row>
    <row r="487" spans="1:26" ht="24.75" customHeight="1">
      <c r="A487" s="764"/>
      <c r="B487" s="148"/>
      <c r="C487" s="764"/>
      <c r="D487" s="62"/>
      <c r="E487" s="62"/>
      <c r="F487" s="62"/>
      <c r="G487" s="236"/>
      <c r="H487" s="63"/>
      <c r="I487" s="97"/>
      <c r="J487" s="63"/>
      <c r="K487" s="148"/>
      <c r="L487" s="148"/>
      <c r="M487" s="148"/>
      <c r="N487" s="148"/>
      <c r="O487" s="148"/>
      <c r="P487" s="148"/>
      <c r="Q487" s="148"/>
      <c r="R487" s="148"/>
      <c r="S487" s="148"/>
      <c r="T487" s="148"/>
      <c r="U487" s="148"/>
      <c r="V487" s="148"/>
      <c r="W487" s="148"/>
      <c r="X487" s="148"/>
      <c r="Y487" s="148"/>
      <c r="Z487" s="148"/>
    </row>
    <row r="488" spans="1:26" ht="24.75" customHeight="1">
      <c r="A488" s="764"/>
      <c r="B488" s="148"/>
      <c r="C488" s="764"/>
      <c r="D488" s="62"/>
      <c r="E488" s="62"/>
      <c r="F488" s="62"/>
      <c r="G488" s="236"/>
      <c r="H488" s="63"/>
      <c r="I488" s="97"/>
      <c r="J488" s="63"/>
      <c r="K488" s="148"/>
      <c r="L488" s="148"/>
      <c r="M488" s="148"/>
      <c r="N488" s="148"/>
      <c r="O488" s="148"/>
      <c r="P488" s="148"/>
      <c r="Q488" s="148"/>
      <c r="R488" s="148"/>
      <c r="S488" s="148"/>
      <c r="T488" s="148"/>
      <c r="U488" s="148"/>
      <c r="V488" s="148"/>
      <c r="W488" s="148"/>
      <c r="X488" s="148"/>
      <c r="Y488" s="148"/>
      <c r="Z488" s="148"/>
    </row>
    <row r="489" spans="1:26" ht="24.75" customHeight="1">
      <c r="A489" s="764"/>
      <c r="B489" s="148"/>
      <c r="C489" s="764"/>
      <c r="D489" s="62"/>
      <c r="E489" s="62"/>
      <c r="F489" s="62"/>
      <c r="G489" s="236"/>
      <c r="H489" s="63"/>
      <c r="I489" s="97"/>
      <c r="J489" s="63"/>
      <c r="K489" s="148"/>
      <c r="L489" s="148"/>
      <c r="M489" s="148"/>
      <c r="N489" s="148"/>
      <c r="O489" s="148"/>
      <c r="P489" s="148"/>
      <c r="Q489" s="148"/>
      <c r="R489" s="148"/>
      <c r="S489" s="148"/>
      <c r="T489" s="148"/>
      <c r="U489" s="148"/>
      <c r="V489" s="148"/>
      <c r="W489" s="148"/>
      <c r="X489" s="148"/>
      <c r="Y489" s="148"/>
      <c r="Z489" s="148"/>
    </row>
    <row r="490" spans="1:26" ht="24.75" customHeight="1">
      <c r="A490" s="764"/>
      <c r="B490" s="148"/>
      <c r="C490" s="764"/>
      <c r="D490" s="62"/>
      <c r="E490" s="62"/>
      <c r="F490" s="62"/>
      <c r="G490" s="236"/>
      <c r="H490" s="63"/>
      <c r="I490" s="97"/>
      <c r="J490" s="63"/>
      <c r="K490" s="148"/>
      <c r="L490" s="148"/>
      <c r="M490" s="148"/>
      <c r="N490" s="148"/>
      <c r="O490" s="148"/>
      <c r="P490" s="148"/>
      <c r="Q490" s="148"/>
      <c r="R490" s="148"/>
      <c r="S490" s="148"/>
      <c r="T490" s="148"/>
      <c r="U490" s="148"/>
      <c r="V490" s="148"/>
      <c r="W490" s="148"/>
      <c r="X490" s="148"/>
      <c r="Y490" s="148"/>
      <c r="Z490" s="148"/>
    </row>
    <row r="491" spans="1:26" ht="24.75" customHeight="1">
      <c r="A491" s="764"/>
      <c r="B491" s="148"/>
      <c r="C491" s="764"/>
      <c r="D491" s="62"/>
      <c r="E491" s="62"/>
      <c r="F491" s="62"/>
      <c r="G491" s="236"/>
      <c r="H491" s="63"/>
      <c r="I491" s="97"/>
      <c r="J491" s="63"/>
      <c r="K491" s="148"/>
      <c r="L491" s="148"/>
      <c r="M491" s="148"/>
      <c r="N491" s="148"/>
      <c r="O491" s="148"/>
      <c r="P491" s="148"/>
      <c r="Q491" s="148"/>
      <c r="R491" s="148"/>
      <c r="S491" s="148"/>
      <c r="T491" s="148"/>
      <c r="U491" s="148"/>
      <c r="V491" s="148"/>
      <c r="W491" s="148"/>
      <c r="X491" s="148"/>
      <c r="Y491" s="148"/>
      <c r="Z491" s="148"/>
    </row>
    <row r="492" spans="1:26" ht="24.75" customHeight="1">
      <c r="A492" s="764"/>
      <c r="B492" s="148"/>
      <c r="C492" s="764"/>
      <c r="D492" s="62"/>
      <c r="E492" s="62"/>
      <c r="F492" s="62"/>
      <c r="G492" s="236"/>
      <c r="H492" s="63"/>
      <c r="I492" s="97"/>
      <c r="J492" s="63"/>
      <c r="K492" s="148"/>
      <c r="L492" s="148"/>
      <c r="M492" s="148"/>
      <c r="N492" s="148"/>
      <c r="O492" s="148"/>
      <c r="P492" s="148"/>
      <c r="Q492" s="148"/>
      <c r="R492" s="148"/>
      <c r="S492" s="148"/>
      <c r="T492" s="148"/>
      <c r="U492" s="148"/>
      <c r="V492" s="148"/>
      <c r="W492" s="148"/>
      <c r="X492" s="148"/>
      <c r="Y492" s="148"/>
      <c r="Z492" s="148"/>
    </row>
    <row r="493" spans="1:26" ht="24.75" customHeight="1">
      <c r="A493" s="764"/>
      <c r="B493" s="148"/>
      <c r="C493" s="764"/>
      <c r="D493" s="62"/>
      <c r="E493" s="62"/>
      <c r="F493" s="62"/>
      <c r="G493" s="236"/>
      <c r="H493" s="63"/>
      <c r="I493" s="97"/>
      <c r="J493" s="63"/>
      <c r="K493" s="148"/>
      <c r="L493" s="148"/>
      <c r="M493" s="148"/>
      <c r="N493" s="148"/>
      <c r="O493" s="148"/>
      <c r="P493" s="148"/>
      <c r="Q493" s="148"/>
      <c r="R493" s="148"/>
      <c r="S493" s="148"/>
      <c r="T493" s="148"/>
      <c r="U493" s="148"/>
      <c r="V493" s="148"/>
      <c r="W493" s="148"/>
      <c r="X493" s="148"/>
      <c r="Y493" s="148"/>
      <c r="Z493" s="148"/>
    </row>
    <row r="494" spans="1:26" ht="24.75" customHeight="1">
      <c r="A494" s="764"/>
      <c r="B494" s="148"/>
      <c r="C494" s="764"/>
      <c r="D494" s="62"/>
      <c r="E494" s="62"/>
      <c r="F494" s="62"/>
      <c r="G494" s="236"/>
      <c r="H494" s="63"/>
      <c r="I494" s="97"/>
      <c r="J494" s="63"/>
      <c r="K494" s="148"/>
      <c r="L494" s="148"/>
      <c r="M494" s="148"/>
      <c r="N494" s="148"/>
      <c r="O494" s="148"/>
      <c r="P494" s="148"/>
      <c r="Q494" s="148"/>
      <c r="R494" s="148"/>
      <c r="S494" s="148"/>
      <c r="T494" s="148"/>
      <c r="U494" s="148"/>
      <c r="V494" s="148"/>
      <c r="W494" s="148"/>
      <c r="X494" s="148"/>
      <c r="Y494" s="148"/>
      <c r="Z494" s="148"/>
    </row>
    <row r="495" spans="1:26" ht="24.75" customHeight="1">
      <c r="A495" s="764"/>
      <c r="B495" s="148"/>
      <c r="C495" s="764"/>
      <c r="D495" s="62"/>
      <c r="E495" s="62"/>
      <c r="F495" s="62"/>
      <c r="G495" s="236"/>
      <c r="H495" s="63"/>
      <c r="I495" s="97"/>
      <c r="J495" s="63"/>
      <c r="K495" s="148"/>
      <c r="L495" s="148"/>
      <c r="M495" s="148"/>
      <c r="N495" s="148"/>
      <c r="O495" s="148"/>
      <c r="P495" s="148"/>
      <c r="Q495" s="148"/>
      <c r="R495" s="148"/>
      <c r="S495" s="148"/>
      <c r="T495" s="148"/>
      <c r="U495" s="148"/>
      <c r="V495" s="148"/>
      <c r="W495" s="148"/>
      <c r="X495" s="148"/>
      <c r="Y495" s="148"/>
      <c r="Z495" s="148"/>
    </row>
    <row r="496" spans="1:26" ht="24.75" customHeight="1">
      <c r="A496" s="764"/>
      <c r="B496" s="148"/>
      <c r="C496" s="764"/>
      <c r="D496" s="62"/>
      <c r="E496" s="62"/>
      <c r="F496" s="62"/>
      <c r="G496" s="236"/>
      <c r="H496" s="63"/>
      <c r="I496" s="97"/>
      <c r="J496" s="63"/>
      <c r="K496" s="148"/>
      <c r="L496" s="148"/>
      <c r="M496" s="148"/>
      <c r="N496" s="148"/>
      <c r="O496" s="148"/>
      <c r="P496" s="148"/>
      <c r="Q496" s="148"/>
      <c r="R496" s="148"/>
      <c r="S496" s="148"/>
      <c r="T496" s="148"/>
      <c r="U496" s="148"/>
      <c r="V496" s="148"/>
      <c r="W496" s="148"/>
      <c r="X496" s="148"/>
      <c r="Y496" s="148"/>
      <c r="Z496" s="148"/>
    </row>
    <row r="497" spans="1:26" ht="24.75" customHeight="1">
      <c r="A497" s="764"/>
      <c r="B497" s="148"/>
      <c r="C497" s="764"/>
      <c r="D497" s="62"/>
      <c r="E497" s="62"/>
      <c r="F497" s="62"/>
      <c r="G497" s="236"/>
      <c r="H497" s="63"/>
      <c r="I497" s="97"/>
      <c r="J497" s="63"/>
      <c r="K497" s="148"/>
      <c r="L497" s="148"/>
      <c r="M497" s="148"/>
      <c r="N497" s="148"/>
      <c r="O497" s="148"/>
      <c r="P497" s="148"/>
      <c r="Q497" s="148"/>
      <c r="R497" s="148"/>
      <c r="S497" s="148"/>
      <c r="T497" s="148"/>
      <c r="U497" s="148"/>
      <c r="V497" s="148"/>
      <c r="W497" s="148"/>
      <c r="X497" s="148"/>
      <c r="Y497" s="148"/>
      <c r="Z497" s="148"/>
    </row>
    <row r="498" spans="1:26" ht="24.75" customHeight="1">
      <c r="A498" s="764"/>
      <c r="B498" s="148"/>
      <c r="C498" s="764"/>
      <c r="D498" s="62"/>
      <c r="E498" s="62"/>
      <c r="F498" s="62"/>
      <c r="G498" s="236"/>
      <c r="H498" s="63"/>
      <c r="I498" s="97"/>
      <c r="J498" s="63"/>
      <c r="K498" s="148"/>
      <c r="L498" s="148"/>
      <c r="M498" s="148"/>
      <c r="N498" s="148"/>
      <c r="O498" s="148"/>
      <c r="P498" s="148"/>
      <c r="Q498" s="148"/>
      <c r="R498" s="148"/>
      <c r="S498" s="148"/>
      <c r="T498" s="148"/>
      <c r="U498" s="148"/>
      <c r="V498" s="148"/>
      <c r="W498" s="148"/>
      <c r="X498" s="148"/>
      <c r="Y498" s="148"/>
      <c r="Z498" s="148"/>
    </row>
    <row r="499" spans="1:26" ht="24.75" customHeight="1">
      <c r="A499" s="764"/>
      <c r="B499" s="148"/>
      <c r="C499" s="764"/>
      <c r="D499" s="62"/>
      <c r="E499" s="62"/>
      <c r="F499" s="62"/>
      <c r="G499" s="236"/>
      <c r="H499" s="63"/>
      <c r="I499" s="97"/>
      <c r="J499" s="63"/>
      <c r="K499" s="148"/>
      <c r="L499" s="148"/>
      <c r="M499" s="148"/>
      <c r="N499" s="148"/>
      <c r="O499" s="148"/>
      <c r="P499" s="148"/>
      <c r="Q499" s="148"/>
      <c r="R499" s="148"/>
      <c r="S499" s="148"/>
      <c r="T499" s="148"/>
      <c r="U499" s="148"/>
      <c r="V499" s="148"/>
      <c r="W499" s="148"/>
      <c r="X499" s="148"/>
      <c r="Y499" s="148"/>
      <c r="Z499" s="148"/>
    </row>
    <row r="500" spans="1:26" ht="24.75" customHeight="1">
      <c r="A500" s="764"/>
      <c r="B500" s="148"/>
      <c r="C500" s="764"/>
      <c r="D500" s="62"/>
      <c r="E500" s="62"/>
      <c r="F500" s="62"/>
      <c r="G500" s="236"/>
      <c r="H500" s="63"/>
      <c r="I500" s="97"/>
      <c r="J500" s="63"/>
      <c r="K500" s="148"/>
      <c r="L500" s="148"/>
      <c r="M500" s="148"/>
      <c r="N500" s="148"/>
      <c r="O500" s="148"/>
      <c r="P500" s="148"/>
      <c r="Q500" s="148"/>
      <c r="R500" s="148"/>
      <c r="S500" s="148"/>
      <c r="T500" s="148"/>
      <c r="U500" s="148"/>
      <c r="V500" s="148"/>
      <c r="W500" s="148"/>
      <c r="X500" s="148"/>
      <c r="Y500" s="148"/>
      <c r="Z500" s="148"/>
    </row>
    <row r="501" spans="1:26" ht="24.75" customHeight="1">
      <c r="A501" s="764"/>
      <c r="B501" s="148"/>
      <c r="C501" s="764"/>
      <c r="D501" s="62"/>
      <c r="E501" s="62"/>
      <c r="F501" s="62"/>
      <c r="G501" s="236"/>
      <c r="H501" s="63"/>
      <c r="I501" s="97"/>
      <c r="J501" s="63"/>
      <c r="K501" s="148"/>
      <c r="L501" s="148"/>
      <c r="M501" s="148"/>
      <c r="N501" s="148"/>
      <c r="O501" s="148"/>
      <c r="P501" s="148"/>
      <c r="Q501" s="148"/>
      <c r="R501" s="148"/>
      <c r="S501" s="148"/>
      <c r="T501" s="148"/>
      <c r="U501" s="148"/>
      <c r="V501" s="148"/>
      <c r="W501" s="148"/>
      <c r="X501" s="148"/>
      <c r="Y501" s="148"/>
      <c r="Z501" s="148"/>
    </row>
    <row r="502" spans="1:26" ht="24.75" customHeight="1">
      <c r="A502" s="764"/>
      <c r="B502" s="148"/>
      <c r="C502" s="764"/>
      <c r="D502" s="62"/>
      <c r="E502" s="62"/>
      <c r="F502" s="62"/>
      <c r="G502" s="236"/>
      <c r="H502" s="63"/>
      <c r="I502" s="97"/>
      <c r="J502" s="63"/>
      <c r="K502" s="148"/>
      <c r="L502" s="148"/>
      <c r="M502" s="148"/>
      <c r="N502" s="148"/>
      <c r="O502" s="148"/>
      <c r="P502" s="148"/>
      <c r="Q502" s="148"/>
      <c r="R502" s="148"/>
      <c r="S502" s="148"/>
      <c r="T502" s="148"/>
      <c r="U502" s="148"/>
      <c r="V502" s="148"/>
      <c r="W502" s="148"/>
      <c r="X502" s="148"/>
      <c r="Y502" s="148"/>
      <c r="Z502" s="148"/>
    </row>
    <row r="503" spans="1:26" ht="24.75" customHeight="1">
      <c r="A503" s="764"/>
      <c r="B503" s="148"/>
      <c r="C503" s="764"/>
      <c r="D503" s="62"/>
      <c r="E503" s="62"/>
      <c r="F503" s="62"/>
      <c r="G503" s="236"/>
      <c r="H503" s="63"/>
      <c r="I503" s="97"/>
      <c r="J503" s="63"/>
      <c r="K503" s="148"/>
      <c r="L503" s="148"/>
      <c r="M503" s="148"/>
      <c r="N503" s="148"/>
      <c r="O503" s="148"/>
      <c r="P503" s="148"/>
      <c r="Q503" s="148"/>
      <c r="R503" s="148"/>
      <c r="S503" s="148"/>
      <c r="T503" s="148"/>
      <c r="U503" s="148"/>
      <c r="V503" s="148"/>
      <c r="W503" s="148"/>
      <c r="X503" s="148"/>
      <c r="Y503" s="148"/>
      <c r="Z503" s="148"/>
    </row>
    <row r="504" spans="1:26" ht="24.75" customHeight="1">
      <c r="A504" s="764"/>
      <c r="B504" s="148"/>
      <c r="C504" s="764"/>
      <c r="D504" s="62"/>
      <c r="E504" s="62"/>
      <c r="F504" s="62"/>
      <c r="G504" s="236"/>
      <c r="H504" s="63"/>
      <c r="I504" s="97"/>
      <c r="J504" s="63"/>
      <c r="K504" s="148"/>
      <c r="L504" s="148"/>
      <c r="M504" s="148"/>
      <c r="N504" s="148"/>
      <c r="O504" s="148"/>
      <c r="P504" s="148"/>
      <c r="Q504" s="148"/>
      <c r="R504" s="148"/>
      <c r="S504" s="148"/>
      <c r="T504" s="148"/>
      <c r="U504" s="148"/>
      <c r="V504" s="148"/>
      <c r="W504" s="148"/>
      <c r="X504" s="148"/>
      <c r="Y504" s="148"/>
      <c r="Z504" s="148"/>
    </row>
    <row r="505" spans="1:26" ht="24.75" customHeight="1">
      <c r="A505" s="764"/>
      <c r="B505" s="148"/>
      <c r="C505" s="764"/>
      <c r="D505" s="62"/>
      <c r="E505" s="62"/>
      <c r="F505" s="62"/>
      <c r="G505" s="236"/>
      <c r="H505" s="63"/>
      <c r="I505" s="97"/>
      <c r="J505" s="63"/>
      <c r="K505" s="148"/>
      <c r="L505" s="148"/>
      <c r="M505" s="148"/>
      <c r="N505" s="148"/>
      <c r="O505" s="148"/>
      <c r="P505" s="148"/>
      <c r="Q505" s="148"/>
      <c r="R505" s="148"/>
      <c r="S505" s="148"/>
      <c r="T505" s="148"/>
      <c r="U505" s="148"/>
      <c r="V505" s="148"/>
      <c r="W505" s="148"/>
      <c r="X505" s="148"/>
      <c r="Y505" s="148"/>
      <c r="Z505" s="148"/>
    </row>
    <row r="506" spans="1:26" ht="24.75" customHeight="1">
      <c r="A506" s="764"/>
      <c r="B506" s="148"/>
      <c r="C506" s="764"/>
      <c r="D506" s="62"/>
      <c r="E506" s="62"/>
      <c r="F506" s="62"/>
      <c r="G506" s="236"/>
      <c r="H506" s="63"/>
      <c r="I506" s="97"/>
      <c r="J506" s="63"/>
      <c r="K506" s="148"/>
      <c r="L506" s="148"/>
      <c r="M506" s="148"/>
      <c r="N506" s="148"/>
      <c r="O506" s="148"/>
      <c r="P506" s="148"/>
      <c r="Q506" s="148"/>
      <c r="R506" s="148"/>
      <c r="S506" s="148"/>
      <c r="T506" s="148"/>
      <c r="U506" s="148"/>
      <c r="V506" s="148"/>
      <c r="W506" s="148"/>
      <c r="X506" s="148"/>
      <c r="Y506" s="148"/>
      <c r="Z506" s="148"/>
    </row>
    <row r="507" spans="1:26" ht="24.75" customHeight="1">
      <c r="A507" s="764"/>
      <c r="B507" s="148"/>
      <c r="C507" s="764"/>
      <c r="D507" s="62"/>
      <c r="E507" s="62"/>
      <c r="F507" s="62"/>
      <c r="G507" s="236"/>
      <c r="H507" s="63"/>
      <c r="I507" s="97"/>
      <c r="J507" s="63"/>
      <c r="K507" s="148"/>
      <c r="L507" s="148"/>
      <c r="M507" s="148"/>
      <c r="N507" s="148"/>
      <c r="O507" s="148"/>
      <c r="P507" s="148"/>
      <c r="Q507" s="148"/>
      <c r="R507" s="148"/>
      <c r="S507" s="148"/>
      <c r="T507" s="148"/>
      <c r="U507" s="148"/>
      <c r="V507" s="148"/>
      <c r="W507" s="148"/>
      <c r="X507" s="148"/>
      <c r="Y507" s="148"/>
      <c r="Z507" s="148"/>
    </row>
    <row r="508" spans="1:26" ht="24.75" customHeight="1">
      <c r="A508" s="764"/>
      <c r="B508" s="148"/>
      <c r="C508" s="764"/>
      <c r="D508" s="62"/>
      <c r="E508" s="62"/>
      <c r="F508" s="62"/>
      <c r="G508" s="236"/>
      <c r="H508" s="63"/>
      <c r="I508" s="97"/>
      <c r="J508" s="63"/>
      <c r="K508" s="148"/>
      <c r="L508" s="148"/>
      <c r="M508" s="148"/>
      <c r="N508" s="148"/>
      <c r="O508" s="148"/>
      <c r="P508" s="148"/>
      <c r="Q508" s="148"/>
      <c r="R508" s="148"/>
      <c r="S508" s="148"/>
      <c r="T508" s="148"/>
      <c r="U508" s="148"/>
      <c r="V508" s="148"/>
      <c r="W508" s="148"/>
      <c r="X508" s="148"/>
      <c r="Y508" s="148"/>
      <c r="Z508" s="148"/>
    </row>
    <row r="509" spans="1:26" ht="24.75" customHeight="1">
      <c r="A509" s="764"/>
      <c r="B509" s="148"/>
      <c r="C509" s="764"/>
      <c r="D509" s="62"/>
      <c r="E509" s="62"/>
      <c r="F509" s="62"/>
      <c r="G509" s="236"/>
      <c r="H509" s="63"/>
      <c r="I509" s="97"/>
      <c r="J509" s="63"/>
      <c r="K509" s="148"/>
      <c r="L509" s="148"/>
      <c r="M509" s="148"/>
      <c r="N509" s="148"/>
      <c r="O509" s="148"/>
      <c r="P509" s="148"/>
      <c r="Q509" s="148"/>
      <c r="R509" s="148"/>
      <c r="S509" s="148"/>
      <c r="T509" s="148"/>
      <c r="U509" s="148"/>
      <c r="V509" s="148"/>
      <c r="W509" s="148"/>
      <c r="X509" s="148"/>
      <c r="Y509" s="148"/>
      <c r="Z509" s="148"/>
    </row>
    <row r="510" spans="1:26" ht="24.75" customHeight="1">
      <c r="A510" s="764"/>
      <c r="B510" s="148"/>
      <c r="C510" s="764"/>
      <c r="D510" s="62"/>
      <c r="E510" s="62"/>
      <c r="F510" s="62"/>
      <c r="G510" s="236"/>
      <c r="H510" s="63"/>
      <c r="I510" s="97"/>
      <c r="J510" s="63"/>
      <c r="K510" s="148"/>
      <c r="L510" s="148"/>
      <c r="M510" s="148"/>
      <c r="N510" s="148"/>
      <c r="O510" s="148"/>
      <c r="P510" s="148"/>
      <c r="Q510" s="148"/>
      <c r="R510" s="148"/>
      <c r="S510" s="148"/>
      <c r="T510" s="148"/>
      <c r="U510" s="148"/>
      <c r="V510" s="148"/>
      <c r="W510" s="148"/>
      <c r="X510" s="148"/>
      <c r="Y510" s="148"/>
      <c r="Z510" s="148"/>
    </row>
    <row r="511" spans="1:26" ht="24.75" customHeight="1">
      <c r="A511" s="764"/>
      <c r="B511" s="148"/>
      <c r="C511" s="764"/>
      <c r="D511" s="62"/>
      <c r="E511" s="62"/>
      <c r="F511" s="62"/>
      <c r="G511" s="236"/>
      <c r="H511" s="63"/>
      <c r="I511" s="97"/>
      <c r="J511" s="63"/>
      <c r="K511" s="148"/>
      <c r="L511" s="148"/>
      <c r="M511" s="148"/>
      <c r="N511" s="148"/>
      <c r="O511" s="148"/>
      <c r="P511" s="148"/>
      <c r="Q511" s="148"/>
      <c r="R511" s="148"/>
      <c r="S511" s="148"/>
      <c r="T511" s="148"/>
      <c r="U511" s="148"/>
      <c r="V511" s="148"/>
      <c r="W511" s="148"/>
      <c r="X511" s="148"/>
      <c r="Y511" s="148"/>
      <c r="Z511" s="148"/>
    </row>
    <row r="512" spans="1:26" ht="24.75" customHeight="1">
      <c r="A512" s="764"/>
      <c r="B512" s="148"/>
      <c r="C512" s="764"/>
      <c r="D512" s="62"/>
      <c r="E512" s="62"/>
      <c r="F512" s="62"/>
      <c r="G512" s="236"/>
      <c r="H512" s="63"/>
      <c r="I512" s="97"/>
      <c r="J512" s="63"/>
      <c r="K512" s="148"/>
      <c r="L512" s="148"/>
      <c r="M512" s="148"/>
      <c r="N512" s="148"/>
      <c r="O512" s="148"/>
      <c r="P512" s="148"/>
      <c r="Q512" s="148"/>
      <c r="R512" s="148"/>
      <c r="S512" s="148"/>
      <c r="T512" s="148"/>
      <c r="U512" s="148"/>
      <c r="V512" s="148"/>
      <c r="W512" s="148"/>
      <c r="X512" s="148"/>
      <c r="Y512" s="148"/>
      <c r="Z512" s="148"/>
    </row>
    <row r="513" spans="1:26" ht="24.75" customHeight="1">
      <c r="A513" s="764"/>
      <c r="B513" s="148"/>
      <c r="C513" s="764"/>
      <c r="D513" s="62"/>
      <c r="E513" s="62"/>
      <c r="F513" s="62"/>
      <c r="G513" s="236"/>
      <c r="H513" s="63"/>
      <c r="I513" s="97"/>
      <c r="J513" s="63"/>
      <c r="K513" s="148"/>
      <c r="L513" s="148"/>
      <c r="M513" s="148"/>
      <c r="N513" s="148"/>
      <c r="O513" s="148"/>
      <c r="P513" s="148"/>
      <c r="Q513" s="148"/>
      <c r="R513" s="148"/>
      <c r="S513" s="148"/>
      <c r="T513" s="148"/>
      <c r="U513" s="148"/>
      <c r="V513" s="148"/>
      <c r="W513" s="148"/>
      <c r="X513" s="148"/>
      <c r="Y513" s="148"/>
      <c r="Z513" s="148"/>
    </row>
    <row r="514" spans="1:26" ht="24.75" customHeight="1">
      <c r="A514" s="764"/>
      <c r="B514" s="148"/>
      <c r="C514" s="764"/>
      <c r="D514" s="62"/>
      <c r="E514" s="62"/>
      <c r="F514" s="62"/>
      <c r="G514" s="236"/>
      <c r="H514" s="63"/>
      <c r="I514" s="97"/>
      <c r="J514" s="63"/>
      <c r="K514" s="148"/>
      <c r="L514" s="148"/>
      <c r="M514" s="148"/>
      <c r="N514" s="148"/>
      <c r="O514" s="148"/>
      <c r="P514" s="148"/>
      <c r="Q514" s="148"/>
      <c r="R514" s="148"/>
      <c r="S514" s="148"/>
      <c r="T514" s="148"/>
      <c r="U514" s="148"/>
      <c r="V514" s="148"/>
      <c r="W514" s="148"/>
      <c r="X514" s="148"/>
      <c r="Y514" s="148"/>
      <c r="Z514" s="148"/>
    </row>
    <row r="515" spans="1:26" ht="24.75" customHeight="1">
      <c r="A515" s="764"/>
      <c r="B515" s="148"/>
      <c r="C515" s="764"/>
      <c r="D515" s="62"/>
      <c r="E515" s="62"/>
      <c r="F515" s="62"/>
      <c r="G515" s="236"/>
      <c r="H515" s="63"/>
      <c r="I515" s="97"/>
      <c r="J515" s="63"/>
      <c r="K515" s="148"/>
      <c r="L515" s="148"/>
      <c r="M515" s="148"/>
      <c r="N515" s="148"/>
      <c r="O515" s="148"/>
      <c r="P515" s="148"/>
      <c r="Q515" s="148"/>
      <c r="R515" s="148"/>
      <c r="S515" s="148"/>
      <c r="T515" s="148"/>
      <c r="U515" s="148"/>
      <c r="V515" s="148"/>
      <c r="W515" s="148"/>
      <c r="X515" s="148"/>
      <c r="Y515" s="148"/>
      <c r="Z515" s="148"/>
    </row>
    <row r="516" spans="1:26" ht="24.75" customHeight="1">
      <c r="A516" s="764"/>
      <c r="B516" s="148"/>
      <c r="C516" s="764"/>
      <c r="D516" s="62"/>
      <c r="E516" s="62"/>
      <c r="F516" s="62"/>
      <c r="G516" s="236"/>
      <c r="H516" s="63"/>
      <c r="I516" s="97"/>
      <c r="J516" s="63"/>
      <c r="K516" s="148"/>
      <c r="L516" s="148"/>
      <c r="M516" s="148"/>
      <c r="N516" s="148"/>
      <c r="O516" s="148"/>
      <c r="P516" s="148"/>
      <c r="Q516" s="148"/>
      <c r="R516" s="148"/>
      <c r="S516" s="148"/>
      <c r="T516" s="148"/>
      <c r="U516" s="148"/>
      <c r="V516" s="148"/>
      <c r="W516" s="148"/>
      <c r="X516" s="148"/>
      <c r="Y516" s="148"/>
      <c r="Z516" s="148"/>
    </row>
    <row r="517" spans="1:26" ht="24.75" customHeight="1">
      <c r="A517" s="764"/>
      <c r="B517" s="148"/>
      <c r="C517" s="764"/>
      <c r="D517" s="62"/>
      <c r="E517" s="62"/>
      <c r="F517" s="62"/>
      <c r="G517" s="236"/>
      <c r="H517" s="63"/>
      <c r="I517" s="97"/>
      <c r="J517" s="63"/>
      <c r="K517" s="148"/>
      <c r="L517" s="148"/>
      <c r="M517" s="148"/>
      <c r="N517" s="148"/>
      <c r="O517" s="148"/>
      <c r="P517" s="148"/>
      <c r="Q517" s="148"/>
      <c r="R517" s="148"/>
      <c r="S517" s="148"/>
      <c r="T517" s="148"/>
      <c r="U517" s="148"/>
      <c r="V517" s="148"/>
      <c r="W517" s="148"/>
      <c r="X517" s="148"/>
      <c r="Y517" s="148"/>
      <c r="Z517" s="148"/>
    </row>
    <row r="518" spans="1:26" ht="24.75" customHeight="1">
      <c r="A518" s="764"/>
      <c r="B518" s="148"/>
      <c r="C518" s="764"/>
      <c r="D518" s="62"/>
      <c r="E518" s="62"/>
      <c r="F518" s="62"/>
      <c r="G518" s="236"/>
      <c r="H518" s="63"/>
      <c r="I518" s="97"/>
      <c r="J518" s="63"/>
      <c r="K518" s="148"/>
      <c r="L518" s="148"/>
      <c r="M518" s="148"/>
      <c r="N518" s="148"/>
      <c r="O518" s="148"/>
      <c r="P518" s="148"/>
      <c r="Q518" s="148"/>
      <c r="R518" s="148"/>
      <c r="S518" s="148"/>
      <c r="T518" s="148"/>
      <c r="U518" s="148"/>
      <c r="V518" s="148"/>
      <c r="W518" s="148"/>
      <c r="X518" s="148"/>
      <c r="Y518" s="148"/>
      <c r="Z518" s="148"/>
    </row>
    <row r="519" spans="1:26" ht="24.75" customHeight="1">
      <c r="A519" s="764"/>
      <c r="B519" s="148"/>
      <c r="C519" s="764"/>
      <c r="D519" s="62"/>
      <c r="E519" s="62"/>
      <c r="F519" s="62"/>
      <c r="G519" s="236"/>
      <c r="H519" s="63"/>
      <c r="I519" s="97"/>
      <c r="J519" s="63"/>
      <c r="K519" s="148"/>
      <c r="L519" s="148"/>
      <c r="M519" s="148"/>
      <c r="N519" s="148"/>
      <c r="O519" s="148"/>
      <c r="P519" s="148"/>
      <c r="Q519" s="148"/>
      <c r="R519" s="148"/>
      <c r="S519" s="148"/>
      <c r="T519" s="148"/>
      <c r="U519" s="148"/>
      <c r="V519" s="148"/>
      <c r="W519" s="148"/>
      <c r="X519" s="148"/>
      <c r="Y519" s="148"/>
      <c r="Z519" s="148"/>
    </row>
    <row r="520" spans="1:26" ht="24.75" customHeight="1">
      <c r="A520" s="764"/>
      <c r="B520" s="148"/>
      <c r="C520" s="764"/>
      <c r="D520" s="62"/>
      <c r="E520" s="62"/>
      <c r="F520" s="62"/>
      <c r="G520" s="236"/>
      <c r="H520" s="63"/>
      <c r="I520" s="97"/>
      <c r="J520" s="63"/>
      <c r="K520" s="148"/>
      <c r="L520" s="148"/>
      <c r="M520" s="148"/>
      <c r="N520" s="148"/>
      <c r="O520" s="148"/>
      <c r="P520" s="148"/>
      <c r="Q520" s="148"/>
      <c r="R520" s="148"/>
      <c r="S520" s="148"/>
      <c r="T520" s="148"/>
      <c r="U520" s="148"/>
      <c r="V520" s="148"/>
      <c r="W520" s="148"/>
      <c r="X520" s="148"/>
      <c r="Y520" s="148"/>
      <c r="Z520" s="148"/>
    </row>
    <row r="521" spans="1:26" ht="24.75" customHeight="1">
      <c r="A521" s="764"/>
      <c r="B521" s="148"/>
      <c r="C521" s="764"/>
      <c r="D521" s="62"/>
      <c r="E521" s="62"/>
      <c r="F521" s="62"/>
      <c r="G521" s="236"/>
      <c r="H521" s="63"/>
      <c r="I521" s="97"/>
      <c r="J521" s="63"/>
      <c r="K521" s="148"/>
      <c r="L521" s="148"/>
      <c r="M521" s="148"/>
      <c r="N521" s="148"/>
      <c r="O521" s="148"/>
      <c r="P521" s="148"/>
      <c r="Q521" s="148"/>
      <c r="R521" s="148"/>
      <c r="S521" s="148"/>
      <c r="T521" s="148"/>
      <c r="U521" s="148"/>
      <c r="V521" s="148"/>
      <c r="W521" s="148"/>
      <c r="X521" s="148"/>
      <c r="Y521" s="148"/>
      <c r="Z521" s="148"/>
    </row>
    <row r="522" spans="1:26" ht="24.75" customHeight="1">
      <c r="A522" s="764"/>
      <c r="B522" s="148"/>
      <c r="C522" s="764"/>
      <c r="D522" s="62"/>
      <c r="E522" s="62"/>
      <c r="F522" s="62"/>
      <c r="G522" s="236"/>
      <c r="H522" s="63"/>
      <c r="I522" s="97"/>
      <c r="J522" s="63"/>
      <c r="K522" s="148"/>
      <c r="L522" s="148"/>
      <c r="M522" s="148"/>
      <c r="N522" s="148"/>
      <c r="O522" s="148"/>
      <c r="P522" s="148"/>
      <c r="Q522" s="148"/>
      <c r="R522" s="148"/>
      <c r="S522" s="148"/>
      <c r="T522" s="148"/>
      <c r="U522" s="148"/>
      <c r="V522" s="148"/>
      <c r="W522" s="148"/>
      <c r="X522" s="148"/>
      <c r="Y522" s="148"/>
      <c r="Z522" s="148"/>
    </row>
    <row r="523" spans="1:26" ht="24.75" customHeight="1">
      <c r="A523" s="764"/>
      <c r="B523" s="148"/>
      <c r="C523" s="764"/>
      <c r="D523" s="62"/>
      <c r="E523" s="62"/>
      <c r="F523" s="62"/>
      <c r="G523" s="236"/>
      <c r="H523" s="63"/>
      <c r="I523" s="97"/>
      <c r="J523" s="63"/>
      <c r="K523" s="148"/>
      <c r="L523" s="148"/>
      <c r="M523" s="148"/>
      <c r="N523" s="148"/>
      <c r="O523" s="148"/>
      <c r="P523" s="148"/>
      <c r="Q523" s="148"/>
      <c r="R523" s="148"/>
      <c r="S523" s="148"/>
      <c r="T523" s="148"/>
      <c r="U523" s="148"/>
      <c r="V523" s="148"/>
      <c r="W523" s="148"/>
      <c r="X523" s="148"/>
      <c r="Y523" s="148"/>
      <c r="Z523" s="148"/>
    </row>
    <row r="524" spans="1:26" ht="24.75" customHeight="1">
      <c r="A524" s="764"/>
      <c r="B524" s="148"/>
      <c r="C524" s="764"/>
      <c r="D524" s="62"/>
      <c r="E524" s="62"/>
      <c r="F524" s="62"/>
      <c r="G524" s="236"/>
      <c r="H524" s="63"/>
      <c r="I524" s="97"/>
      <c r="J524" s="63"/>
      <c r="K524" s="148"/>
      <c r="L524" s="148"/>
      <c r="M524" s="148"/>
      <c r="N524" s="148"/>
      <c r="O524" s="148"/>
      <c r="P524" s="148"/>
      <c r="Q524" s="148"/>
      <c r="R524" s="148"/>
      <c r="S524" s="148"/>
      <c r="T524" s="148"/>
      <c r="U524" s="148"/>
      <c r="V524" s="148"/>
      <c r="W524" s="148"/>
      <c r="X524" s="148"/>
      <c r="Y524" s="148"/>
      <c r="Z524" s="148"/>
    </row>
    <row r="525" spans="1:26" ht="24.75" customHeight="1">
      <c r="A525" s="764"/>
      <c r="B525" s="148"/>
      <c r="C525" s="764"/>
      <c r="D525" s="62"/>
      <c r="E525" s="62"/>
      <c r="F525" s="62"/>
      <c r="G525" s="236"/>
      <c r="H525" s="63"/>
      <c r="I525" s="97"/>
      <c r="J525" s="63"/>
      <c r="K525" s="148"/>
      <c r="L525" s="148"/>
      <c r="M525" s="148"/>
      <c r="N525" s="148"/>
      <c r="O525" s="148"/>
      <c r="P525" s="148"/>
      <c r="Q525" s="148"/>
      <c r="R525" s="148"/>
      <c r="S525" s="148"/>
      <c r="T525" s="148"/>
      <c r="U525" s="148"/>
      <c r="V525" s="148"/>
      <c r="W525" s="148"/>
      <c r="X525" s="148"/>
      <c r="Y525" s="148"/>
      <c r="Z525" s="148"/>
    </row>
    <row r="526" spans="1:26" ht="24.75" customHeight="1">
      <c r="A526" s="764"/>
      <c r="B526" s="148"/>
      <c r="C526" s="764"/>
      <c r="D526" s="62"/>
      <c r="E526" s="62"/>
      <c r="F526" s="62"/>
      <c r="G526" s="236"/>
      <c r="H526" s="63"/>
      <c r="I526" s="97"/>
      <c r="J526" s="63"/>
      <c r="K526" s="148"/>
      <c r="L526" s="148"/>
      <c r="M526" s="148"/>
      <c r="N526" s="148"/>
      <c r="O526" s="148"/>
      <c r="P526" s="148"/>
      <c r="Q526" s="148"/>
      <c r="R526" s="148"/>
      <c r="S526" s="148"/>
      <c r="T526" s="148"/>
      <c r="U526" s="148"/>
      <c r="V526" s="148"/>
      <c r="W526" s="148"/>
      <c r="X526" s="148"/>
      <c r="Y526" s="148"/>
      <c r="Z526" s="148"/>
    </row>
    <row r="527" spans="1:26" ht="24.75" customHeight="1">
      <c r="A527" s="764"/>
      <c r="B527" s="148"/>
      <c r="C527" s="764"/>
      <c r="D527" s="62"/>
      <c r="E527" s="62"/>
      <c r="F527" s="62"/>
      <c r="G527" s="236"/>
      <c r="H527" s="63"/>
      <c r="I527" s="97"/>
      <c r="J527" s="63"/>
      <c r="K527" s="148"/>
      <c r="L527" s="148"/>
      <c r="M527" s="148"/>
      <c r="N527" s="148"/>
      <c r="O527" s="148"/>
      <c r="P527" s="148"/>
      <c r="Q527" s="148"/>
      <c r="R527" s="148"/>
      <c r="S527" s="148"/>
      <c r="T527" s="148"/>
      <c r="U527" s="148"/>
      <c r="V527" s="148"/>
      <c r="W527" s="148"/>
      <c r="X527" s="148"/>
      <c r="Y527" s="148"/>
      <c r="Z527" s="148"/>
    </row>
    <row r="528" spans="1:26" ht="24.75" customHeight="1">
      <c r="A528" s="764"/>
      <c r="B528" s="148"/>
      <c r="C528" s="764"/>
      <c r="D528" s="62"/>
      <c r="E528" s="62"/>
      <c r="F528" s="62"/>
      <c r="G528" s="236"/>
      <c r="H528" s="63"/>
      <c r="I528" s="97"/>
      <c r="J528" s="63"/>
      <c r="K528" s="148"/>
      <c r="L528" s="148"/>
      <c r="M528" s="148"/>
      <c r="N528" s="148"/>
      <c r="O528" s="148"/>
      <c r="P528" s="148"/>
      <c r="Q528" s="148"/>
      <c r="R528" s="148"/>
      <c r="S528" s="148"/>
      <c r="T528" s="148"/>
      <c r="U528" s="148"/>
      <c r="V528" s="148"/>
      <c r="W528" s="148"/>
      <c r="X528" s="148"/>
      <c r="Y528" s="148"/>
      <c r="Z528" s="148"/>
    </row>
    <row r="529" spans="1:26" ht="24.75" customHeight="1">
      <c r="A529" s="764"/>
      <c r="B529" s="148"/>
      <c r="C529" s="764"/>
      <c r="D529" s="62"/>
      <c r="E529" s="62"/>
      <c r="F529" s="62"/>
      <c r="G529" s="236"/>
      <c r="H529" s="63"/>
      <c r="I529" s="97"/>
      <c r="J529" s="63"/>
      <c r="K529" s="148"/>
      <c r="L529" s="148"/>
      <c r="M529" s="148"/>
      <c r="N529" s="148"/>
      <c r="O529" s="148"/>
      <c r="P529" s="148"/>
      <c r="Q529" s="148"/>
      <c r="R529" s="148"/>
      <c r="S529" s="148"/>
      <c r="T529" s="148"/>
      <c r="U529" s="148"/>
      <c r="V529" s="148"/>
      <c r="W529" s="148"/>
      <c r="X529" s="148"/>
      <c r="Y529" s="148"/>
      <c r="Z529" s="148"/>
    </row>
    <row r="530" spans="1:26" ht="24.75" customHeight="1">
      <c r="A530" s="764"/>
      <c r="B530" s="148"/>
      <c r="C530" s="764"/>
      <c r="D530" s="62"/>
      <c r="E530" s="62"/>
      <c r="F530" s="62"/>
      <c r="G530" s="236"/>
      <c r="H530" s="63"/>
      <c r="I530" s="97"/>
      <c r="J530" s="63"/>
      <c r="K530" s="148"/>
      <c r="L530" s="148"/>
      <c r="M530" s="148"/>
      <c r="N530" s="148"/>
      <c r="O530" s="148"/>
      <c r="P530" s="148"/>
      <c r="Q530" s="148"/>
      <c r="R530" s="148"/>
      <c r="S530" s="148"/>
      <c r="T530" s="148"/>
      <c r="U530" s="148"/>
      <c r="V530" s="148"/>
      <c r="W530" s="148"/>
      <c r="X530" s="148"/>
      <c r="Y530" s="148"/>
      <c r="Z530" s="148"/>
    </row>
    <row r="531" spans="1:26" ht="24.75" customHeight="1">
      <c r="A531" s="764"/>
      <c r="B531" s="148"/>
      <c r="C531" s="764"/>
      <c r="D531" s="62"/>
      <c r="E531" s="62"/>
      <c r="F531" s="62"/>
      <c r="G531" s="236"/>
      <c r="H531" s="63"/>
      <c r="I531" s="97"/>
      <c r="J531" s="63"/>
      <c r="K531" s="148"/>
      <c r="L531" s="148"/>
      <c r="M531" s="148"/>
      <c r="N531" s="148"/>
      <c r="O531" s="148"/>
      <c r="P531" s="148"/>
      <c r="Q531" s="148"/>
      <c r="R531" s="148"/>
      <c r="S531" s="148"/>
      <c r="T531" s="148"/>
      <c r="U531" s="148"/>
      <c r="V531" s="148"/>
      <c r="W531" s="148"/>
      <c r="X531" s="148"/>
      <c r="Y531" s="148"/>
      <c r="Z531" s="148"/>
    </row>
    <row r="532" spans="1:26" ht="24.75" customHeight="1">
      <c r="A532" s="764"/>
      <c r="B532" s="148"/>
      <c r="C532" s="764"/>
      <c r="D532" s="62"/>
      <c r="E532" s="62"/>
      <c r="F532" s="62"/>
      <c r="G532" s="236"/>
      <c r="H532" s="63"/>
      <c r="I532" s="97"/>
      <c r="J532" s="63"/>
      <c r="K532" s="148"/>
      <c r="L532" s="148"/>
      <c r="M532" s="148"/>
      <c r="N532" s="148"/>
      <c r="O532" s="148"/>
      <c r="P532" s="148"/>
      <c r="Q532" s="148"/>
      <c r="R532" s="148"/>
      <c r="S532" s="148"/>
      <c r="T532" s="148"/>
      <c r="U532" s="148"/>
      <c r="V532" s="148"/>
      <c r="W532" s="148"/>
      <c r="X532" s="148"/>
      <c r="Y532" s="148"/>
      <c r="Z532" s="148"/>
    </row>
    <row r="533" spans="1:26" ht="24.75" customHeight="1">
      <c r="A533" s="764"/>
      <c r="B533" s="148"/>
      <c r="C533" s="764"/>
      <c r="D533" s="62"/>
      <c r="E533" s="62"/>
      <c r="F533" s="62"/>
      <c r="G533" s="236"/>
      <c r="H533" s="63"/>
      <c r="I533" s="97"/>
      <c r="J533" s="63"/>
      <c r="K533" s="148"/>
      <c r="L533" s="148"/>
      <c r="M533" s="148"/>
      <c r="N533" s="148"/>
      <c r="O533" s="148"/>
      <c r="P533" s="148"/>
      <c r="Q533" s="148"/>
      <c r="R533" s="148"/>
      <c r="S533" s="148"/>
      <c r="T533" s="148"/>
      <c r="U533" s="148"/>
      <c r="V533" s="148"/>
      <c r="W533" s="148"/>
      <c r="X533" s="148"/>
      <c r="Y533" s="148"/>
      <c r="Z533" s="148"/>
    </row>
    <row r="534" spans="1:26" ht="24.75" customHeight="1">
      <c r="A534" s="764"/>
      <c r="B534" s="148"/>
      <c r="C534" s="764"/>
      <c r="D534" s="62"/>
      <c r="E534" s="62"/>
      <c r="F534" s="62"/>
      <c r="G534" s="236"/>
      <c r="H534" s="63"/>
      <c r="I534" s="97"/>
      <c r="J534" s="63"/>
      <c r="K534" s="148"/>
      <c r="L534" s="148"/>
      <c r="M534" s="148"/>
      <c r="N534" s="148"/>
      <c r="O534" s="148"/>
      <c r="P534" s="148"/>
      <c r="Q534" s="148"/>
      <c r="R534" s="148"/>
      <c r="S534" s="148"/>
      <c r="T534" s="148"/>
      <c r="U534" s="148"/>
      <c r="V534" s="148"/>
      <c r="W534" s="148"/>
      <c r="X534" s="148"/>
      <c r="Y534" s="148"/>
      <c r="Z534" s="148"/>
    </row>
    <row r="535" spans="1:26" ht="24.75" customHeight="1">
      <c r="A535" s="764"/>
      <c r="B535" s="148"/>
      <c r="C535" s="764"/>
      <c r="D535" s="62"/>
      <c r="E535" s="62"/>
      <c r="F535" s="62"/>
      <c r="G535" s="236"/>
      <c r="H535" s="63"/>
      <c r="I535" s="97"/>
      <c r="J535" s="63"/>
      <c r="K535" s="148"/>
      <c r="L535" s="148"/>
      <c r="M535" s="148"/>
      <c r="N535" s="148"/>
      <c r="O535" s="148"/>
      <c r="P535" s="148"/>
      <c r="Q535" s="148"/>
      <c r="R535" s="148"/>
      <c r="S535" s="148"/>
      <c r="T535" s="148"/>
      <c r="U535" s="148"/>
      <c r="V535" s="148"/>
      <c r="W535" s="148"/>
      <c r="X535" s="148"/>
      <c r="Y535" s="148"/>
      <c r="Z535" s="148"/>
    </row>
    <row r="536" spans="1:26" ht="24.75" customHeight="1">
      <c r="A536" s="764"/>
      <c r="B536" s="148"/>
      <c r="C536" s="764"/>
      <c r="D536" s="62"/>
      <c r="E536" s="62"/>
      <c r="F536" s="62"/>
      <c r="G536" s="236"/>
      <c r="H536" s="63"/>
      <c r="I536" s="97"/>
      <c r="J536" s="63"/>
      <c r="K536" s="148"/>
      <c r="L536" s="148"/>
      <c r="M536" s="148"/>
      <c r="N536" s="148"/>
      <c r="O536" s="148"/>
      <c r="P536" s="148"/>
      <c r="Q536" s="148"/>
      <c r="R536" s="148"/>
      <c r="S536" s="148"/>
      <c r="T536" s="148"/>
      <c r="U536" s="148"/>
      <c r="V536" s="148"/>
      <c r="W536" s="148"/>
      <c r="X536" s="148"/>
      <c r="Y536" s="148"/>
      <c r="Z536" s="148"/>
    </row>
    <row r="537" spans="1:26" ht="24.75" customHeight="1">
      <c r="A537" s="764"/>
      <c r="B537" s="148"/>
      <c r="C537" s="764"/>
      <c r="D537" s="62"/>
      <c r="E537" s="62"/>
      <c r="F537" s="62"/>
      <c r="G537" s="236"/>
      <c r="H537" s="63"/>
      <c r="I537" s="97"/>
      <c r="J537" s="63"/>
      <c r="K537" s="148"/>
      <c r="L537" s="148"/>
      <c r="M537" s="148"/>
      <c r="N537" s="148"/>
      <c r="O537" s="148"/>
      <c r="P537" s="148"/>
      <c r="Q537" s="148"/>
      <c r="R537" s="148"/>
      <c r="S537" s="148"/>
      <c r="T537" s="148"/>
      <c r="U537" s="148"/>
      <c r="V537" s="148"/>
      <c r="W537" s="148"/>
      <c r="X537" s="148"/>
      <c r="Y537" s="148"/>
      <c r="Z537" s="148"/>
    </row>
    <row r="538" spans="1:26" ht="24.75" customHeight="1">
      <c r="A538" s="764"/>
      <c r="B538" s="148"/>
      <c r="C538" s="764"/>
      <c r="D538" s="62"/>
      <c r="E538" s="62"/>
      <c r="F538" s="62"/>
      <c r="G538" s="236"/>
      <c r="H538" s="63"/>
      <c r="I538" s="97"/>
      <c r="J538" s="63"/>
      <c r="K538" s="148"/>
      <c r="L538" s="148"/>
      <c r="M538" s="148"/>
      <c r="N538" s="148"/>
      <c r="O538" s="148"/>
      <c r="P538" s="148"/>
      <c r="Q538" s="148"/>
      <c r="R538" s="148"/>
      <c r="S538" s="148"/>
      <c r="T538" s="148"/>
      <c r="U538" s="148"/>
      <c r="V538" s="148"/>
      <c r="W538" s="148"/>
      <c r="X538" s="148"/>
      <c r="Y538" s="148"/>
      <c r="Z538" s="148"/>
    </row>
    <row r="539" spans="1:26" ht="24.75" customHeight="1">
      <c r="A539" s="764"/>
      <c r="B539" s="148"/>
      <c r="C539" s="764"/>
      <c r="D539" s="62"/>
      <c r="E539" s="62"/>
      <c r="F539" s="62"/>
      <c r="G539" s="236"/>
      <c r="H539" s="63"/>
      <c r="I539" s="97"/>
      <c r="J539" s="63"/>
      <c r="K539" s="148"/>
      <c r="L539" s="148"/>
      <c r="M539" s="148"/>
      <c r="N539" s="148"/>
      <c r="O539" s="148"/>
      <c r="P539" s="148"/>
      <c r="Q539" s="148"/>
      <c r="R539" s="148"/>
      <c r="S539" s="148"/>
      <c r="T539" s="148"/>
      <c r="U539" s="148"/>
      <c r="V539" s="148"/>
      <c r="W539" s="148"/>
      <c r="X539" s="148"/>
      <c r="Y539" s="148"/>
      <c r="Z539" s="148"/>
    </row>
    <row r="540" spans="1:26" ht="24.75" customHeight="1">
      <c r="A540" s="764"/>
      <c r="B540" s="148"/>
      <c r="C540" s="764"/>
      <c r="D540" s="62"/>
      <c r="E540" s="62"/>
      <c r="F540" s="62"/>
      <c r="G540" s="236"/>
      <c r="H540" s="63"/>
      <c r="I540" s="97"/>
      <c r="J540" s="63"/>
      <c r="K540" s="148"/>
      <c r="L540" s="148"/>
      <c r="M540" s="148"/>
      <c r="N540" s="148"/>
      <c r="O540" s="148"/>
      <c r="P540" s="148"/>
      <c r="Q540" s="148"/>
      <c r="R540" s="148"/>
      <c r="S540" s="148"/>
      <c r="T540" s="148"/>
      <c r="U540" s="148"/>
      <c r="V540" s="148"/>
      <c r="W540" s="148"/>
      <c r="X540" s="148"/>
      <c r="Y540" s="148"/>
      <c r="Z540" s="148"/>
    </row>
    <row r="541" spans="1:26" ht="24.75" customHeight="1">
      <c r="A541" s="764"/>
      <c r="B541" s="148"/>
      <c r="C541" s="764"/>
      <c r="D541" s="62"/>
      <c r="E541" s="62"/>
      <c r="F541" s="62"/>
      <c r="G541" s="236"/>
      <c r="H541" s="63"/>
      <c r="I541" s="97"/>
      <c r="J541" s="63"/>
      <c r="K541" s="148"/>
      <c r="L541" s="148"/>
      <c r="M541" s="148"/>
      <c r="N541" s="148"/>
      <c r="O541" s="148"/>
      <c r="P541" s="148"/>
      <c r="Q541" s="148"/>
      <c r="R541" s="148"/>
      <c r="S541" s="148"/>
      <c r="T541" s="148"/>
      <c r="U541" s="148"/>
      <c r="V541" s="148"/>
      <c r="W541" s="148"/>
      <c r="X541" s="148"/>
      <c r="Y541" s="148"/>
      <c r="Z541" s="148"/>
    </row>
    <row r="542" spans="1:26" ht="24.75" customHeight="1">
      <c r="A542" s="764"/>
      <c r="B542" s="148"/>
      <c r="C542" s="764"/>
      <c r="D542" s="62"/>
      <c r="E542" s="62"/>
      <c r="F542" s="62"/>
      <c r="G542" s="236"/>
      <c r="H542" s="63"/>
      <c r="I542" s="97"/>
      <c r="J542" s="63"/>
      <c r="K542" s="148"/>
      <c r="L542" s="148"/>
      <c r="M542" s="148"/>
      <c r="N542" s="148"/>
      <c r="O542" s="148"/>
      <c r="P542" s="148"/>
      <c r="Q542" s="148"/>
      <c r="R542" s="148"/>
      <c r="S542" s="148"/>
      <c r="T542" s="148"/>
      <c r="U542" s="148"/>
      <c r="V542" s="148"/>
      <c r="W542" s="148"/>
      <c r="X542" s="148"/>
      <c r="Y542" s="148"/>
      <c r="Z542" s="148"/>
    </row>
    <row r="543" spans="1:26" ht="24.75" customHeight="1">
      <c r="A543" s="764"/>
      <c r="B543" s="148"/>
      <c r="C543" s="764"/>
      <c r="D543" s="62"/>
      <c r="E543" s="62"/>
      <c r="F543" s="62"/>
      <c r="G543" s="236"/>
      <c r="H543" s="63"/>
      <c r="I543" s="97"/>
      <c r="J543" s="63"/>
      <c r="K543" s="148"/>
      <c r="L543" s="148"/>
      <c r="M543" s="148"/>
      <c r="N543" s="148"/>
      <c r="O543" s="148"/>
      <c r="P543" s="148"/>
      <c r="Q543" s="148"/>
      <c r="R543" s="148"/>
      <c r="S543" s="148"/>
      <c r="T543" s="148"/>
      <c r="U543" s="148"/>
      <c r="V543" s="148"/>
      <c r="W543" s="148"/>
      <c r="X543" s="148"/>
      <c r="Y543" s="148"/>
      <c r="Z543" s="148"/>
    </row>
    <row r="544" spans="1:26" ht="24.75" customHeight="1">
      <c r="A544" s="764"/>
      <c r="B544" s="148"/>
      <c r="C544" s="764"/>
      <c r="D544" s="62"/>
      <c r="E544" s="62"/>
      <c r="F544" s="62"/>
      <c r="G544" s="236"/>
      <c r="H544" s="63"/>
      <c r="I544" s="97"/>
      <c r="J544" s="63"/>
      <c r="K544" s="148"/>
      <c r="L544" s="148"/>
      <c r="M544" s="148"/>
      <c r="N544" s="148"/>
      <c r="O544" s="148"/>
      <c r="P544" s="148"/>
      <c r="Q544" s="148"/>
      <c r="R544" s="148"/>
      <c r="S544" s="148"/>
      <c r="T544" s="148"/>
      <c r="U544" s="148"/>
      <c r="V544" s="148"/>
      <c r="W544" s="148"/>
      <c r="X544" s="148"/>
      <c r="Y544" s="148"/>
      <c r="Z544" s="148"/>
    </row>
    <row r="545" spans="1:26" ht="24.75" customHeight="1">
      <c r="A545" s="764"/>
      <c r="B545" s="148"/>
      <c r="C545" s="764"/>
      <c r="D545" s="62"/>
      <c r="E545" s="62"/>
      <c r="F545" s="62"/>
      <c r="G545" s="236"/>
      <c r="H545" s="63"/>
      <c r="I545" s="97"/>
      <c r="J545" s="63"/>
      <c r="K545" s="148"/>
      <c r="L545" s="148"/>
      <c r="M545" s="148"/>
      <c r="N545" s="148"/>
      <c r="O545" s="148"/>
      <c r="P545" s="148"/>
      <c r="Q545" s="148"/>
      <c r="R545" s="148"/>
      <c r="S545" s="148"/>
      <c r="T545" s="148"/>
      <c r="U545" s="148"/>
      <c r="V545" s="148"/>
      <c r="W545" s="148"/>
      <c r="X545" s="148"/>
      <c r="Y545" s="148"/>
      <c r="Z545" s="148"/>
    </row>
    <row r="546" spans="1:26" ht="24.75" customHeight="1">
      <c r="A546" s="764"/>
      <c r="B546" s="148"/>
      <c r="C546" s="764"/>
      <c r="D546" s="62"/>
      <c r="E546" s="62"/>
      <c r="F546" s="62"/>
      <c r="G546" s="236"/>
      <c r="H546" s="63"/>
      <c r="I546" s="97"/>
      <c r="J546" s="63"/>
      <c r="K546" s="148"/>
      <c r="L546" s="148"/>
      <c r="M546" s="148"/>
      <c r="N546" s="148"/>
      <c r="O546" s="148"/>
      <c r="P546" s="148"/>
      <c r="Q546" s="148"/>
      <c r="R546" s="148"/>
      <c r="S546" s="148"/>
      <c r="T546" s="148"/>
      <c r="U546" s="148"/>
      <c r="V546" s="148"/>
      <c r="W546" s="148"/>
      <c r="X546" s="148"/>
      <c r="Y546" s="148"/>
      <c r="Z546" s="148"/>
    </row>
    <row r="547" spans="1:26" ht="24.75" customHeight="1">
      <c r="A547" s="764"/>
      <c r="B547" s="148"/>
      <c r="C547" s="764"/>
      <c r="D547" s="62"/>
      <c r="E547" s="62"/>
      <c r="F547" s="62"/>
      <c r="G547" s="236"/>
      <c r="H547" s="63"/>
      <c r="I547" s="97"/>
      <c r="J547" s="63"/>
      <c r="K547" s="148"/>
      <c r="L547" s="148"/>
      <c r="M547" s="148"/>
      <c r="N547" s="148"/>
      <c r="O547" s="148"/>
      <c r="P547" s="148"/>
      <c r="Q547" s="148"/>
      <c r="R547" s="148"/>
      <c r="S547" s="148"/>
      <c r="T547" s="148"/>
      <c r="U547" s="148"/>
      <c r="V547" s="148"/>
      <c r="W547" s="148"/>
      <c r="X547" s="148"/>
      <c r="Y547" s="148"/>
      <c r="Z547" s="148"/>
    </row>
    <row r="548" spans="1:26" ht="24.75" customHeight="1">
      <c r="A548" s="764"/>
      <c r="B548" s="148"/>
      <c r="C548" s="764"/>
      <c r="D548" s="62"/>
      <c r="E548" s="62"/>
      <c r="F548" s="62"/>
      <c r="G548" s="236"/>
      <c r="H548" s="63"/>
      <c r="I548" s="97"/>
      <c r="J548" s="63"/>
      <c r="K548" s="148"/>
      <c r="L548" s="148"/>
      <c r="M548" s="148"/>
      <c r="N548" s="148"/>
      <c r="O548" s="148"/>
      <c r="P548" s="148"/>
      <c r="Q548" s="148"/>
      <c r="R548" s="148"/>
      <c r="S548" s="148"/>
      <c r="T548" s="148"/>
      <c r="U548" s="148"/>
      <c r="V548" s="148"/>
      <c r="W548" s="148"/>
      <c r="X548" s="148"/>
      <c r="Y548" s="148"/>
      <c r="Z548" s="148"/>
    </row>
    <row r="549" spans="1:26" ht="24.75" customHeight="1">
      <c r="A549" s="764"/>
      <c r="B549" s="148"/>
      <c r="C549" s="764"/>
      <c r="D549" s="62"/>
      <c r="E549" s="62"/>
      <c r="F549" s="62"/>
      <c r="G549" s="236"/>
      <c r="H549" s="63"/>
      <c r="I549" s="97"/>
      <c r="J549" s="63"/>
      <c r="K549" s="148"/>
      <c r="L549" s="148"/>
      <c r="M549" s="148"/>
      <c r="N549" s="148"/>
      <c r="O549" s="148"/>
      <c r="P549" s="148"/>
      <c r="Q549" s="148"/>
      <c r="R549" s="148"/>
      <c r="S549" s="148"/>
      <c r="T549" s="148"/>
      <c r="U549" s="148"/>
      <c r="V549" s="148"/>
      <c r="W549" s="148"/>
      <c r="X549" s="148"/>
      <c r="Y549" s="148"/>
      <c r="Z549" s="148"/>
    </row>
    <row r="550" spans="1:26" ht="24.75" customHeight="1">
      <c r="A550" s="764"/>
      <c r="B550" s="148"/>
      <c r="C550" s="764"/>
      <c r="D550" s="62"/>
      <c r="E550" s="62"/>
      <c r="F550" s="62"/>
      <c r="G550" s="236"/>
      <c r="H550" s="63"/>
      <c r="I550" s="97"/>
      <c r="J550" s="63"/>
      <c r="K550" s="148"/>
      <c r="L550" s="148"/>
      <c r="M550" s="148"/>
      <c r="N550" s="148"/>
      <c r="O550" s="148"/>
      <c r="P550" s="148"/>
      <c r="Q550" s="148"/>
      <c r="R550" s="148"/>
      <c r="S550" s="148"/>
      <c r="T550" s="148"/>
      <c r="U550" s="148"/>
      <c r="V550" s="148"/>
      <c r="W550" s="148"/>
      <c r="X550" s="148"/>
      <c r="Y550" s="148"/>
      <c r="Z550" s="148"/>
    </row>
    <row r="551" spans="1:26" ht="24.75" customHeight="1">
      <c r="A551" s="764"/>
      <c r="B551" s="148"/>
      <c r="C551" s="764"/>
      <c r="D551" s="62"/>
      <c r="E551" s="62"/>
      <c r="F551" s="62"/>
      <c r="G551" s="236"/>
      <c r="H551" s="63"/>
      <c r="I551" s="97"/>
      <c r="J551" s="63"/>
      <c r="K551" s="148"/>
      <c r="L551" s="148"/>
      <c r="M551" s="148"/>
      <c r="N551" s="148"/>
      <c r="O551" s="148"/>
      <c r="P551" s="148"/>
      <c r="Q551" s="148"/>
      <c r="R551" s="148"/>
      <c r="S551" s="148"/>
      <c r="T551" s="148"/>
      <c r="U551" s="148"/>
      <c r="V551" s="148"/>
      <c r="W551" s="148"/>
      <c r="X551" s="148"/>
      <c r="Y551" s="148"/>
      <c r="Z551" s="148"/>
    </row>
    <row r="552" spans="1:26" ht="24.75" customHeight="1">
      <c r="A552" s="764"/>
      <c r="B552" s="148"/>
      <c r="C552" s="764"/>
      <c r="D552" s="62"/>
      <c r="E552" s="62"/>
      <c r="F552" s="62"/>
      <c r="G552" s="236"/>
      <c r="H552" s="63"/>
      <c r="I552" s="97"/>
      <c r="J552" s="63"/>
      <c r="K552" s="148"/>
      <c r="L552" s="148"/>
      <c r="M552" s="148"/>
      <c r="N552" s="148"/>
      <c r="O552" s="148"/>
      <c r="P552" s="148"/>
      <c r="Q552" s="148"/>
      <c r="R552" s="148"/>
      <c r="S552" s="148"/>
      <c r="T552" s="148"/>
      <c r="U552" s="148"/>
      <c r="V552" s="148"/>
      <c r="W552" s="148"/>
      <c r="X552" s="148"/>
      <c r="Y552" s="148"/>
      <c r="Z552" s="148"/>
    </row>
    <row r="553" spans="1:26" ht="24.75" customHeight="1">
      <c r="A553" s="764"/>
      <c r="B553" s="148"/>
      <c r="C553" s="764"/>
      <c r="D553" s="62"/>
      <c r="E553" s="62"/>
      <c r="F553" s="62"/>
      <c r="G553" s="236"/>
      <c r="H553" s="63"/>
      <c r="I553" s="97"/>
      <c r="J553" s="63"/>
      <c r="K553" s="148"/>
      <c r="L553" s="148"/>
      <c r="M553" s="148"/>
      <c r="N553" s="148"/>
      <c r="O553" s="148"/>
      <c r="P553" s="148"/>
      <c r="Q553" s="148"/>
      <c r="R553" s="148"/>
      <c r="S553" s="148"/>
      <c r="T553" s="148"/>
      <c r="U553" s="148"/>
      <c r="V553" s="148"/>
      <c r="W553" s="148"/>
      <c r="X553" s="148"/>
      <c r="Y553" s="148"/>
      <c r="Z553" s="148"/>
    </row>
    <row r="554" spans="1:26" ht="24.75" customHeight="1">
      <c r="A554" s="764"/>
      <c r="B554" s="148"/>
      <c r="C554" s="764"/>
      <c r="D554" s="62"/>
      <c r="E554" s="62"/>
      <c r="F554" s="62"/>
      <c r="G554" s="236"/>
      <c r="H554" s="63"/>
      <c r="I554" s="97"/>
      <c r="J554" s="63"/>
      <c r="K554" s="148"/>
      <c r="L554" s="148"/>
      <c r="M554" s="148"/>
      <c r="N554" s="148"/>
      <c r="O554" s="148"/>
      <c r="P554" s="148"/>
      <c r="Q554" s="148"/>
      <c r="R554" s="148"/>
      <c r="S554" s="148"/>
      <c r="T554" s="148"/>
      <c r="U554" s="148"/>
      <c r="V554" s="148"/>
      <c r="W554" s="148"/>
      <c r="X554" s="148"/>
      <c r="Y554" s="148"/>
      <c r="Z554" s="148"/>
    </row>
    <row r="555" spans="1:26" ht="24.75" customHeight="1">
      <c r="A555" s="764"/>
      <c r="B555" s="148"/>
      <c r="C555" s="764"/>
      <c r="D555" s="62"/>
      <c r="E555" s="62"/>
      <c r="F555" s="62"/>
      <c r="G555" s="236"/>
      <c r="H555" s="63"/>
      <c r="I555" s="97"/>
      <c r="J555" s="63"/>
      <c r="K555" s="148"/>
      <c r="L555" s="148"/>
      <c r="M555" s="148"/>
      <c r="N555" s="148"/>
      <c r="O555" s="148"/>
      <c r="P555" s="148"/>
      <c r="Q555" s="148"/>
      <c r="R555" s="148"/>
      <c r="S555" s="148"/>
      <c r="T555" s="148"/>
      <c r="U555" s="148"/>
      <c r="V555" s="148"/>
      <c r="W555" s="148"/>
      <c r="X555" s="148"/>
      <c r="Y555" s="148"/>
      <c r="Z555" s="148"/>
    </row>
    <row r="556" spans="1:26" ht="24.75" customHeight="1">
      <c r="A556" s="764"/>
      <c r="B556" s="148"/>
      <c r="C556" s="764"/>
      <c r="D556" s="62"/>
      <c r="E556" s="62"/>
      <c r="F556" s="62"/>
      <c r="G556" s="236"/>
      <c r="H556" s="63"/>
      <c r="I556" s="97"/>
      <c r="J556" s="63"/>
      <c r="K556" s="148"/>
      <c r="L556" s="148"/>
      <c r="M556" s="148"/>
      <c r="N556" s="148"/>
      <c r="O556" s="148"/>
      <c r="P556" s="148"/>
      <c r="Q556" s="148"/>
      <c r="R556" s="148"/>
      <c r="S556" s="148"/>
      <c r="T556" s="148"/>
      <c r="U556" s="148"/>
      <c r="V556" s="148"/>
      <c r="W556" s="148"/>
      <c r="X556" s="148"/>
      <c r="Y556" s="148"/>
      <c r="Z556" s="148"/>
    </row>
    <row r="557" spans="1:26" ht="24.75" customHeight="1">
      <c r="A557" s="764"/>
      <c r="B557" s="148"/>
      <c r="C557" s="764"/>
      <c r="D557" s="62"/>
      <c r="E557" s="62"/>
      <c r="F557" s="62"/>
      <c r="G557" s="236"/>
      <c r="H557" s="63"/>
      <c r="I557" s="97"/>
      <c r="J557" s="63"/>
      <c r="K557" s="148"/>
      <c r="L557" s="148"/>
      <c r="M557" s="148"/>
      <c r="N557" s="148"/>
      <c r="O557" s="148"/>
      <c r="P557" s="148"/>
      <c r="Q557" s="148"/>
      <c r="R557" s="148"/>
      <c r="S557" s="148"/>
      <c r="T557" s="148"/>
      <c r="U557" s="148"/>
      <c r="V557" s="148"/>
      <c r="W557" s="148"/>
      <c r="X557" s="148"/>
      <c r="Y557" s="148"/>
      <c r="Z557" s="148"/>
    </row>
    <row r="558" spans="1:26" ht="24.75" customHeight="1">
      <c r="A558" s="764"/>
      <c r="B558" s="148"/>
      <c r="C558" s="764"/>
      <c r="D558" s="62"/>
      <c r="E558" s="62"/>
      <c r="F558" s="62"/>
      <c r="G558" s="236"/>
      <c r="H558" s="63"/>
      <c r="I558" s="97"/>
      <c r="J558" s="63"/>
      <c r="K558" s="148"/>
      <c r="L558" s="148"/>
      <c r="M558" s="148"/>
      <c r="N558" s="148"/>
      <c r="O558" s="148"/>
      <c r="P558" s="148"/>
      <c r="Q558" s="148"/>
      <c r="R558" s="148"/>
      <c r="S558" s="148"/>
      <c r="T558" s="148"/>
      <c r="U558" s="148"/>
      <c r="V558" s="148"/>
      <c r="W558" s="148"/>
      <c r="X558" s="148"/>
      <c r="Y558" s="148"/>
      <c r="Z558" s="148"/>
    </row>
    <row r="559" spans="1:26" ht="24.75" customHeight="1">
      <c r="A559" s="764"/>
      <c r="B559" s="148"/>
      <c r="C559" s="764"/>
      <c r="D559" s="62"/>
      <c r="E559" s="62"/>
      <c r="F559" s="62"/>
      <c r="G559" s="236"/>
      <c r="H559" s="63"/>
      <c r="I559" s="97"/>
      <c r="J559" s="63"/>
      <c r="K559" s="148"/>
      <c r="L559" s="148"/>
      <c r="M559" s="148"/>
      <c r="N559" s="148"/>
      <c r="O559" s="148"/>
      <c r="P559" s="148"/>
      <c r="Q559" s="148"/>
      <c r="R559" s="148"/>
      <c r="S559" s="148"/>
      <c r="T559" s="148"/>
      <c r="U559" s="148"/>
      <c r="V559" s="148"/>
      <c r="W559" s="148"/>
      <c r="X559" s="148"/>
      <c r="Y559" s="148"/>
      <c r="Z559" s="148"/>
    </row>
    <row r="560" spans="1:26" ht="24.75" customHeight="1">
      <c r="A560" s="764"/>
      <c r="B560" s="148"/>
      <c r="C560" s="764"/>
      <c r="D560" s="62"/>
      <c r="E560" s="62"/>
      <c r="F560" s="62"/>
      <c r="G560" s="236"/>
      <c r="H560" s="63"/>
      <c r="I560" s="97"/>
      <c r="J560" s="63"/>
      <c r="K560" s="148"/>
      <c r="L560" s="148"/>
      <c r="M560" s="148"/>
      <c r="N560" s="148"/>
      <c r="O560" s="148"/>
      <c r="P560" s="148"/>
      <c r="Q560" s="148"/>
      <c r="R560" s="148"/>
      <c r="S560" s="148"/>
      <c r="T560" s="148"/>
      <c r="U560" s="148"/>
      <c r="V560" s="148"/>
      <c r="W560" s="148"/>
      <c r="X560" s="148"/>
      <c r="Y560" s="148"/>
      <c r="Z560" s="148"/>
    </row>
    <row r="561" spans="1:26" ht="24.75" customHeight="1">
      <c r="A561" s="764"/>
      <c r="B561" s="148"/>
      <c r="C561" s="764"/>
      <c r="D561" s="62"/>
      <c r="E561" s="62"/>
      <c r="F561" s="62"/>
      <c r="G561" s="236"/>
      <c r="H561" s="63"/>
      <c r="I561" s="97"/>
      <c r="J561" s="63"/>
      <c r="K561" s="148"/>
      <c r="L561" s="148"/>
      <c r="M561" s="148"/>
      <c r="N561" s="148"/>
      <c r="O561" s="148"/>
      <c r="P561" s="148"/>
      <c r="Q561" s="148"/>
      <c r="R561" s="148"/>
      <c r="S561" s="148"/>
      <c r="T561" s="148"/>
      <c r="U561" s="148"/>
      <c r="V561" s="148"/>
      <c r="W561" s="148"/>
      <c r="X561" s="148"/>
      <c r="Y561" s="148"/>
      <c r="Z561" s="148"/>
    </row>
    <row r="562" spans="1:26" ht="24.75" customHeight="1">
      <c r="A562" s="764"/>
      <c r="B562" s="148"/>
      <c r="C562" s="764"/>
      <c r="D562" s="62"/>
      <c r="E562" s="62"/>
      <c r="F562" s="62"/>
      <c r="G562" s="236"/>
      <c r="H562" s="63"/>
      <c r="I562" s="97"/>
      <c r="J562" s="63"/>
      <c r="K562" s="148"/>
      <c r="L562" s="148"/>
      <c r="M562" s="148"/>
      <c r="N562" s="148"/>
      <c r="O562" s="148"/>
      <c r="P562" s="148"/>
      <c r="Q562" s="148"/>
      <c r="R562" s="148"/>
      <c r="S562" s="148"/>
      <c r="T562" s="148"/>
      <c r="U562" s="148"/>
      <c r="V562" s="148"/>
      <c r="W562" s="148"/>
      <c r="X562" s="148"/>
      <c r="Y562" s="148"/>
      <c r="Z562" s="148"/>
    </row>
    <row r="563" spans="1:26" ht="24.75" customHeight="1">
      <c r="A563" s="764"/>
      <c r="B563" s="148"/>
      <c r="C563" s="764"/>
      <c r="D563" s="62"/>
      <c r="E563" s="62"/>
      <c r="F563" s="62"/>
      <c r="G563" s="236"/>
      <c r="H563" s="63"/>
      <c r="I563" s="97"/>
      <c r="J563" s="63"/>
      <c r="K563" s="148"/>
      <c r="L563" s="148"/>
      <c r="M563" s="148"/>
      <c r="N563" s="148"/>
      <c r="O563" s="148"/>
      <c r="P563" s="148"/>
      <c r="Q563" s="148"/>
      <c r="R563" s="148"/>
      <c r="S563" s="148"/>
      <c r="T563" s="148"/>
      <c r="U563" s="148"/>
      <c r="V563" s="148"/>
      <c r="W563" s="148"/>
      <c r="X563" s="148"/>
      <c r="Y563" s="148"/>
      <c r="Z563" s="148"/>
    </row>
    <row r="564" spans="1:26" ht="24.75" customHeight="1">
      <c r="A564" s="764"/>
      <c r="B564" s="148"/>
      <c r="C564" s="764"/>
      <c r="D564" s="62"/>
      <c r="E564" s="62"/>
      <c r="F564" s="62"/>
      <c r="G564" s="236"/>
      <c r="H564" s="63"/>
      <c r="I564" s="97"/>
      <c r="J564" s="63"/>
      <c r="K564" s="148"/>
      <c r="L564" s="148"/>
      <c r="M564" s="148"/>
      <c r="N564" s="148"/>
      <c r="O564" s="148"/>
      <c r="P564" s="148"/>
      <c r="Q564" s="148"/>
      <c r="R564" s="148"/>
      <c r="S564" s="148"/>
      <c r="T564" s="148"/>
      <c r="U564" s="148"/>
      <c r="V564" s="148"/>
      <c r="W564" s="148"/>
      <c r="X564" s="148"/>
      <c r="Y564" s="148"/>
      <c r="Z564" s="148"/>
    </row>
    <row r="565" spans="1:26" ht="24.75" customHeight="1">
      <c r="A565" s="764"/>
      <c r="B565" s="148"/>
      <c r="C565" s="764"/>
      <c r="D565" s="62"/>
      <c r="E565" s="62"/>
      <c r="F565" s="62"/>
      <c r="G565" s="236"/>
      <c r="H565" s="63"/>
      <c r="I565" s="97"/>
      <c r="J565" s="63"/>
      <c r="K565" s="148"/>
      <c r="L565" s="148"/>
      <c r="M565" s="148"/>
      <c r="N565" s="148"/>
      <c r="O565" s="148"/>
      <c r="P565" s="148"/>
      <c r="Q565" s="148"/>
      <c r="R565" s="148"/>
      <c r="S565" s="148"/>
      <c r="T565" s="148"/>
      <c r="U565" s="148"/>
      <c r="V565" s="148"/>
      <c r="W565" s="148"/>
      <c r="X565" s="148"/>
      <c r="Y565" s="148"/>
      <c r="Z565" s="148"/>
    </row>
    <row r="566" spans="1:26" ht="24.75" customHeight="1">
      <c r="A566" s="764"/>
      <c r="B566" s="148"/>
      <c r="C566" s="764"/>
      <c r="D566" s="62"/>
      <c r="E566" s="62"/>
      <c r="F566" s="62"/>
      <c r="G566" s="236"/>
      <c r="H566" s="63"/>
      <c r="I566" s="97"/>
      <c r="J566" s="63"/>
      <c r="K566" s="148"/>
      <c r="L566" s="148"/>
      <c r="M566" s="148"/>
      <c r="N566" s="148"/>
      <c r="O566" s="148"/>
      <c r="P566" s="148"/>
      <c r="Q566" s="148"/>
      <c r="R566" s="148"/>
      <c r="S566" s="148"/>
      <c r="T566" s="148"/>
      <c r="U566" s="148"/>
      <c r="V566" s="148"/>
      <c r="W566" s="148"/>
      <c r="X566" s="148"/>
      <c r="Y566" s="148"/>
      <c r="Z566" s="148"/>
    </row>
    <row r="567" spans="1:26" ht="24.75" customHeight="1">
      <c r="A567" s="764"/>
      <c r="B567" s="148"/>
      <c r="C567" s="764"/>
      <c r="D567" s="62"/>
      <c r="E567" s="62"/>
      <c r="F567" s="62"/>
      <c r="G567" s="236"/>
      <c r="H567" s="63"/>
      <c r="I567" s="97"/>
      <c r="J567" s="63"/>
      <c r="K567" s="148"/>
      <c r="L567" s="148"/>
      <c r="M567" s="148"/>
      <c r="N567" s="148"/>
      <c r="O567" s="148"/>
      <c r="P567" s="148"/>
      <c r="Q567" s="148"/>
      <c r="R567" s="148"/>
      <c r="S567" s="148"/>
      <c r="T567" s="148"/>
      <c r="U567" s="148"/>
      <c r="V567" s="148"/>
      <c r="W567" s="148"/>
      <c r="X567" s="148"/>
      <c r="Y567" s="148"/>
      <c r="Z567" s="148"/>
    </row>
    <row r="568" spans="1:26" ht="24.75" customHeight="1">
      <c r="A568" s="764"/>
      <c r="B568" s="148"/>
      <c r="C568" s="764"/>
      <c r="D568" s="62"/>
      <c r="E568" s="62"/>
      <c r="F568" s="62"/>
      <c r="G568" s="236"/>
      <c r="H568" s="63"/>
      <c r="I568" s="97"/>
      <c r="J568" s="63"/>
      <c r="K568" s="148"/>
      <c r="L568" s="148"/>
      <c r="M568" s="148"/>
      <c r="N568" s="148"/>
      <c r="O568" s="148"/>
      <c r="P568" s="148"/>
      <c r="Q568" s="148"/>
      <c r="R568" s="148"/>
      <c r="S568" s="148"/>
      <c r="T568" s="148"/>
      <c r="U568" s="148"/>
      <c r="V568" s="148"/>
      <c r="W568" s="148"/>
      <c r="X568" s="148"/>
      <c r="Y568" s="148"/>
      <c r="Z568" s="148"/>
    </row>
    <row r="569" spans="1:26" ht="24.75" customHeight="1">
      <c r="A569" s="764"/>
      <c r="B569" s="148"/>
      <c r="C569" s="764"/>
      <c r="D569" s="62"/>
      <c r="E569" s="62"/>
      <c r="F569" s="62"/>
      <c r="G569" s="236"/>
      <c r="H569" s="63"/>
      <c r="I569" s="97"/>
      <c r="J569" s="63"/>
      <c r="K569" s="148"/>
      <c r="L569" s="148"/>
      <c r="M569" s="148"/>
      <c r="N569" s="148"/>
      <c r="O569" s="148"/>
      <c r="P569" s="148"/>
      <c r="Q569" s="148"/>
      <c r="R569" s="148"/>
      <c r="S569" s="148"/>
      <c r="T569" s="148"/>
      <c r="U569" s="148"/>
      <c r="V569" s="148"/>
      <c r="W569" s="148"/>
      <c r="X569" s="148"/>
      <c r="Y569" s="148"/>
      <c r="Z569" s="148"/>
    </row>
    <row r="570" spans="1:26" ht="24.75" customHeight="1">
      <c r="A570" s="764"/>
      <c r="B570" s="148"/>
      <c r="C570" s="764"/>
      <c r="D570" s="62"/>
      <c r="E570" s="62"/>
      <c r="F570" s="62"/>
      <c r="G570" s="236"/>
      <c r="H570" s="63"/>
      <c r="I570" s="97"/>
      <c r="J570" s="63"/>
      <c r="K570" s="148"/>
      <c r="L570" s="148"/>
      <c r="M570" s="148"/>
      <c r="N570" s="148"/>
      <c r="O570" s="148"/>
      <c r="P570" s="148"/>
      <c r="Q570" s="148"/>
      <c r="R570" s="148"/>
      <c r="S570" s="148"/>
      <c r="T570" s="148"/>
      <c r="U570" s="148"/>
      <c r="V570" s="148"/>
      <c r="W570" s="148"/>
      <c r="X570" s="148"/>
      <c r="Y570" s="148"/>
      <c r="Z570" s="148"/>
    </row>
    <row r="571" spans="1:26" ht="24.75" customHeight="1">
      <c r="A571" s="764"/>
      <c r="B571" s="148"/>
      <c r="C571" s="764"/>
      <c r="D571" s="62"/>
      <c r="E571" s="62"/>
      <c r="F571" s="62"/>
      <c r="G571" s="236"/>
      <c r="H571" s="63"/>
      <c r="I571" s="97"/>
      <c r="J571" s="63"/>
      <c r="K571" s="148"/>
      <c r="L571" s="148"/>
      <c r="M571" s="148"/>
      <c r="N571" s="148"/>
      <c r="O571" s="148"/>
      <c r="P571" s="148"/>
      <c r="Q571" s="148"/>
      <c r="R571" s="148"/>
      <c r="S571" s="148"/>
      <c r="T571" s="148"/>
      <c r="U571" s="148"/>
      <c r="V571" s="148"/>
      <c r="W571" s="148"/>
      <c r="X571" s="148"/>
      <c r="Y571" s="148"/>
      <c r="Z571" s="148"/>
    </row>
    <row r="572" spans="1:26" ht="24.75" customHeight="1">
      <c r="A572" s="764"/>
      <c r="B572" s="148"/>
      <c r="C572" s="764"/>
      <c r="D572" s="62"/>
      <c r="E572" s="62"/>
      <c r="F572" s="62"/>
      <c r="G572" s="236"/>
      <c r="H572" s="63"/>
      <c r="I572" s="97"/>
      <c r="J572" s="63"/>
      <c r="K572" s="148"/>
      <c r="L572" s="148"/>
      <c r="M572" s="148"/>
      <c r="N572" s="148"/>
      <c r="O572" s="148"/>
      <c r="P572" s="148"/>
      <c r="Q572" s="148"/>
      <c r="R572" s="148"/>
      <c r="S572" s="148"/>
      <c r="T572" s="148"/>
      <c r="U572" s="148"/>
      <c r="V572" s="148"/>
      <c r="W572" s="148"/>
      <c r="X572" s="148"/>
      <c r="Y572" s="148"/>
      <c r="Z572" s="148"/>
    </row>
    <row r="573" spans="1:26" ht="24.75" customHeight="1">
      <c r="A573" s="764"/>
      <c r="B573" s="148"/>
      <c r="C573" s="764"/>
      <c r="D573" s="62"/>
      <c r="E573" s="62"/>
      <c r="F573" s="62"/>
      <c r="G573" s="236"/>
      <c r="H573" s="63"/>
      <c r="I573" s="97"/>
      <c r="J573" s="63"/>
      <c r="K573" s="148"/>
      <c r="L573" s="148"/>
      <c r="M573" s="148"/>
      <c r="N573" s="148"/>
      <c r="O573" s="148"/>
      <c r="P573" s="148"/>
      <c r="Q573" s="148"/>
      <c r="R573" s="148"/>
      <c r="S573" s="148"/>
      <c r="T573" s="148"/>
      <c r="U573" s="148"/>
      <c r="V573" s="148"/>
      <c r="W573" s="148"/>
      <c r="X573" s="148"/>
      <c r="Y573" s="148"/>
      <c r="Z573" s="148"/>
    </row>
    <row r="574" spans="1:26" ht="24.75" customHeight="1">
      <c r="A574" s="764"/>
      <c r="B574" s="148"/>
      <c r="C574" s="764"/>
      <c r="D574" s="62"/>
      <c r="E574" s="62"/>
      <c r="F574" s="62"/>
      <c r="G574" s="236"/>
      <c r="H574" s="63"/>
      <c r="I574" s="97"/>
      <c r="J574" s="63"/>
      <c r="K574" s="148"/>
      <c r="L574" s="148"/>
      <c r="M574" s="148"/>
      <c r="N574" s="148"/>
      <c r="O574" s="148"/>
      <c r="P574" s="148"/>
      <c r="Q574" s="148"/>
      <c r="R574" s="148"/>
      <c r="S574" s="148"/>
      <c r="T574" s="148"/>
      <c r="U574" s="148"/>
      <c r="V574" s="148"/>
      <c r="W574" s="148"/>
      <c r="X574" s="148"/>
      <c r="Y574" s="148"/>
      <c r="Z574" s="148"/>
    </row>
    <row r="575" spans="1:26" ht="24.75" customHeight="1">
      <c r="A575" s="764"/>
      <c r="B575" s="148"/>
      <c r="C575" s="764"/>
      <c r="D575" s="62"/>
      <c r="E575" s="62"/>
      <c r="F575" s="62"/>
      <c r="G575" s="236"/>
      <c r="H575" s="63"/>
      <c r="I575" s="97"/>
      <c r="J575" s="63"/>
      <c r="K575" s="148"/>
      <c r="L575" s="148"/>
      <c r="M575" s="148"/>
      <c r="N575" s="148"/>
      <c r="O575" s="148"/>
      <c r="P575" s="148"/>
      <c r="Q575" s="148"/>
      <c r="R575" s="148"/>
      <c r="S575" s="148"/>
      <c r="T575" s="148"/>
      <c r="U575" s="148"/>
      <c r="V575" s="148"/>
      <c r="W575" s="148"/>
      <c r="X575" s="148"/>
      <c r="Y575" s="148"/>
      <c r="Z575" s="148"/>
    </row>
    <row r="576" spans="1:26" ht="24.75" customHeight="1">
      <c r="A576" s="764"/>
      <c r="B576" s="148"/>
      <c r="C576" s="764"/>
      <c r="D576" s="62"/>
      <c r="E576" s="62"/>
      <c r="F576" s="62"/>
      <c r="G576" s="236"/>
      <c r="H576" s="63"/>
      <c r="I576" s="97"/>
      <c r="J576" s="63"/>
      <c r="K576" s="148"/>
      <c r="L576" s="148"/>
      <c r="M576" s="148"/>
      <c r="N576" s="148"/>
      <c r="O576" s="148"/>
      <c r="P576" s="148"/>
      <c r="Q576" s="148"/>
      <c r="R576" s="148"/>
      <c r="S576" s="148"/>
      <c r="T576" s="148"/>
      <c r="U576" s="148"/>
      <c r="V576" s="148"/>
      <c r="W576" s="148"/>
      <c r="X576" s="148"/>
      <c r="Y576" s="148"/>
      <c r="Z576" s="148"/>
    </row>
    <row r="577" spans="1:26" ht="24.75" customHeight="1">
      <c r="A577" s="764"/>
      <c r="B577" s="148"/>
      <c r="C577" s="764"/>
      <c r="D577" s="62"/>
      <c r="E577" s="62"/>
      <c r="F577" s="62"/>
      <c r="G577" s="236"/>
      <c r="H577" s="63"/>
      <c r="I577" s="97"/>
      <c r="J577" s="63"/>
      <c r="K577" s="148"/>
      <c r="L577" s="148"/>
      <c r="M577" s="148"/>
      <c r="N577" s="148"/>
      <c r="O577" s="148"/>
      <c r="P577" s="148"/>
      <c r="Q577" s="148"/>
      <c r="R577" s="148"/>
      <c r="S577" s="148"/>
      <c r="T577" s="148"/>
      <c r="U577" s="148"/>
      <c r="V577" s="148"/>
      <c r="W577" s="148"/>
      <c r="X577" s="148"/>
      <c r="Y577" s="148"/>
      <c r="Z577" s="148"/>
    </row>
    <row r="578" spans="1:26" ht="24.75" customHeight="1">
      <c r="A578" s="764"/>
      <c r="B578" s="148"/>
      <c r="C578" s="764"/>
      <c r="D578" s="62"/>
      <c r="E578" s="62"/>
      <c r="F578" s="62"/>
      <c r="G578" s="236"/>
      <c r="H578" s="63"/>
      <c r="I578" s="97"/>
      <c r="J578" s="63"/>
      <c r="K578" s="148"/>
      <c r="L578" s="148"/>
      <c r="M578" s="148"/>
      <c r="N578" s="148"/>
      <c r="O578" s="148"/>
      <c r="P578" s="148"/>
      <c r="Q578" s="148"/>
      <c r="R578" s="148"/>
      <c r="S578" s="148"/>
      <c r="T578" s="148"/>
      <c r="U578" s="148"/>
      <c r="V578" s="148"/>
      <c r="W578" s="148"/>
      <c r="X578" s="148"/>
      <c r="Y578" s="148"/>
      <c r="Z578" s="148"/>
    </row>
    <row r="579" spans="1:26" ht="24.75" customHeight="1">
      <c r="A579" s="764"/>
      <c r="B579" s="148"/>
      <c r="C579" s="764"/>
      <c r="D579" s="62"/>
      <c r="E579" s="62"/>
      <c r="F579" s="62"/>
      <c r="G579" s="236"/>
      <c r="H579" s="63"/>
      <c r="I579" s="97"/>
      <c r="J579" s="63"/>
      <c r="K579" s="148"/>
      <c r="L579" s="148"/>
      <c r="M579" s="148"/>
      <c r="N579" s="148"/>
      <c r="O579" s="148"/>
      <c r="P579" s="148"/>
      <c r="Q579" s="148"/>
      <c r="R579" s="148"/>
      <c r="S579" s="148"/>
      <c r="T579" s="148"/>
      <c r="U579" s="148"/>
      <c r="V579" s="148"/>
      <c r="W579" s="148"/>
      <c r="X579" s="148"/>
      <c r="Y579" s="148"/>
      <c r="Z579" s="148"/>
    </row>
    <row r="580" spans="1:26" ht="24.75" customHeight="1">
      <c r="A580" s="764"/>
      <c r="B580" s="148"/>
      <c r="C580" s="764"/>
      <c r="D580" s="62"/>
      <c r="E580" s="62"/>
      <c r="F580" s="62"/>
      <c r="G580" s="236"/>
      <c r="H580" s="63"/>
      <c r="I580" s="97"/>
      <c r="J580" s="63"/>
      <c r="K580" s="148"/>
      <c r="L580" s="148"/>
      <c r="M580" s="148"/>
      <c r="N580" s="148"/>
      <c r="O580" s="148"/>
      <c r="P580" s="148"/>
      <c r="Q580" s="148"/>
      <c r="R580" s="148"/>
      <c r="S580" s="148"/>
      <c r="T580" s="148"/>
      <c r="U580" s="148"/>
      <c r="V580" s="148"/>
      <c r="W580" s="148"/>
      <c r="X580" s="148"/>
      <c r="Y580" s="148"/>
      <c r="Z580" s="148"/>
    </row>
    <row r="581" spans="1:26" ht="24.75" customHeight="1">
      <c r="A581" s="764"/>
      <c r="B581" s="148"/>
      <c r="C581" s="764"/>
      <c r="D581" s="62"/>
      <c r="E581" s="62"/>
      <c r="F581" s="62"/>
      <c r="G581" s="236"/>
      <c r="H581" s="63"/>
      <c r="I581" s="97"/>
      <c r="J581" s="63"/>
      <c r="K581" s="148"/>
      <c r="L581" s="148"/>
      <c r="M581" s="148"/>
      <c r="N581" s="148"/>
      <c r="O581" s="148"/>
      <c r="P581" s="148"/>
      <c r="Q581" s="148"/>
      <c r="R581" s="148"/>
      <c r="S581" s="148"/>
      <c r="T581" s="148"/>
      <c r="U581" s="148"/>
      <c r="V581" s="148"/>
      <c r="W581" s="148"/>
      <c r="X581" s="148"/>
      <c r="Y581" s="148"/>
      <c r="Z581" s="148"/>
    </row>
    <row r="582" spans="1:26" ht="24.75" customHeight="1">
      <c r="A582" s="764"/>
      <c r="B582" s="148"/>
      <c r="C582" s="764"/>
      <c r="D582" s="62"/>
      <c r="E582" s="62"/>
      <c r="F582" s="62"/>
      <c r="G582" s="236"/>
      <c r="H582" s="63"/>
      <c r="I582" s="97"/>
      <c r="J582" s="63"/>
      <c r="K582" s="148"/>
      <c r="L582" s="148"/>
      <c r="M582" s="148"/>
      <c r="N582" s="148"/>
      <c r="O582" s="148"/>
      <c r="P582" s="148"/>
      <c r="Q582" s="148"/>
      <c r="R582" s="148"/>
      <c r="S582" s="148"/>
      <c r="T582" s="148"/>
      <c r="U582" s="148"/>
      <c r="V582" s="148"/>
      <c r="W582" s="148"/>
      <c r="X582" s="148"/>
      <c r="Y582" s="148"/>
      <c r="Z582" s="148"/>
    </row>
    <row r="583" spans="1:26" ht="24.75" customHeight="1">
      <c r="A583" s="764"/>
      <c r="B583" s="148"/>
      <c r="C583" s="764"/>
      <c r="D583" s="62"/>
      <c r="E583" s="62"/>
      <c r="F583" s="62"/>
      <c r="G583" s="236"/>
      <c r="H583" s="63"/>
      <c r="I583" s="97"/>
      <c r="J583" s="63"/>
      <c r="K583" s="148"/>
      <c r="L583" s="148"/>
      <c r="M583" s="148"/>
      <c r="N583" s="148"/>
      <c r="O583" s="148"/>
      <c r="P583" s="148"/>
      <c r="Q583" s="148"/>
      <c r="R583" s="148"/>
      <c r="S583" s="148"/>
      <c r="T583" s="148"/>
      <c r="U583" s="148"/>
      <c r="V583" s="148"/>
      <c r="W583" s="148"/>
      <c r="X583" s="148"/>
      <c r="Y583" s="148"/>
      <c r="Z583" s="148"/>
    </row>
    <row r="584" spans="1:26" ht="24.75" customHeight="1">
      <c r="A584" s="764"/>
      <c r="B584" s="148"/>
      <c r="C584" s="764"/>
      <c r="D584" s="62"/>
      <c r="E584" s="62"/>
      <c r="F584" s="62"/>
      <c r="G584" s="236"/>
      <c r="H584" s="63"/>
      <c r="I584" s="97"/>
      <c r="J584" s="63"/>
      <c r="K584" s="148"/>
      <c r="L584" s="148"/>
      <c r="M584" s="148"/>
      <c r="N584" s="148"/>
      <c r="O584" s="148"/>
      <c r="P584" s="148"/>
      <c r="Q584" s="148"/>
      <c r="R584" s="148"/>
      <c r="S584" s="148"/>
      <c r="T584" s="148"/>
      <c r="U584" s="148"/>
      <c r="V584" s="148"/>
      <c r="W584" s="148"/>
      <c r="X584" s="148"/>
      <c r="Y584" s="148"/>
      <c r="Z584" s="148"/>
    </row>
    <row r="585" spans="1:26" ht="24.75" customHeight="1">
      <c r="A585" s="764"/>
      <c r="B585" s="148"/>
      <c r="C585" s="764"/>
      <c r="D585" s="62"/>
      <c r="E585" s="62"/>
      <c r="F585" s="62"/>
      <c r="G585" s="236"/>
      <c r="H585" s="63"/>
      <c r="I585" s="97"/>
      <c r="J585" s="63"/>
      <c r="K585" s="148"/>
      <c r="L585" s="148"/>
      <c r="M585" s="148"/>
      <c r="N585" s="148"/>
      <c r="O585" s="148"/>
      <c r="P585" s="148"/>
      <c r="Q585" s="148"/>
      <c r="R585" s="148"/>
      <c r="S585" s="148"/>
      <c r="T585" s="148"/>
      <c r="U585" s="148"/>
      <c r="V585" s="148"/>
      <c r="W585" s="148"/>
      <c r="X585" s="148"/>
      <c r="Y585" s="148"/>
      <c r="Z585" s="148"/>
    </row>
    <row r="586" spans="1:26" ht="24.75" customHeight="1">
      <c r="A586" s="764"/>
      <c r="B586" s="148"/>
      <c r="C586" s="764"/>
      <c r="D586" s="62"/>
      <c r="E586" s="62"/>
      <c r="F586" s="62"/>
      <c r="G586" s="236"/>
      <c r="H586" s="63"/>
      <c r="I586" s="97"/>
      <c r="J586" s="63"/>
      <c r="K586" s="148"/>
      <c r="L586" s="148"/>
      <c r="M586" s="148"/>
      <c r="N586" s="148"/>
      <c r="O586" s="148"/>
      <c r="P586" s="148"/>
      <c r="Q586" s="148"/>
      <c r="R586" s="148"/>
      <c r="S586" s="148"/>
      <c r="T586" s="148"/>
      <c r="U586" s="148"/>
      <c r="V586" s="148"/>
      <c r="W586" s="148"/>
      <c r="X586" s="148"/>
      <c r="Y586" s="148"/>
      <c r="Z586" s="148"/>
    </row>
    <row r="587" spans="1:26" ht="24.75" customHeight="1">
      <c r="A587" s="764"/>
      <c r="B587" s="148"/>
      <c r="C587" s="764"/>
      <c r="D587" s="62"/>
      <c r="E587" s="62"/>
      <c r="F587" s="62"/>
      <c r="G587" s="236"/>
      <c r="H587" s="63"/>
      <c r="I587" s="97"/>
      <c r="J587" s="63"/>
      <c r="K587" s="148"/>
      <c r="L587" s="148"/>
      <c r="M587" s="148"/>
      <c r="N587" s="148"/>
      <c r="O587" s="148"/>
      <c r="P587" s="148"/>
      <c r="Q587" s="148"/>
      <c r="R587" s="148"/>
      <c r="S587" s="148"/>
      <c r="T587" s="148"/>
      <c r="U587" s="148"/>
      <c r="V587" s="148"/>
      <c r="W587" s="148"/>
      <c r="X587" s="148"/>
      <c r="Y587" s="148"/>
      <c r="Z587" s="148"/>
    </row>
    <row r="588" spans="1:26" ht="24.75" customHeight="1">
      <c r="A588" s="764"/>
      <c r="B588" s="148"/>
      <c r="C588" s="764"/>
      <c r="D588" s="62"/>
      <c r="E588" s="62"/>
      <c r="F588" s="62"/>
      <c r="G588" s="236"/>
      <c r="H588" s="63"/>
      <c r="I588" s="97"/>
      <c r="J588" s="63"/>
      <c r="K588" s="148"/>
      <c r="L588" s="148"/>
      <c r="M588" s="148"/>
      <c r="N588" s="148"/>
      <c r="O588" s="148"/>
      <c r="P588" s="148"/>
      <c r="Q588" s="148"/>
      <c r="R588" s="148"/>
      <c r="S588" s="148"/>
      <c r="T588" s="148"/>
      <c r="U588" s="148"/>
      <c r="V588" s="148"/>
      <c r="W588" s="148"/>
      <c r="X588" s="148"/>
      <c r="Y588" s="148"/>
      <c r="Z588" s="148"/>
    </row>
    <row r="589" spans="1:26" ht="24.75" customHeight="1">
      <c r="A589" s="764"/>
      <c r="B589" s="148"/>
      <c r="C589" s="764"/>
      <c r="D589" s="62"/>
      <c r="E589" s="62"/>
      <c r="F589" s="62"/>
      <c r="G589" s="236"/>
      <c r="H589" s="63"/>
      <c r="I589" s="97"/>
      <c r="J589" s="63"/>
      <c r="K589" s="148"/>
      <c r="L589" s="148"/>
      <c r="M589" s="148"/>
      <c r="N589" s="148"/>
      <c r="O589" s="148"/>
      <c r="P589" s="148"/>
      <c r="Q589" s="148"/>
      <c r="R589" s="148"/>
      <c r="S589" s="148"/>
      <c r="T589" s="148"/>
      <c r="U589" s="148"/>
      <c r="V589" s="148"/>
      <c r="W589" s="148"/>
      <c r="X589" s="148"/>
      <c r="Y589" s="148"/>
      <c r="Z589" s="148"/>
    </row>
    <row r="590" spans="1:26" ht="24.75" customHeight="1">
      <c r="A590" s="764"/>
      <c r="B590" s="148"/>
      <c r="C590" s="764"/>
      <c r="D590" s="62"/>
      <c r="E590" s="62"/>
      <c r="F590" s="62"/>
      <c r="G590" s="236"/>
      <c r="H590" s="63"/>
      <c r="I590" s="97"/>
      <c r="J590" s="63"/>
      <c r="K590" s="148"/>
      <c r="L590" s="148"/>
      <c r="M590" s="148"/>
      <c r="N590" s="148"/>
      <c r="O590" s="148"/>
      <c r="P590" s="148"/>
      <c r="Q590" s="148"/>
      <c r="R590" s="148"/>
      <c r="S590" s="148"/>
      <c r="T590" s="148"/>
      <c r="U590" s="148"/>
      <c r="V590" s="148"/>
      <c r="W590" s="148"/>
      <c r="X590" s="148"/>
      <c r="Y590" s="148"/>
      <c r="Z590" s="148"/>
    </row>
    <row r="591" spans="1:26" ht="24.75" customHeight="1">
      <c r="A591" s="764"/>
      <c r="B591" s="148"/>
      <c r="C591" s="764"/>
      <c r="D591" s="62"/>
      <c r="E591" s="62"/>
      <c r="F591" s="62"/>
      <c r="G591" s="236"/>
      <c r="H591" s="63"/>
      <c r="I591" s="97"/>
      <c r="J591" s="63"/>
      <c r="K591" s="148"/>
      <c r="L591" s="148"/>
      <c r="M591" s="148"/>
      <c r="N591" s="148"/>
      <c r="O591" s="148"/>
      <c r="P591" s="148"/>
      <c r="Q591" s="148"/>
      <c r="R591" s="148"/>
      <c r="S591" s="148"/>
      <c r="T591" s="148"/>
      <c r="U591" s="148"/>
      <c r="V591" s="148"/>
      <c r="W591" s="148"/>
      <c r="X591" s="148"/>
      <c r="Y591" s="148"/>
      <c r="Z591" s="148"/>
    </row>
    <row r="592" spans="1:26" ht="24.75" customHeight="1">
      <c r="A592" s="764"/>
      <c r="B592" s="148"/>
      <c r="C592" s="764"/>
      <c r="D592" s="62"/>
      <c r="E592" s="62"/>
      <c r="F592" s="62"/>
      <c r="G592" s="236"/>
      <c r="H592" s="63"/>
      <c r="I592" s="97"/>
      <c r="J592" s="63"/>
      <c r="K592" s="148"/>
      <c r="L592" s="148"/>
      <c r="M592" s="148"/>
      <c r="N592" s="148"/>
      <c r="O592" s="148"/>
      <c r="P592" s="148"/>
      <c r="Q592" s="148"/>
      <c r="R592" s="148"/>
      <c r="S592" s="148"/>
      <c r="T592" s="148"/>
      <c r="U592" s="148"/>
      <c r="V592" s="148"/>
      <c r="W592" s="148"/>
      <c r="X592" s="148"/>
      <c r="Y592" s="148"/>
      <c r="Z592" s="148"/>
    </row>
    <row r="593" spans="1:26" ht="24.75" customHeight="1">
      <c r="A593" s="764"/>
      <c r="B593" s="148"/>
      <c r="C593" s="764"/>
      <c r="D593" s="62"/>
      <c r="E593" s="62"/>
      <c r="F593" s="62"/>
      <c r="G593" s="236"/>
      <c r="H593" s="63"/>
      <c r="I593" s="97"/>
      <c r="J593" s="63"/>
      <c r="K593" s="148"/>
      <c r="L593" s="148"/>
      <c r="M593" s="148"/>
      <c r="N593" s="148"/>
      <c r="O593" s="148"/>
      <c r="P593" s="148"/>
      <c r="Q593" s="148"/>
      <c r="R593" s="148"/>
      <c r="S593" s="148"/>
      <c r="T593" s="148"/>
      <c r="U593" s="148"/>
      <c r="V593" s="148"/>
      <c r="W593" s="148"/>
      <c r="X593" s="148"/>
      <c r="Y593" s="148"/>
      <c r="Z593" s="148"/>
    </row>
    <row r="594" spans="1:26" ht="24.75" customHeight="1">
      <c r="A594" s="764"/>
      <c r="B594" s="148"/>
      <c r="C594" s="764"/>
      <c r="D594" s="62"/>
      <c r="E594" s="62"/>
      <c r="F594" s="62"/>
      <c r="G594" s="236"/>
      <c r="H594" s="63"/>
      <c r="I594" s="97"/>
      <c r="J594" s="63"/>
      <c r="K594" s="148"/>
      <c r="L594" s="148"/>
      <c r="M594" s="148"/>
      <c r="N594" s="148"/>
      <c r="O594" s="148"/>
      <c r="P594" s="148"/>
      <c r="Q594" s="148"/>
      <c r="R594" s="148"/>
      <c r="S594" s="148"/>
      <c r="T594" s="148"/>
      <c r="U594" s="148"/>
      <c r="V594" s="148"/>
      <c r="W594" s="148"/>
      <c r="X594" s="148"/>
      <c r="Y594" s="148"/>
      <c r="Z594" s="148"/>
    </row>
    <row r="595" spans="1:26" ht="24.75" customHeight="1">
      <c r="A595" s="764"/>
      <c r="B595" s="148"/>
      <c r="C595" s="764"/>
      <c r="D595" s="62"/>
      <c r="E595" s="62"/>
      <c r="F595" s="62"/>
      <c r="G595" s="236"/>
      <c r="H595" s="63"/>
      <c r="I595" s="97"/>
      <c r="J595" s="63"/>
      <c r="K595" s="148"/>
      <c r="L595" s="148"/>
      <c r="M595" s="148"/>
      <c r="N595" s="148"/>
      <c r="O595" s="148"/>
      <c r="P595" s="148"/>
      <c r="Q595" s="148"/>
      <c r="R595" s="148"/>
      <c r="S595" s="148"/>
      <c r="T595" s="148"/>
      <c r="U595" s="148"/>
      <c r="V595" s="148"/>
      <c r="W595" s="148"/>
      <c r="X595" s="148"/>
      <c r="Y595" s="148"/>
      <c r="Z595" s="148"/>
    </row>
    <row r="596" spans="1:26" ht="24.75" customHeight="1">
      <c r="A596" s="764"/>
      <c r="B596" s="148"/>
      <c r="C596" s="764"/>
      <c r="D596" s="62"/>
      <c r="E596" s="62"/>
      <c r="F596" s="62"/>
      <c r="G596" s="236"/>
      <c r="H596" s="63"/>
      <c r="I596" s="97"/>
      <c r="J596" s="63"/>
      <c r="K596" s="148"/>
      <c r="L596" s="148"/>
      <c r="M596" s="148"/>
      <c r="N596" s="148"/>
      <c r="O596" s="148"/>
      <c r="P596" s="148"/>
      <c r="Q596" s="148"/>
      <c r="R596" s="148"/>
      <c r="S596" s="148"/>
      <c r="T596" s="148"/>
      <c r="U596" s="148"/>
      <c r="V596" s="148"/>
      <c r="W596" s="148"/>
      <c r="X596" s="148"/>
      <c r="Y596" s="148"/>
      <c r="Z596" s="148"/>
    </row>
    <row r="597" spans="1:26" ht="24.75" customHeight="1">
      <c r="A597" s="764"/>
      <c r="B597" s="148"/>
      <c r="C597" s="764"/>
      <c r="D597" s="62"/>
      <c r="E597" s="62"/>
      <c r="F597" s="62"/>
      <c r="G597" s="236"/>
      <c r="H597" s="63"/>
      <c r="I597" s="97"/>
      <c r="J597" s="63"/>
      <c r="K597" s="148"/>
      <c r="L597" s="148"/>
      <c r="M597" s="148"/>
      <c r="N597" s="148"/>
      <c r="O597" s="148"/>
      <c r="P597" s="148"/>
      <c r="Q597" s="148"/>
      <c r="R597" s="148"/>
      <c r="S597" s="148"/>
      <c r="T597" s="148"/>
      <c r="U597" s="148"/>
      <c r="V597" s="148"/>
      <c r="W597" s="148"/>
      <c r="X597" s="148"/>
      <c r="Y597" s="148"/>
      <c r="Z597" s="148"/>
    </row>
    <row r="598" spans="1:26" ht="24.75" customHeight="1">
      <c r="A598" s="764"/>
      <c r="B598" s="148"/>
      <c r="C598" s="764"/>
      <c r="D598" s="62"/>
      <c r="E598" s="62"/>
      <c r="F598" s="62"/>
      <c r="G598" s="236"/>
      <c r="H598" s="63"/>
      <c r="I598" s="97"/>
      <c r="J598" s="63"/>
      <c r="K598" s="148"/>
      <c r="L598" s="148"/>
      <c r="M598" s="148"/>
      <c r="N598" s="148"/>
      <c r="O598" s="148"/>
      <c r="P598" s="148"/>
      <c r="Q598" s="148"/>
      <c r="R598" s="148"/>
      <c r="S598" s="148"/>
      <c r="T598" s="148"/>
      <c r="U598" s="148"/>
      <c r="V598" s="148"/>
      <c r="W598" s="148"/>
      <c r="X598" s="148"/>
      <c r="Y598" s="148"/>
      <c r="Z598" s="148"/>
    </row>
    <row r="599" spans="1:26" ht="24.75" customHeight="1">
      <c r="A599" s="764"/>
      <c r="B599" s="148"/>
      <c r="C599" s="764"/>
      <c r="D599" s="62"/>
      <c r="E599" s="62"/>
      <c r="F599" s="62"/>
      <c r="G599" s="236"/>
      <c r="H599" s="63"/>
      <c r="I599" s="97"/>
      <c r="J599" s="63"/>
      <c r="K599" s="148"/>
      <c r="L599" s="148"/>
      <c r="M599" s="148"/>
      <c r="N599" s="148"/>
      <c r="O599" s="148"/>
      <c r="P599" s="148"/>
      <c r="Q599" s="148"/>
      <c r="R599" s="148"/>
      <c r="S599" s="148"/>
      <c r="T599" s="148"/>
      <c r="U599" s="148"/>
      <c r="V599" s="148"/>
      <c r="W599" s="148"/>
      <c r="X599" s="148"/>
      <c r="Y599" s="148"/>
      <c r="Z599" s="148"/>
    </row>
    <row r="600" spans="1:26" ht="24.75" customHeight="1">
      <c r="A600" s="764"/>
      <c r="B600" s="148"/>
      <c r="C600" s="764"/>
      <c r="D600" s="62"/>
      <c r="E600" s="62"/>
      <c r="F600" s="62"/>
      <c r="G600" s="236"/>
      <c r="H600" s="63"/>
      <c r="I600" s="97"/>
      <c r="J600" s="63"/>
      <c r="K600" s="148"/>
      <c r="L600" s="148"/>
      <c r="M600" s="148"/>
      <c r="N600" s="148"/>
      <c r="O600" s="148"/>
      <c r="P600" s="148"/>
      <c r="Q600" s="148"/>
      <c r="R600" s="148"/>
      <c r="S600" s="148"/>
      <c r="T600" s="148"/>
      <c r="U600" s="148"/>
      <c r="V600" s="148"/>
      <c r="W600" s="148"/>
      <c r="X600" s="148"/>
      <c r="Y600" s="148"/>
      <c r="Z600" s="148"/>
    </row>
    <row r="601" spans="1:26" ht="24.75" customHeight="1">
      <c r="A601" s="764"/>
      <c r="B601" s="148"/>
      <c r="C601" s="764"/>
      <c r="D601" s="62"/>
      <c r="E601" s="62"/>
      <c r="F601" s="62"/>
      <c r="G601" s="236"/>
      <c r="H601" s="63"/>
      <c r="I601" s="97"/>
      <c r="J601" s="63"/>
      <c r="K601" s="148"/>
      <c r="L601" s="148"/>
      <c r="M601" s="148"/>
      <c r="N601" s="148"/>
      <c r="O601" s="148"/>
      <c r="P601" s="148"/>
      <c r="Q601" s="148"/>
      <c r="R601" s="148"/>
      <c r="S601" s="148"/>
      <c r="T601" s="148"/>
      <c r="U601" s="148"/>
      <c r="V601" s="148"/>
      <c r="W601" s="148"/>
      <c r="X601" s="148"/>
      <c r="Y601" s="148"/>
      <c r="Z601" s="148"/>
    </row>
    <row r="602" spans="1:26" ht="24.75" customHeight="1">
      <c r="A602" s="764"/>
      <c r="B602" s="148"/>
      <c r="C602" s="764"/>
      <c r="D602" s="62"/>
      <c r="E602" s="62"/>
      <c r="F602" s="62"/>
      <c r="G602" s="236"/>
      <c r="H602" s="63"/>
      <c r="I602" s="97"/>
      <c r="J602" s="63"/>
      <c r="K602" s="148"/>
      <c r="L602" s="148"/>
      <c r="M602" s="148"/>
      <c r="N602" s="148"/>
      <c r="O602" s="148"/>
      <c r="P602" s="148"/>
      <c r="Q602" s="148"/>
      <c r="R602" s="148"/>
      <c r="S602" s="148"/>
      <c r="T602" s="148"/>
      <c r="U602" s="148"/>
      <c r="V602" s="148"/>
      <c r="W602" s="148"/>
      <c r="X602" s="148"/>
      <c r="Y602" s="148"/>
      <c r="Z602" s="148"/>
    </row>
    <row r="603" spans="1:26" ht="24.75" customHeight="1">
      <c r="A603" s="764"/>
      <c r="B603" s="148"/>
      <c r="C603" s="764"/>
      <c r="D603" s="62"/>
      <c r="E603" s="62"/>
      <c r="F603" s="62"/>
      <c r="G603" s="236"/>
      <c r="H603" s="63"/>
      <c r="I603" s="97"/>
      <c r="J603" s="63"/>
      <c r="K603" s="148"/>
      <c r="L603" s="148"/>
      <c r="M603" s="148"/>
      <c r="N603" s="148"/>
      <c r="O603" s="148"/>
      <c r="P603" s="148"/>
      <c r="Q603" s="148"/>
      <c r="R603" s="148"/>
      <c r="S603" s="148"/>
      <c r="T603" s="148"/>
      <c r="U603" s="148"/>
      <c r="V603" s="148"/>
      <c r="W603" s="148"/>
      <c r="X603" s="148"/>
      <c r="Y603" s="148"/>
      <c r="Z603" s="148"/>
    </row>
    <row r="604" spans="1:26" ht="24.75" customHeight="1">
      <c r="A604" s="764"/>
      <c r="B604" s="148"/>
      <c r="C604" s="764"/>
      <c r="D604" s="62"/>
      <c r="E604" s="62"/>
      <c r="F604" s="62"/>
      <c r="G604" s="236"/>
      <c r="H604" s="63"/>
      <c r="I604" s="97"/>
      <c r="J604" s="63"/>
      <c r="K604" s="148"/>
      <c r="L604" s="148"/>
      <c r="M604" s="148"/>
      <c r="N604" s="148"/>
      <c r="O604" s="148"/>
      <c r="P604" s="148"/>
      <c r="Q604" s="148"/>
      <c r="R604" s="148"/>
      <c r="S604" s="148"/>
      <c r="T604" s="148"/>
      <c r="U604" s="148"/>
      <c r="V604" s="148"/>
      <c r="W604" s="148"/>
      <c r="X604" s="148"/>
      <c r="Y604" s="148"/>
      <c r="Z604" s="148"/>
    </row>
    <row r="605" spans="1:26" ht="24.75" customHeight="1">
      <c r="A605" s="764"/>
      <c r="B605" s="148"/>
      <c r="C605" s="764"/>
      <c r="D605" s="62"/>
      <c r="E605" s="62"/>
      <c r="F605" s="62"/>
      <c r="G605" s="236"/>
      <c r="H605" s="63"/>
      <c r="I605" s="97"/>
      <c r="J605" s="63"/>
      <c r="K605" s="148"/>
      <c r="L605" s="148"/>
      <c r="M605" s="148"/>
      <c r="N605" s="148"/>
      <c r="O605" s="148"/>
      <c r="P605" s="148"/>
      <c r="Q605" s="148"/>
      <c r="R605" s="148"/>
      <c r="S605" s="148"/>
      <c r="T605" s="148"/>
      <c r="U605" s="148"/>
      <c r="V605" s="148"/>
      <c r="W605" s="148"/>
      <c r="X605" s="148"/>
      <c r="Y605" s="148"/>
      <c r="Z605" s="148"/>
    </row>
    <row r="606" spans="1:26" ht="24.75" customHeight="1">
      <c r="A606" s="764"/>
      <c r="B606" s="148"/>
      <c r="C606" s="764"/>
      <c r="D606" s="62"/>
      <c r="E606" s="62"/>
      <c r="F606" s="62"/>
      <c r="G606" s="236"/>
      <c r="H606" s="63"/>
      <c r="I606" s="97"/>
      <c r="J606" s="63"/>
      <c r="K606" s="148"/>
      <c r="L606" s="148"/>
      <c r="M606" s="148"/>
      <c r="N606" s="148"/>
      <c r="O606" s="148"/>
      <c r="P606" s="148"/>
      <c r="Q606" s="148"/>
      <c r="R606" s="148"/>
      <c r="S606" s="148"/>
      <c r="T606" s="148"/>
      <c r="U606" s="148"/>
      <c r="V606" s="148"/>
      <c r="W606" s="148"/>
      <c r="X606" s="148"/>
      <c r="Y606" s="148"/>
      <c r="Z606" s="148"/>
    </row>
    <row r="607" spans="1:26" ht="24.75" customHeight="1">
      <c r="A607" s="764"/>
      <c r="B607" s="148"/>
      <c r="C607" s="764"/>
      <c r="D607" s="62"/>
      <c r="E607" s="62"/>
      <c r="F607" s="62"/>
      <c r="G607" s="236"/>
      <c r="H607" s="63"/>
      <c r="I607" s="97"/>
      <c r="J607" s="63"/>
      <c r="K607" s="148"/>
      <c r="L607" s="148"/>
      <c r="M607" s="148"/>
      <c r="N607" s="148"/>
      <c r="O607" s="148"/>
      <c r="P607" s="148"/>
      <c r="Q607" s="148"/>
      <c r="R607" s="148"/>
      <c r="S607" s="148"/>
      <c r="T607" s="148"/>
      <c r="U607" s="148"/>
      <c r="V607" s="148"/>
      <c r="W607" s="148"/>
      <c r="X607" s="148"/>
      <c r="Y607" s="148"/>
      <c r="Z607" s="148"/>
    </row>
    <row r="608" spans="1:26" ht="24.75" customHeight="1">
      <c r="A608" s="764"/>
      <c r="B608" s="148"/>
      <c r="C608" s="764"/>
      <c r="D608" s="62"/>
      <c r="E608" s="62"/>
      <c r="F608" s="62"/>
      <c r="G608" s="236"/>
      <c r="H608" s="63"/>
      <c r="I608" s="97"/>
      <c r="J608" s="63"/>
      <c r="K608" s="148"/>
      <c r="L608" s="148"/>
      <c r="M608" s="148"/>
      <c r="N608" s="148"/>
      <c r="O608" s="148"/>
      <c r="P608" s="148"/>
      <c r="Q608" s="148"/>
      <c r="R608" s="148"/>
      <c r="S608" s="148"/>
      <c r="T608" s="148"/>
      <c r="U608" s="148"/>
      <c r="V608" s="148"/>
      <c r="W608" s="148"/>
      <c r="X608" s="148"/>
      <c r="Y608" s="148"/>
      <c r="Z608" s="148"/>
    </row>
    <row r="609" spans="1:26" ht="24.75" customHeight="1">
      <c r="A609" s="764"/>
      <c r="B609" s="148"/>
      <c r="C609" s="764"/>
      <c r="D609" s="62"/>
      <c r="E609" s="62"/>
      <c r="F609" s="62"/>
      <c r="G609" s="236"/>
      <c r="H609" s="63"/>
      <c r="I609" s="97"/>
      <c r="J609" s="63"/>
      <c r="K609" s="148"/>
      <c r="L609" s="148"/>
      <c r="M609" s="148"/>
      <c r="N609" s="148"/>
      <c r="O609" s="148"/>
      <c r="P609" s="148"/>
      <c r="Q609" s="148"/>
      <c r="R609" s="148"/>
      <c r="S609" s="148"/>
      <c r="T609" s="148"/>
      <c r="U609" s="148"/>
      <c r="V609" s="148"/>
      <c r="W609" s="148"/>
      <c r="X609" s="148"/>
      <c r="Y609" s="148"/>
      <c r="Z609" s="148"/>
    </row>
    <row r="610" spans="1:26" ht="24.75" customHeight="1">
      <c r="A610" s="764"/>
      <c r="B610" s="148"/>
      <c r="C610" s="764"/>
      <c r="D610" s="62"/>
      <c r="E610" s="62"/>
      <c r="F610" s="62"/>
      <c r="G610" s="236"/>
      <c r="H610" s="63"/>
      <c r="I610" s="97"/>
      <c r="J610" s="63"/>
      <c r="K610" s="148"/>
      <c r="L610" s="148"/>
      <c r="M610" s="148"/>
      <c r="N610" s="148"/>
      <c r="O610" s="148"/>
      <c r="P610" s="148"/>
      <c r="Q610" s="148"/>
      <c r="R610" s="148"/>
      <c r="S610" s="148"/>
      <c r="T610" s="148"/>
      <c r="U610" s="148"/>
      <c r="V610" s="148"/>
      <c r="W610" s="148"/>
      <c r="X610" s="148"/>
      <c r="Y610" s="148"/>
      <c r="Z610" s="148"/>
    </row>
    <row r="611" spans="1:26" ht="24.75" customHeight="1">
      <c r="A611" s="764"/>
      <c r="B611" s="148"/>
      <c r="C611" s="764"/>
      <c r="D611" s="62"/>
      <c r="E611" s="62"/>
      <c r="F611" s="62"/>
      <c r="G611" s="236"/>
      <c r="H611" s="63"/>
      <c r="I611" s="97"/>
      <c r="J611" s="63"/>
      <c r="K611" s="148"/>
      <c r="L611" s="148"/>
      <c r="M611" s="148"/>
      <c r="N611" s="148"/>
      <c r="O611" s="148"/>
      <c r="P611" s="148"/>
      <c r="Q611" s="148"/>
      <c r="R611" s="148"/>
      <c r="S611" s="148"/>
      <c r="T611" s="148"/>
      <c r="U611" s="148"/>
      <c r="V611" s="148"/>
      <c r="W611" s="148"/>
      <c r="X611" s="148"/>
      <c r="Y611" s="148"/>
      <c r="Z611" s="148"/>
    </row>
    <row r="612" spans="1:26" ht="24.75" customHeight="1">
      <c r="A612" s="764"/>
      <c r="B612" s="148"/>
      <c r="C612" s="764"/>
      <c r="D612" s="62"/>
      <c r="E612" s="62"/>
      <c r="F612" s="62"/>
      <c r="G612" s="236"/>
      <c r="H612" s="63"/>
      <c r="I612" s="97"/>
      <c r="J612" s="63"/>
      <c r="K612" s="148"/>
      <c r="L612" s="148"/>
      <c r="M612" s="148"/>
      <c r="N612" s="148"/>
      <c r="O612" s="148"/>
      <c r="P612" s="148"/>
      <c r="Q612" s="148"/>
      <c r="R612" s="148"/>
      <c r="S612" s="148"/>
      <c r="T612" s="148"/>
      <c r="U612" s="148"/>
      <c r="V612" s="148"/>
      <c r="W612" s="148"/>
      <c r="X612" s="148"/>
      <c r="Y612" s="148"/>
      <c r="Z612" s="148"/>
    </row>
    <row r="613" spans="1:26" ht="24.75" customHeight="1">
      <c r="A613" s="764"/>
      <c r="B613" s="148"/>
      <c r="C613" s="764"/>
      <c r="D613" s="62"/>
      <c r="E613" s="62"/>
      <c r="F613" s="62"/>
      <c r="G613" s="236"/>
      <c r="H613" s="63"/>
      <c r="I613" s="97"/>
      <c r="J613" s="63"/>
      <c r="K613" s="148"/>
      <c r="L613" s="148"/>
      <c r="M613" s="148"/>
      <c r="N613" s="148"/>
      <c r="O613" s="148"/>
      <c r="P613" s="148"/>
      <c r="Q613" s="148"/>
      <c r="R613" s="148"/>
      <c r="S613" s="148"/>
      <c r="T613" s="148"/>
      <c r="U613" s="148"/>
      <c r="V613" s="148"/>
      <c r="W613" s="148"/>
      <c r="X613" s="148"/>
      <c r="Y613" s="148"/>
      <c r="Z613" s="148"/>
    </row>
    <row r="614" spans="1:26" ht="24.75" customHeight="1">
      <c r="A614" s="764"/>
      <c r="B614" s="148"/>
      <c r="C614" s="764"/>
      <c r="D614" s="62"/>
      <c r="E614" s="62"/>
      <c r="F614" s="62"/>
      <c r="G614" s="236"/>
      <c r="H614" s="63"/>
      <c r="I614" s="97"/>
      <c r="J614" s="63"/>
      <c r="K614" s="148"/>
      <c r="L614" s="148"/>
      <c r="M614" s="148"/>
      <c r="N614" s="148"/>
      <c r="O614" s="148"/>
      <c r="P614" s="148"/>
      <c r="Q614" s="148"/>
      <c r="R614" s="148"/>
      <c r="S614" s="148"/>
      <c r="T614" s="148"/>
      <c r="U614" s="148"/>
      <c r="V614" s="148"/>
      <c r="W614" s="148"/>
      <c r="X614" s="148"/>
      <c r="Y614" s="148"/>
      <c r="Z614" s="148"/>
    </row>
    <row r="615" spans="1:26" ht="24.75" customHeight="1">
      <c r="A615" s="764"/>
      <c r="B615" s="148"/>
      <c r="C615" s="764"/>
      <c r="D615" s="62"/>
      <c r="E615" s="62"/>
      <c r="F615" s="62"/>
      <c r="G615" s="236"/>
      <c r="H615" s="63"/>
      <c r="I615" s="97"/>
      <c r="J615" s="63"/>
      <c r="K615" s="148"/>
      <c r="L615" s="148"/>
      <c r="M615" s="148"/>
      <c r="N615" s="148"/>
      <c r="O615" s="148"/>
      <c r="P615" s="148"/>
      <c r="Q615" s="148"/>
      <c r="R615" s="148"/>
      <c r="S615" s="148"/>
      <c r="T615" s="148"/>
      <c r="U615" s="148"/>
      <c r="V615" s="148"/>
      <c r="W615" s="148"/>
      <c r="X615" s="148"/>
      <c r="Y615" s="148"/>
      <c r="Z615" s="148"/>
    </row>
    <row r="616" spans="1:26" ht="24.75" customHeight="1">
      <c r="A616" s="764"/>
      <c r="B616" s="148"/>
      <c r="C616" s="764"/>
      <c r="D616" s="62"/>
      <c r="E616" s="62"/>
      <c r="F616" s="62"/>
      <c r="G616" s="236"/>
      <c r="H616" s="63"/>
      <c r="I616" s="97"/>
      <c r="J616" s="63"/>
      <c r="K616" s="148"/>
      <c r="L616" s="148"/>
      <c r="M616" s="148"/>
      <c r="N616" s="148"/>
      <c r="O616" s="148"/>
      <c r="P616" s="148"/>
      <c r="Q616" s="148"/>
      <c r="R616" s="148"/>
      <c r="S616" s="148"/>
      <c r="T616" s="148"/>
      <c r="U616" s="148"/>
      <c r="V616" s="148"/>
      <c r="W616" s="148"/>
      <c r="X616" s="148"/>
      <c r="Y616" s="148"/>
      <c r="Z616" s="148"/>
    </row>
    <row r="617" spans="1:26" ht="24.75" customHeight="1">
      <c r="A617" s="764"/>
      <c r="B617" s="148"/>
      <c r="C617" s="764"/>
      <c r="D617" s="62"/>
      <c r="E617" s="62"/>
      <c r="F617" s="62"/>
      <c r="G617" s="236"/>
      <c r="H617" s="63"/>
      <c r="I617" s="97"/>
      <c r="J617" s="63"/>
      <c r="K617" s="148"/>
      <c r="L617" s="148"/>
      <c r="M617" s="148"/>
      <c r="N617" s="148"/>
      <c r="O617" s="148"/>
      <c r="P617" s="148"/>
      <c r="Q617" s="148"/>
      <c r="R617" s="148"/>
      <c r="S617" s="148"/>
      <c r="T617" s="148"/>
      <c r="U617" s="148"/>
      <c r="V617" s="148"/>
      <c r="W617" s="148"/>
      <c r="X617" s="148"/>
      <c r="Y617" s="148"/>
      <c r="Z617" s="148"/>
    </row>
    <row r="618" spans="1:26" ht="24.75" customHeight="1">
      <c r="A618" s="764"/>
      <c r="B618" s="148"/>
      <c r="C618" s="764"/>
      <c r="D618" s="62"/>
      <c r="E618" s="62"/>
      <c r="F618" s="62"/>
      <c r="G618" s="236"/>
      <c r="H618" s="63"/>
      <c r="I618" s="97"/>
      <c r="J618" s="63"/>
      <c r="K618" s="148"/>
      <c r="L618" s="148"/>
      <c r="M618" s="148"/>
      <c r="N618" s="148"/>
      <c r="O618" s="148"/>
      <c r="P618" s="148"/>
      <c r="Q618" s="148"/>
      <c r="R618" s="148"/>
      <c r="S618" s="148"/>
      <c r="T618" s="148"/>
      <c r="U618" s="148"/>
      <c r="V618" s="148"/>
      <c r="W618" s="148"/>
      <c r="X618" s="148"/>
      <c r="Y618" s="148"/>
      <c r="Z618" s="148"/>
    </row>
    <row r="619" spans="1:26" ht="24.75" customHeight="1">
      <c r="A619" s="764"/>
      <c r="B619" s="148"/>
      <c r="C619" s="764"/>
      <c r="D619" s="62"/>
      <c r="E619" s="62"/>
      <c r="F619" s="62"/>
      <c r="G619" s="236"/>
      <c r="H619" s="63"/>
      <c r="I619" s="97"/>
      <c r="J619" s="63"/>
      <c r="K619" s="148"/>
      <c r="L619" s="148"/>
      <c r="M619" s="148"/>
      <c r="N619" s="148"/>
      <c r="O619" s="148"/>
      <c r="P619" s="148"/>
      <c r="Q619" s="148"/>
      <c r="R619" s="148"/>
      <c r="S619" s="148"/>
      <c r="T619" s="148"/>
      <c r="U619" s="148"/>
      <c r="V619" s="148"/>
      <c r="W619" s="148"/>
      <c r="X619" s="148"/>
      <c r="Y619" s="148"/>
      <c r="Z619" s="148"/>
    </row>
    <row r="620" spans="1:26" ht="24.75" customHeight="1">
      <c r="A620" s="764"/>
      <c r="B620" s="148"/>
      <c r="C620" s="764"/>
      <c r="D620" s="62"/>
      <c r="E620" s="62"/>
      <c r="F620" s="62"/>
      <c r="G620" s="236"/>
      <c r="H620" s="63"/>
      <c r="I620" s="97"/>
      <c r="J620" s="63"/>
      <c r="K620" s="148"/>
      <c r="L620" s="148"/>
      <c r="M620" s="148"/>
      <c r="N620" s="148"/>
      <c r="O620" s="148"/>
      <c r="P620" s="148"/>
      <c r="Q620" s="148"/>
      <c r="R620" s="148"/>
      <c r="S620" s="148"/>
      <c r="T620" s="148"/>
      <c r="U620" s="148"/>
      <c r="V620" s="148"/>
      <c r="W620" s="148"/>
      <c r="X620" s="148"/>
      <c r="Y620" s="148"/>
      <c r="Z620" s="148"/>
    </row>
    <row r="621" spans="1:26" ht="24.75" customHeight="1">
      <c r="A621" s="764"/>
      <c r="B621" s="148"/>
      <c r="C621" s="764"/>
      <c r="D621" s="62"/>
      <c r="E621" s="62"/>
      <c r="F621" s="62"/>
      <c r="G621" s="236"/>
      <c r="H621" s="63"/>
      <c r="I621" s="97"/>
      <c r="J621" s="63"/>
      <c r="K621" s="148"/>
      <c r="L621" s="148"/>
      <c r="M621" s="148"/>
      <c r="N621" s="148"/>
      <c r="O621" s="148"/>
      <c r="P621" s="148"/>
      <c r="Q621" s="148"/>
      <c r="R621" s="148"/>
      <c r="S621" s="148"/>
      <c r="T621" s="148"/>
      <c r="U621" s="148"/>
      <c r="V621" s="148"/>
      <c r="W621" s="148"/>
      <c r="X621" s="148"/>
      <c r="Y621" s="148"/>
      <c r="Z621" s="148"/>
    </row>
    <row r="622" spans="1:26" ht="24.75" customHeight="1">
      <c r="A622" s="764"/>
      <c r="B622" s="148"/>
      <c r="C622" s="764"/>
      <c r="D622" s="62"/>
      <c r="E622" s="62"/>
      <c r="F622" s="62"/>
      <c r="G622" s="236"/>
      <c r="H622" s="63"/>
      <c r="I622" s="97"/>
      <c r="J622" s="63"/>
      <c r="K622" s="148"/>
      <c r="L622" s="148"/>
      <c r="M622" s="148"/>
      <c r="N622" s="148"/>
      <c r="O622" s="148"/>
      <c r="P622" s="148"/>
      <c r="Q622" s="148"/>
      <c r="R622" s="148"/>
      <c r="S622" s="148"/>
      <c r="T622" s="148"/>
      <c r="U622" s="148"/>
      <c r="V622" s="148"/>
      <c r="W622" s="148"/>
      <c r="X622" s="148"/>
      <c r="Y622" s="148"/>
      <c r="Z622" s="148"/>
    </row>
    <row r="623" spans="1:26" ht="24.75" customHeight="1">
      <c r="A623" s="764"/>
      <c r="B623" s="148"/>
      <c r="C623" s="764"/>
      <c r="D623" s="62"/>
      <c r="E623" s="62"/>
      <c r="F623" s="62"/>
      <c r="G623" s="236"/>
      <c r="H623" s="63"/>
      <c r="I623" s="97"/>
      <c r="J623" s="63"/>
      <c r="K623" s="148"/>
      <c r="L623" s="148"/>
      <c r="M623" s="148"/>
      <c r="N623" s="148"/>
      <c r="O623" s="148"/>
      <c r="P623" s="148"/>
      <c r="Q623" s="148"/>
      <c r="R623" s="148"/>
      <c r="S623" s="148"/>
      <c r="T623" s="148"/>
      <c r="U623" s="148"/>
      <c r="V623" s="148"/>
      <c r="W623" s="148"/>
      <c r="X623" s="148"/>
      <c r="Y623" s="148"/>
      <c r="Z623" s="148"/>
    </row>
    <row r="624" spans="1:26" ht="24.75" customHeight="1">
      <c r="A624" s="764"/>
      <c r="B624" s="148"/>
      <c r="C624" s="764"/>
      <c r="D624" s="62"/>
      <c r="E624" s="62"/>
      <c r="F624" s="62"/>
      <c r="G624" s="236"/>
      <c r="H624" s="63"/>
      <c r="I624" s="97"/>
      <c r="J624" s="63"/>
      <c r="K624" s="148"/>
      <c r="L624" s="148"/>
      <c r="M624" s="148"/>
      <c r="N624" s="148"/>
      <c r="O624" s="148"/>
      <c r="P624" s="148"/>
      <c r="Q624" s="148"/>
      <c r="R624" s="148"/>
      <c r="S624" s="148"/>
      <c r="T624" s="148"/>
      <c r="U624" s="148"/>
      <c r="V624" s="148"/>
      <c r="W624" s="148"/>
      <c r="X624" s="148"/>
      <c r="Y624" s="148"/>
      <c r="Z624" s="148"/>
    </row>
    <row r="625" spans="1:26" ht="24.75" customHeight="1">
      <c r="A625" s="764"/>
      <c r="B625" s="148"/>
      <c r="C625" s="764"/>
      <c r="D625" s="62"/>
      <c r="E625" s="62"/>
      <c r="F625" s="62"/>
      <c r="G625" s="236"/>
      <c r="H625" s="63"/>
      <c r="I625" s="97"/>
      <c r="J625" s="63"/>
      <c r="K625" s="148"/>
      <c r="L625" s="148"/>
      <c r="M625" s="148"/>
      <c r="N625" s="148"/>
      <c r="O625" s="148"/>
      <c r="P625" s="148"/>
      <c r="Q625" s="148"/>
      <c r="R625" s="148"/>
      <c r="S625" s="148"/>
      <c r="T625" s="148"/>
      <c r="U625" s="148"/>
      <c r="V625" s="148"/>
      <c r="W625" s="148"/>
      <c r="X625" s="148"/>
      <c r="Y625" s="148"/>
      <c r="Z625" s="148"/>
    </row>
    <row r="626" spans="1:26" ht="24.75" customHeight="1">
      <c r="A626" s="764"/>
      <c r="B626" s="148"/>
      <c r="C626" s="764"/>
      <c r="D626" s="62"/>
      <c r="E626" s="62"/>
      <c r="F626" s="62"/>
      <c r="G626" s="236"/>
      <c r="H626" s="63"/>
      <c r="I626" s="97"/>
      <c r="J626" s="63"/>
      <c r="K626" s="148"/>
      <c r="L626" s="148"/>
      <c r="M626" s="148"/>
      <c r="N626" s="148"/>
      <c r="O626" s="148"/>
      <c r="P626" s="148"/>
      <c r="Q626" s="148"/>
      <c r="R626" s="148"/>
      <c r="S626" s="148"/>
      <c r="T626" s="148"/>
      <c r="U626" s="148"/>
      <c r="V626" s="148"/>
      <c r="W626" s="148"/>
      <c r="X626" s="148"/>
      <c r="Y626" s="148"/>
      <c r="Z626" s="148"/>
    </row>
    <row r="627" spans="1:26" ht="24.75" customHeight="1">
      <c r="A627" s="764"/>
      <c r="B627" s="148"/>
      <c r="C627" s="764"/>
      <c r="D627" s="62"/>
      <c r="E627" s="62"/>
      <c r="F627" s="62"/>
      <c r="G627" s="236"/>
      <c r="H627" s="63"/>
      <c r="I627" s="97"/>
      <c r="J627" s="63"/>
      <c r="K627" s="148"/>
      <c r="L627" s="148"/>
      <c r="M627" s="148"/>
      <c r="N627" s="148"/>
      <c r="O627" s="148"/>
      <c r="P627" s="148"/>
      <c r="Q627" s="148"/>
      <c r="R627" s="148"/>
      <c r="S627" s="148"/>
      <c r="T627" s="148"/>
      <c r="U627" s="148"/>
      <c r="V627" s="148"/>
      <c r="W627" s="148"/>
      <c r="X627" s="148"/>
      <c r="Y627" s="148"/>
      <c r="Z627" s="148"/>
    </row>
    <row r="628" spans="1:26" ht="24.75" customHeight="1">
      <c r="A628" s="764"/>
      <c r="B628" s="148"/>
      <c r="C628" s="764"/>
      <c r="D628" s="62"/>
      <c r="E628" s="62"/>
      <c r="F628" s="62"/>
      <c r="G628" s="236"/>
      <c r="H628" s="63"/>
      <c r="I628" s="97"/>
      <c r="J628" s="63"/>
      <c r="K628" s="148"/>
      <c r="L628" s="148"/>
      <c r="M628" s="148"/>
      <c r="N628" s="148"/>
      <c r="O628" s="148"/>
      <c r="P628" s="148"/>
      <c r="Q628" s="148"/>
      <c r="R628" s="148"/>
      <c r="S628" s="148"/>
      <c r="T628" s="148"/>
      <c r="U628" s="148"/>
      <c r="V628" s="148"/>
      <c r="W628" s="148"/>
      <c r="X628" s="148"/>
      <c r="Y628" s="148"/>
      <c r="Z628" s="148"/>
    </row>
    <row r="629" spans="1:26" ht="24.75" customHeight="1">
      <c r="A629" s="764"/>
      <c r="B629" s="148"/>
      <c r="C629" s="764"/>
      <c r="D629" s="62"/>
      <c r="E629" s="62"/>
      <c r="F629" s="62"/>
      <c r="G629" s="236"/>
      <c r="H629" s="63"/>
      <c r="I629" s="97"/>
      <c r="J629" s="63"/>
      <c r="K629" s="148"/>
      <c r="L629" s="148"/>
      <c r="M629" s="148"/>
      <c r="N629" s="148"/>
      <c r="O629" s="148"/>
      <c r="P629" s="148"/>
      <c r="Q629" s="148"/>
      <c r="R629" s="148"/>
      <c r="S629" s="148"/>
      <c r="T629" s="148"/>
      <c r="U629" s="148"/>
      <c r="V629" s="148"/>
      <c r="W629" s="148"/>
      <c r="X629" s="148"/>
      <c r="Y629" s="148"/>
      <c r="Z629" s="148"/>
    </row>
    <row r="630" spans="1:26" ht="24.75" customHeight="1">
      <c r="A630" s="764"/>
      <c r="B630" s="148"/>
      <c r="C630" s="764"/>
      <c r="D630" s="62"/>
      <c r="E630" s="62"/>
      <c r="F630" s="62"/>
      <c r="G630" s="236"/>
      <c r="H630" s="63"/>
      <c r="I630" s="97"/>
      <c r="J630" s="63"/>
      <c r="K630" s="148"/>
      <c r="L630" s="148"/>
      <c r="M630" s="148"/>
      <c r="N630" s="148"/>
      <c r="O630" s="148"/>
      <c r="P630" s="148"/>
      <c r="Q630" s="148"/>
      <c r="R630" s="148"/>
      <c r="S630" s="148"/>
      <c r="T630" s="148"/>
      <c r="U630" s="148"/>
      <c r="V630" s="148"/>
      <c r="W630" s="148"/>
      <c r="X630" s="148"/>
      <c r="Y630" s="148"/>
      <c r="Z630" s="148"/>
    </row>
    <row r="631" spans="1:26" ht="24.75" customHeight="1">
      <c r="A631" s="764"/>
      <c r="B631" s="148"/>
      <c r="C631" s="764"/>
      <c r="D631" s="62"/>
      <c r="E631" s="62"/>
      <c r="F631" s="62"/>
      <c r="G631" s="236"/>
      <c r="H631" s="63"/>
      <c r="I631" s="97"/>
      <c r="J631" s="63"/>
      <c r="K631" s="148"/>
      <c r="L631" s="148"/>
      <c r="M631" s="148"/>
      <c r="N631" s="148"/>
      <c r="O631" s="148"/>
      <c r="P631" s="148"/>
      <c r="Q631" s="148"/>
      <c r="R631" s="148"/>
      <c r="S631" s="148"/>
      <c r="T631" s="148"/>
      <c r="U631" s="148"/>
      <c r="V631" s="148"/>
      <c r="W631" s="148"/>
      <c r="X631" s="148"/>
      <c r="Y631" s="148"/>
      <c r="Z631" s="148"/>
    </row>
    <row r="632" spans="1:26" ht="24.75" customHeight="1">
      <c r="A632" s="764"/>
      <c r="B632" s="148"/>
      <c r="C632" s="764"/>
      <c r="D632" s="62"/>
      <c r="E632" s="62"/>
      <c r="F632" s="62"/>
      <c r="G632" s="236"/>
      <c r="H632" s="63"/>
      <c r="I632" s="97"/>
      <c r="J632" s="63"/>
      <c r="K632" s="148"/>
      <c r="L632" s="148"/>
      <c r="M632" s="148"/>
      <c r="N632" s="148"/>
      <c r="O632" s="148"/>
      <c r="P632" s="148"/>
      <c r="Q632" s="148"/>
      <c r="R632" s="148"/>
      <c r="S632" s="148"/>
      <c r="T632" s="148"/>
      <c r="U632" s="148"/>
      <c r="V632" s="148"/>
      <c r="W632" s="148"/>
      <c r="X632" s="148"/>
      <c r="Y632" s="148"/>
      <c r="Z632" s="148"/>
    </row>
    <row r="633" spans="1:26" ht="24.75" customHeight="1">
      <c r="A633" s="764"/>
      <c r="B633" s="148"/>
      <c r="C633" s="764"/>
      <c r="D633" s="62"/>
      <c r="E633" s="62"/>
      <c r="F633" s="62"/>
      <c r="G633" s="236"/>
      <c r="H633" s="63"/>
      <c r="I633" s="97"/>
      <c r="J633" s="63"/>
      <c r="K633" s="148"/>
      <c r="L633" s="148"/>
      <c r="M633" s="148"/>
      <c r="N633" s="148"/>
      <c r="O633" s="148"/>
      <c r="P633" s="148"/>
      <c r="Q633" s="148"/>
      <c r="R633" s="148"/>
      <c r="S633" s="148"/>
      <c r="T633" s="148"/>
      <c r="U633" s="148"/>
      <c r="V633" s="148"/>
      <c r="W633" s="148"/>
      <c r="X633" s="148"/>
      <c r="Y633" s="148"/>
      <c r="Z633" s="148"/>
    </row>
    <row r="634" spans="1:26" ht="24.75" customHeight="1">
      <c r="A634" s="764"/>
      <c r="B634" s="148"/>
      <c r="C634" s="764"/>
      <c r="D634" s="62"/>
      <c r="E634" s="62"/>
      <c r="F634" s="62"/>
      <c r="G634" s="236"/>
      <c r="H634" s="63"/>
      <c r="I634" s="97"/>
      <c r="J634" s="63"/>
      <c r="K634" s="148"/>
      <c r="L634" s="148"/>
      <c r="M634" s="148"/>
      <c r="N634" s="148"/>
      <c r="O634" s="148"/>
      <c r="P634" s="148"/>
      <c r="Q634" s="148"/>
      <c r="R634" s="148"/>
      <c r="S634" s="148"/>
      <c r="T634" s="148"/>
      <c r="U634" s="148"/>
      <c r="V634" s="148"/>
      <c r="W634" s="148"/>
      <c r="X634" s="148"/>
      <c r="Y634" s="148"/>
      <c r="Z634" s="148"/>
    </row>
    <row r="635" spans="1:26" ht="24.75" customHeight="1">
      <c r="A635" s="764"/>
      <c r="B635" s="148"/>
      <c r="C635" s="764"/>
      <c r="D635" s="62"/>
      <c r="E635" s="62"/>
      <c r="F635" s="62"/>
      <c r="G635" s="236"/>
      <c r="H635" s="63"/>
      <c r="I635" s="97"/>
      <c r="J635" s="63"/>
      <c r="K635" s="148"/>
      <c r="L635" s="148"/>
      <c r="M635" s="148"/>
      <c r="N635" s="148"/>
      <c r="O635" s="148"/>
      <c r="P635" s="148"/>
      <c r="Q635" s="148"/>
      <c r="R635" s="148"/>
      <c r="S635" s="148"/>
      <c r="T635" s="148"/>
      <c r="U635" s="148"/>
      <c r="V635" s="148"/>
      <c r="W635" s="148"/>
      <c r="X635" s="148"/>
      <c r="Y635" s="148"/>
      <c r="Z635" s="148"/>
    </row>
    <row r="636" spans="1:26" ht="24.75" customHeight="1">
      <c r="A636" s="764"/>
      <c r="B636" s="148"/>
      <c r="C636" s="764"/>
      <c r="D636" s="62"/>
      <c r="E636" s="62"/>
      <c r="F636" s="62"/>
      <c r="G636" s="236"/>
      <c r="H636" s="63"/>
      <c r="I636" s="97"/>
      <c r="J636" s="63"/>
      <c r="K636" s="148"/>
      <c r="L636" s="148"/>
      <c r="M636" s="148"/>
      <c r="N636" s="148"/>
      <c r="O636" s="148"/>
      <c r="P636" s="148"/>
      <c r="Q636" s="148"/>
      <c r="R636" s="148"/>
      <c r="S636" s="148"/>
      <c r="T636" s="148"/>
      <c r="U636" s="148"/>
      <c r="V636" s="148"/>
      <c r="W636" s="148"/>
      <c r="X636" s="148"/>
      <c r="Y636" s="148"/>
      <c r="Z636" s="148"/>
    </row>
    <row r="637" spans="1:26" ht="24.75" customHeight="1">
      <c r="A637" s="764"/>
      <c r="B637" s="148"/>
      <c r="C637" s="764"/>
      <c r="D637" s="62"/>
      <c r="E637" s="62"/>
      <c r="F637" s="62"/>
      <c r="G637" s="236"/>
      <c r="H637" s="63"/>
      <c r="I637" s="97"/>
      <c r="J637" s="63"/>
      <c r="K637" s="148"/>
      <c r="L637" s="148"/>
      <c r="M637" s="148"/>
      <c r="N637" s="148"/>
      <c r="O637" s="148"/>
      <c r="P637" s="148"/>
      <c r="Q637" s="148"/>
      <c r="R637" s="148"/>
      <c r="S637" s="148"/>
      <c r="T637" s="148"/>
      <c r="U637" s="148"/>
      <c r="V637" s="148"/>
      <c r="W637" s="148"/>
      <c r="X637" s="148"/>
      <c r="Y637" s="148"/>
      <c r="Z637" s="148"/>
    </row>
    <row r="638" spans="1:26" ht="24.75" customHeight="1">
      <c r="A638" s="764"/>
      <c r="B638" s="148"/>
      <c r="C638" s="764"/>
      <c r="D638" s="62"/>
      <c r="E638" s="62"/>
      <c r="F638" s="62"/>
      <c r="G638" s="236"/>
      <c r="H638" s="63"/>
      <c r="I638" s="97"/>
      <c r="J638" s="63"/>
      <c r="K638" s="148"/>
      <c r="L638" s="148"/>
      <c r="M638" s="148"/>
      <c r="N638" s="148"/>
      <c r="O638" s="148"/>
      <c r="P638" s="148"/>
      <c r="Q638" s="148"/>
      <c r="R638" s="148"/>
      <c r="S638" s="148"/>
      <c r="T638" s="148"/>
      <c r="U638" s="148"/>
      <c r="V638" s="148"/>
      <c r="W638" s="148"/>
      <c r="X638" s="148"/>
      <c r="Y638" s="148"/>
      <c r="Z638" s="148"/>
    </row>
    <row r="639" spans="1:26" ht="24.75" customHeight="1">
      <c r="A639" s="764"/>
      <c r="B639" s="148"/>
      <c r="C639" s="764"/>
      <c r="D639" s="62"/>
      <c r="E639" s="62"/>
      <c r="F639" s="62"/>
      <c r="G639" s="236"/>
      <c r="H639" s="63"/>
      <c r="I639" s="97"/>
      <c r="J639" s="63"/>
      <c r="K639" s="148"/>
      <c r="L639" s="148"/>
      <c r="M639" s="148"/>
      <c r="N639" s="148"/>
      <c r="O639" s="148"/>
      <c r="P639" s="148"/>
      <c r="Q639" s="148"/>
      <c r="R639" s="148"/>
      <c r="S639" s="148"/>
      <c r="T639" s="148"/>
      <c r="U639" s="148"/>
      <c r="V639" s="148"/>
      <c r="W639" s="148"/>
      <c r="X639" s="148"/>
      <c r="Y639" s="148"/>
      <c r="Z639" s="148"/>
    </row>
    <row r="640" spans="1:26" ht="24.75" customHeight="1">
      <c r="A640" s="764"/>
      <c r="B640" s="148"/>
      <c r="C640" s="764"/>
      <c r="D640" s="62"/>
      <c r="E640" s="62"/>
      <c r="F640" s="62"/>
      <c r="G640" s="236"/>
      <c r="H640" s="63"/>
      <c r="I640" s="97"/>
      <c r="J640" s="63"/>
      <c r="K640" s="148"/>
      <c r="L640" s="148"/>
      <c r="M640" s="148"/>
      <c r="N640" s="148"/>
      <c r="O640" s="148"/>
      <c r="P640" s="148"/>
      <c r="Q640" s="148"/>
      <c r="R640" s="148"/>
      <c r="S640" s="148"/>
      <c r="T640" s="148"/>
      <c r="U640" s="148"/>
      <c r="V640" s="148"/>
      <c r="W640" s="148"/>
      <c r="X640" s="148"/>
      <c r="Y640" s="148"/>
      <c r="Z640" s="148"/>
    </row>
    <row r="641" spans="1:26" ht="24.75" customHeight="1">
      <c r="A641" s="764"/>
      <c r="B641" s="148"/>
      <c r="C641" s="764"/>
      <c r="D641" s="62"/>
      <c r="E641" s="62"/>
      <c r="F641" s="62"/>
      <c r="G641" s="236"/>
      <c r="H641" s="63"/>
      <c r="I641" s="97"/>
      <c r="J641" s="63"/>
      <c r="K641" s="148"/>
      <c r="L641" s="148"/>
      <c r="M641" s="148"/>
      <c r="N641" s="148"/>
      <c r="O641" s="148"/>
      <c r="P641" s="148"/>
      <c r="Q641" s="148"/>
      <c r="R641" s="148"/>
      <c r="S641" s="148"/>
      <c r="T641" s="148"/>
      <c r="U641" s="148"/>
      <c r="V641" s="148"/>
      <c r="W641" s="148"/>
      <c r="X641" s="148"/>
      <c r="Y641" s="148"/>
      <c r="Z641" s="148"/>
    </row>
    <row r="642" spans="1:26" ht="24.75" customHeight="1">
      <c r="A642" s="764"/>
      <c r="B642" s="148"/>
      <c r="C642" s="764"/>
      <c r="D642" s="62"/>
      <c r="E642" s="62"/>
      <c r="F642" s="62"/>
      <c r="G642" s="236"/>
      <c r="H642" s="63"/>
      <c r="I642" s="97"/>
      <c r="J642" s="63"/>
      <c r="K642" s="148"/>
      <c r="L642" s="148"/>
      <c r="M642" s="148"/>
      <c r="N642" s="148"/>
      <c r="O642" s="148"/>
      <c r="P642" s="148"/>
      <c r="Q642" s="148"/>
      <c r="R642" s="148"/>
      <c r="S642" s="148"/>
      <c r="T642" s="148"/>
      <c r="U642" s="148"/>
      <c r="V642" s="148"/>
      <c r="W642" s="148"/>
      <c r="X642" s="148"/>
      <c r="Y642" s="148"/>
      <c r="Z642" s="148"/>
    </row>
    <row r="643" spans="1:26" ht="24.75" customHeight="1">
      <c r="A643" s="764"/>
      <c r="B643" s="148"/>
      <c r="C643" s="764"/>
      <c r="D643" s="62"/>
      <c r="E643" s="62"/>
      <c r="F643" s="62"/>
      <c r="G643" s="236"/>
      <c r="H643" s="63"/>
      <c r="I643" s="97"/>
      <c r="J643" s="63"/>
      <c r="K643" s="148"/>
      <c r="L643" s="148"/>
      <c r="M643" s="148"/>
      <c r="N643" s="148"/>
      <c r="O643" s="148"/>
      <c r="P643" s="148"/>
      <c r="Q643" s="148"/>
      <c r="R643" s="148"/>
      <c r="S643" s="148"/>
      <c r="T643" s="148"/>
      <c r="U643" s="148"/>
      <c r="V643" s="148"/>
      <c r="W643" s="148"/>
      <c r="X643" s="148"/>
      <c r="Y643" s="148"/>
      <c r="Z643" s="148"/>
    </row>
    <row r="644" spans="1:26" ht="24.75" customHeight="1">
      <c r="A644" s="764"/>
      <c r="B644" s="148"/>
      <c r="C644" s="764"/>
      <c r="D644" s="62"/>
      <c r="E644" s="62"/>
      <c r="F644" s="62"/>
      <c r="G644" s="236"/>
      <c r="H644" s="63"/>
      <c r="I644" s="97"/>
      <c r="J644" s="63"/>
      <c r="K644" s="148"/>
      <c r="L644" s="148"/>
      <c r="M644" s="148"/>
      <c r="N644" s="148"/>
      <c r="O644" s="148"/>
      <c r="P644" s="148"/>
      <c r="Q644" s="148"/>
      <c r="R644" s="148"/>
      <c r="S644" s="148"/>
      <c r="T644" s="148"/>
      <c r="U644" s="148"/>
      <c r="V644" s="148"/>
      <c r="W644" s="148"/>
      <c r="X644" s="148"/>
      <c r="Y644" s="148"/>
      <c r="Z644" s="148"/>
    </row>
    <row r="645" spans="1:26" ht="24.75" customHeight="1">
      <c r="A645" s="764"/>
      <c r="B645" s="148"/>
      <c r="C645" s="764"/>
      <c r="D645" s="62"/>
      <c r="E645" s="62"/>
      <c r="F645" s="62"/>
      <c r="G645" s="236"/>
      <c r="H645" s="63"/>
      <c r="I645" s="97"/>
      <c r="J645" s="63"/>
      <c r="K645" s="148"/>
      <c r="L645" s="148"/>
      <c r="M645" s="148"/>
      <c r="N645" s="148"/>
      <c r="O645" s="148"/>
      <c r="P645" s="148"/>
      <c r="Q645" s="148"/>
      <c r="R645" s="148"/>
      <c r="S645" s="148"/>
      <c r="T645" s="148"/>
      <c r="U645" s="148"/>
      <c r="V645" s="148"/>
      <c r="W645" s="148"/>
      <c r="X645" s="148"/>
      <c r="Y645" s="148"/>
      <c r="Z645" s="148"/>
    </row>
    <row r="646" spans="1:26" ht="24.75" customHeight="1">
      <c r="A646" s="764"/>
      <c r="B646" s="148"/>
      <c r="C646" s="764"/>
      <c r="D646" s="62"/>
      <c r="E646" s="62"/>
      <c r="F646" s="62"/>
      <c r="G646" s="236"/>
      <c r="H646" s="63"/>
      <c r="I646" s="97"/>
      <c r="J646" s="63"/>
      <c r="K646" s="148"/>
      <c r="L646" s="148"/>
      <c r="M646" s="148"/>
      <c r="N646" s="148"/>
      <c r="O646" s="148"/>
      <c r="P646" s="148"/>
      <c r="Q646" s="148"/>
      <c r="R646" s="148"/>
      <c r="S646" s="148"/>
      <c r="T646" s="148"/>
      <c r="U646" s="148"/>
      <c r="V646" s="148"/>
      <c r="W646" s="148"/>
      <c r="X646" s="148"/>
      <c r="Y646" s="148"/>
      <c r="Z646" s="148"/>
    </row>
    <row r="647" spans="1:26" ht="24.75" customHeight="1">
      <c r="A647" s="764"/>
      <c r="B647" s="148"/>
      <c r="C647" s="764"/>
      <c r="D647" s="62"/>
      <c r="E647" s="62"/>
      <c r="F647" s="62"/>
      <c r="G647" s="236"/>
      <c r="H647" s="63"/>
      <c r="I647" s="97"/>
      <c r="J647" s="63"/>
      <c r="K647" s="148"/>
      <c r="L647" s="148"/>
      <c r="M647" s="148"/>
      <c r="N647" s="148"/>
      <c r="O647" s="148"/>
      <c r="P647" s="148"/>
      <c r="Q647" s="148"/>
      <c r="R647" s="148"/>
      <c r="S647" s="148"/>
      <c r="T647" s="148"/>
      <c r="U647" s="148"/>
      <c r="V647" s="148"/>
      <c r="W647" s="148"/>
      <c r="X647" s="148"/>
      <c r="Y647" s="148"/>
      <c r="Z647" s="148"/>
    </row>
    <row r="648" spans="1:26" ht="24.75" customHeight="1">
      <c r="A648" s="764"/>
      <c r="B648" s="148"/>
      <c r="C648" s="764"/>
      <c r="D648" s="62"/>
      <c r="E648" s="62"/>
      <c r="F648" s="62"/>
      <c r="G648" s="236"/>
      <c r="H648" s="63"/>
      <c r="I648" s="97"/>
      <c r="J648" s="63"/>
      <c r="K648" s="148"/>
      <c r="L648" s="148"/>
      <c r="M648" s="148"/>
      <c r="N648" s="148"/>
      <c r="O648" s="148"/>
      <c r="P648" s="148"/>
      <c r="Q648" s="148"/>
      <c r="R648" s="148"/>
      <c r="S648" s="148"/>
      <c r="T648" s="148"/>
      <c r="U648" s="148"/>
      <c r="V648" s="148"/>
      <c r="W648" s="148"/>
      <c r="X648" s="148"/>
      <c r="Y648" s="148"/>
      <c r="Z648" s="148"/>
    </row>
    <row r="649" spans="1:26" ht="24.75" customHeight="1">
      <c r="A649" s="764"/>
      <c r="B649" s="148"/>
      <c r="C649" s="764"/>
      <c r="D649" s="62"/>
      <c r="E649" s="62"/>
      <c r="F649" s="62"/>
      <c r="G649" s="236"/>
      <c r="H649" s="63"/>
      <c r="I649" s="97"/>
      <c r="J649" s="63"/>
      <c r="K649" s="148"/>
      <c r="L649" s="148"/>
      <c r="M649" s="148"/>
      <c r="N649" s="148"/>
      <c r="O649" s="148"/>
      <c r="P649" s="148"/>
      <c r="Q649" s="148"/>
      <c r="R649" s="148"/>
      <c r="S649" s="148"/>
      <c r="T649" s="148"/>
      <c r="U649" s="148"/>
      <c r="V649" s="148"/>
      <c r="W649" s="148"/>
      <c r="X649" s="148"/>
      <c r="Y649" s="148"/>
      <c r="Z649" s="148"/>
    </row>
    <row r="650" spans="1:26" ht="24.75" customHeight="1">
      <c r="A650" s="764"/>
      <c r="B650" s="148"/>
      <c r="C650" s="764"/>
      <c r="D650" s="62"/>
      <c r="E650" s="62"/>
      <c r="F650" s="62"/>
      <c r="G650" s="236"/>
      <c r="H650" s="63"/>
      <c r="I650" s="97"/>
      <c r="J650" s="63"/>
      <c r="K650" s="148"/>
      <c r="L650" s="148"/>
      <c r="M650" s="148"/>
      <c r="N650" s="148"/>
      <c r="O650" s="148"/>
      <c r="P650" s="148"/>
      <c r="Q650" s="148"/>
      <c r="R650" s="148"/>
      <c r="S650" s="148"/>
      <c r="T650" s="148"/>
      <c r="U650" s="148"/>
      <c r="V650" s="148"/>
      <c r="W650" s="148"/>
      <c r="X650" s="148"/>
      <c r="Y650" s="148"/>
      <c r="Z650" s="148"/>
    </row>
    <row r="651" spans="1:26" ht="24.75" customHeight="1">
      <c r="A651" s="764"/>
      <c r="B651" s="148"/>
      <c r="C651" s="764"/>
      <c r="D651" s="62"/>
      <c r="E651" s="62"/>
      <c r="F651" s="62"/>
      <c r="G651" s="236"/>
      <c r="H651" s="63"/>
      <c r="I651" s="97"/>
      <c r="J651" s="63"/>
      <c r="K651" s="148"/>
      <c r="L651" s="148"/>
      <c r="M651" s="148"/>
      <c r="N651" s="148"/>
      <c r="O651" s="148"/>
      <c r="P651" s="148"/>
      <c r="Q651" s="148"/>
      <c r="R651" s="148"/>
      <c r="S651" s="148"/>
      <c r="T651" s="148"/>
      <c r="U651" s="148"/>
      <c r="V651" s="148"/>
      <c r="W651" s="148"/>
      <c r="X651" s="148"/>
      <c r="Y651" s="148"/>
      <c r="Z651" s="148"/>
    </row>
    <row r="652" spans="1:26" ht="24.75" customHeight="1">
      <c r="A652" s="764"/>
      <c r="B652" s="148"/>
      <c r="C652" s="764"/>
      <c r="D652" s="62"/>
      <c r="E652" s="62"/>
      <c r="F652" s="62"/>
      <c r="G652" s="236"/>
      <c r="H652" s="63"/>
      <c r="I652" s="97"/>
      <c r="J652" s="63"/>
      <c r="K652" s="148"/>
      <c r="L652" s="148"/>
      <c r="M652" s="148"/>
      <c r="N652" s="148"/>
      <c r="O652" s="148"/>
      <c r="P652" s="148"/>
      <c r="Q652" s="148"/>
      <c r="R652" s="148"/>
      <c r="S652" s="148"/>
      <c r="T652" s="148"/>
      <c r="U652" s="148"/>
      <c r="V652" s="148"/>
      <c r="W652" s="148"/>
      <c r="X652" s="148"/>
      <c r="Y652" s="148"/>
      <c r="Z652" s="148"/>
    </row>
    <row r="653" spans="1:26" ht="24.75" customHeight="1">
      <c r="A653" s="764"/>
      <c r="B653" s="148"/>
      <c r="C653" s="764"/>
      <c r="D653" s="62"/>
      <c r="E653" s="62"/>
      <c r="F653" s="62"/>
      <c r="G653" s="236"/>
      <c r="H653" s="63"/>
      <c r="I653" s="97"/>
      <c r="J653" s="63"/>
      <c r="K653" s="148"/>
      <c r="L653" s="148"/>
      <c r="M653" s="148"/>
      <c r="N653" s="148"/>
      <c r="O653" s="148"/>
      <c r="P653" s="148"/>
      <c r="Q653" s="148"/>
      <c r="R653" s="148"/>
      <c r="S653" s="148"/>
      <c r="T653" s="148"/>
      <c r="U653" s="148"/>
      <c r="V653" s="148"/>
      <c r="W653" s="148"/>
      <c r="X653" s="148"/>
      <c r="Y653" s="148"/>
      <c r="Z653" s="148"/>
    </row>
    <row r="654" spans="1:26" ht="24.75" customHeight="1">
      <c r="A654" s="764"/>
      <c r="B654" s="148"/>
      <c r="C654" s="764"/>
      <c r="D654" s="62"/>
      <c r="E654" s="62"/>
      <c r="F654" s="62"/>
      <c r="G654" s="236"/>
      <c r="H654" s="63"/>
      <c r="I654" s="97"/>
      <c r="J654" s="63"/>
      <c r="K654" s="148"/>
      <c r="L654" s="148"/>
      <c r="M654" s="148"/>
      <c r="N654" s="148"/>
      <c r="O654" s="148"/>
      <c r="P654" s="148"/>
      <c r="Q654" s="148"/>
      <c r="R654" s="148"/>
      <c r="S654" s="148"/>
      <c r="T654" s="148"/>
      <c r="U654" s="148"/>
      <c r="V654" s="148"/>
      <c r="W654" s="148"/>
      <c r="X654" s="148"/>
      <c r="Y654" s="148"/>
      <c r="Z654" s="148"/>
    </row>
    <row r="655" spans="1:26" ht="24.75" customHeight="1">
      <c r="A655" s="764"/>
      <c r="B655" s="148"/>
      <c r="C655" s="764"/>
      <c r="D655" s="62"/>
      <c r="E655" s="62"/>
      <c r="F655" s="62"/>
      <c r="G655" s="236"/>
      <c r="H655" s="63"/>
      <c r="I655" s="97"/>
      <c r="J655" s="63"/>
      <c r="K655" s="148"/>
      <c r="L655" s="148"/>
      <c r="M655" s="148"/>
      <c r="N655" s="148"/>
      <c r="O655" s="148"/>
      <c r="P655" s="148"/>
      <c r="Q655" s="148"/>
      <c r="R655" s="148"/>
      <c r="S655" s="148"/>
      <c r="T655" s="148"/>
      <c r="U655" s="148"/>
      <c r="V655" s="148"/>
      <c r="W655" s="148"/>
      <c r="X655" s="148"/>
      <c r="Y655" s="148"/>
      <c r="Z655" s="148"/>
    </row>
    <row r="656" spans="1:26" ht="24.75" customHeight="1">
      <c r="A656" s="764"/>
      <c r="B656" s="148"/>
      <c r="C656" s="764"/>
      <c r="D656" s="62"/>
      <c r="E656" s="62"/>
      <c r="F656" s="62"/>
      <c r="G656" s="236"/>
      <c r="H656" s="63"/>
      <c r="I656" s="97"/>
      <c r="J656" s="63"/>
      <c r="K656" s="148"/>
      <c r="L656" s="148"/>
      <c r="M656" s="148"/>
      <c r="N656" s="148"/>
      <c r="O656" s="148"/>
      <c r="P656" s="148"/>
      <c r="Q656" s="148"/>
      <c r="R656" s="148"/>
      <c r="S656" s="148"/>
      <c r="T656" s="148"/>
      <c r="U656" s="148"/>
      <c r="V656" s="148"/>
      <c r="W656" s="148"/>
      <c r="X656" s="148"/>
      <c r="Y656" s="148"/>
      <c r="Z656" s="148"/>
    </row>
    <row r="657" spans="1:26" ht="24.75" customHeight="1">
      <c r="A657" s="764"/>
      <c r="B657" s="148"/>
      <c r="C657" s="764"/>
      <c r="D657" s="62"/>
      <c r="E657" s="62"/>
      <c r="F657" s="62"/>
      <c r="G657" s="236"/>
      <c r="H657" s="63"/>
      <c r="I657" s="97"/>
      <c r="J657" s="63"/>
      <c r="K657" s="148"/>
      <c r="L657" s="148"/>
      <c r="M657" s="148"/>
      <c r="N657" s="148"/>
      <c r="O657" s="148"/>
      <c r="P657" s="148"/>
      <c r="Q657" s="148"/>
      <c r="R657" s="148"/>
      <c r="S657" s="148"/>
      <c r="T657" s="148"/>
      <c r="U657" s="148"/>
      <c r="V657" s="148"/>
      <c r="W657" s="148"/>
      <c r="X657" s="148"/>
      <c r="Y657" s="148"/>
      <c r="Z657" s="148"/>
    </row>
    <row r="658" spans="1:26" ht="24.75" customHeight="1">
      <c r="A658" s="764"/>
      <c r="B658" s="148"/>
      <c r="C658" s="764"/>
      <c r="D658" s="62"/>
      <c r="E658" s="62"/>
      <c r="F658" s="62"/>
      <c r="G658" s="236"/>
      <c r="H658" s="63"/>
      <c r="I658" s="97"/>
      <c r="J658" s="63"/>
      <c r="K658" s="148"/>
      <c r="L658" s="148"/>
      <c r="M658" s="148"/>
      <c r="N658" s="148"/>
      <c r="O658" s="148"/>
      <c r="P658" s="148"/>
      <c r="Q658" s="148"/>
      <c r="R658" s="148"/>
      <c r="S658" s="148"/>
      <c r="T658" s="148"/>
      <c r="U658" s="148"/>
      <c r="V658" s="148"/>
      <c r="W658" s="148"/>
      <c r="X658" s="148"/>
      <c r="Y658" s="148"/>
      <c r="Z658" s="148"/>
    </row>
    <row r="659" spans="1:26" ht="24.75" customHeight="1">
      <c r="A659" s="764"/>
      <c r="B659" s="148"/>
      <c r="C659" s="764"/>
      <c r="D659" s="62"/>
      <c r="E659" s="62"/>
      <c r="F659" s="62"/>
      <c r="G659" s="236"/>
      <c r="H659" s="63"/>
      <c r="I659" s="97"/>
      <c r="J659" s="63"/>
      <c r="K659" s="148"/>
      <c r="L659" s="148"/>
      <c r="M659" s="148"/>
      <c r="N659" s="148"/>
      <c r="O659" s="148"/>
      <c r="P659" s="148"/>
      <c r="Q659" s="148"/>
      <c r="R659" s="148"/>
      <c r="S659" s="148"/>
      <c r="T659" s="148"/>
      <c r="U659" s="148"/>
      <c r="V659" s="148"/>
      <c r="W659" s="148"/>
      <c r="X659" s="148"/>
      <c r="Y659" s="148"/>
      <c r="Z659" s="148"/>
    </row>
    <row r="660" spans="1:26" ht="24.75" customHeight="1">
      <c r="A660" s="764"/>
      <c r="B660" s="148"/>
      <c r="C660" s="764"/>
      <c r="D660" s="62"/>
      <c r="E660" s="62"/>
      <c r="F660" s="62"/>
      <c r="G660" s="236"/>
      <c r="H660" s="63"/>
      <c r="I660" s="97"/>
      <c r="J660" s="63"/>
      <c r="K660" s="148"/>
      <c r="L660" s="148"/>
      <c r="M660" s="148"/>
      <c r="N660" s="148"/>
      <c r="O660" s="148"/>
      <c r="P660" s="148"/>
      <c r="Q660" s="148"/>
      <c r="R660" s="148"/>
      <c r="S660" s="148"/>
      <c r="T660" s="148"/>
      <c r="U660" s="148"/>
      <c r="V660" s="148"/>
      <c r="W660" s="148"/>
      <c r="X660" s="148"/>
      <c r="Y660" s="148"/>
      <c r="Z660" s="148"/>
    </row>
    <row r="661" spans="1:26" ht="24.75" customHeight="1">
      <c r="A661" s="764"/>
      <c r="B661" s="148"/>
      <c r="C661" s="764"/>
      <c r="D661" s="62"/>
      <c r="E661" s="62"/>
      <c r="F661" s="62"/>
      <c r="G661" s="236"/>
      <c r="H661" s="63"/>
      <c r="I661" s="97"/>
      <c r="J661" s="63"/>
      <c r="K661" s="148"/>
      <c r="L661" s="148"/>
      <c r="M661" s="148"/>
      <c r="N661" s="148"/>
      <c r="O661" s="148"/>
      <c r="P661" s="148"/>
      <c r="Q661" s="148"/>
      <c r="R661" s="148"/>
      <c r="S661" s="148"/>
      <c r="T661" s="148"/>
      <c r="U661" s="148"/>
      <c r="V661" s="148"/>
      <c r="W661" s="148"/>
      <c r="X661" s="148"/>
      <c r="Y661" s="148"/>
      <c r="Z661" s="148"/>
    </row>
    <row r="662" spans="1:26" ht="24.75" customHeight="1">
      <c r="A662" s="764"/>
      <c r="B662" s="148"/>
      <c r="C662" s="764"/>
      <c r="D662" s="62"/>
      <c r="E662" s="62"/>
      <c r="F662" s="62"/>
      <c r="G662" s="236"/>
      <c r="H662" s="63"/>
      <c r="I662" s="97"/>
      <c r="J662" s="63"/>
      <c r="K662" s="148"/>
      <c r="L662" s="148"/>
      <c r="M662" s="148"/>
      <c r="N662" s="148"/>
      <c r="O662" s="148"/>
      <c r="P662" s="148"/>
      <c r="Q662" s="148"/>
      <c r="R662" s="148"/>
      <c r="S662" s="148"/>
      <c r="T662" s="148"/>
      <c r="U662" s="148"/>
      <c r="V662" s="148"/>
      <c r="W662" s="148"/>
      <c r="X662" s="148"/>
      <c r="Y662" s="148"/>
      <c r="Z662" s="148"/>
    </row>
    <row r="663" spans="1:26" ht="24.75" customHeight="1">
      <c r="A663" s="764"/>
      <c r="B663" s="148"/>
      <c r="C663" s="764"/>
      <c r="D663" s="62"/>
      <c r="E663" s="62"/>
      <c r="F663" s="62"/>
      <c r="G663" s="236"/>
      <c r="H663" s="63"/>
      <c r="I663" s="97"/>
      <c r="J663" s="63"/>
      <c r="K663" s="148"/>
      <c r="L663" s="148"/>
      <c r="M663" s="148"/>
      <c r="N663" s="148"/>
      <c r="O663" s="148"/>
      <c r="P663" s="148"/>
      <c r="Q663" s="148"/>
      <c r="R663" s="148"/>
      <c r="S663" s="148"/>
      <c r="T663" s="148"/>
      <c r="U663" s="148"/>
      <c r="V663" s="148"/>
      <c r="W663" s="148"/>
      <c r="X663" s="148"/>
      <c r="Y663" s="148"/>
      <c r="Z663" s="148"/>
    </row>
    <row r="664" spans="1:26" ht="24.75" customHeight="1">
      <c r="A664" s="764"/>
      <c r="B664" s="148"/>
      <c r="C664" s="764"/>
      <c r="D664" s="62"/>
      <c r="E664" s="62"/>
      <c r="F664" s="62"/>
      <c r="G664" s="236"/>
      <c r="H664" s="63"/>
      <c r="I664" s="97"/>
      <c r="J664" s="63"/>
      <c r="K664" s="148"/>
      <c r="L664" s="148"/>
      <c r="M664" s="148"/>
      <c r="N664" s="148"/>
      <c r="O664" s="148"/>
      <c r="P664" s="148"/>
      <c r="Q664" s="148"/>
      <c r="R664" s="148"/>
      <c r="S664" s="148"/>
      <c r="T664" s="148"/>
      <c r="U664" s="148"/>
      <c r="V664" s="148"/>
      <c r="W664" s="148"/>
      <c r="X664" s="148"/>
      <c r="Y664" s="148"/>
      <c r="Z664" s="148"/>
    </row>
    <row r="665" spans="1:26" ht="24.75" customHeight="1">
      <c r="A665" s="764"/>
      <c r="B665" s="148"/>
      <c r="C665" s="764"/>
      <c r="D665" s="62"/>
      <c r="E665" s="62"/>
      <c r="F665" s="62"/>
      <c r="G665" s="236"/>
      <c r="H665" s="63"/>
      <c r="I665" s="97"/>
      <c r="J665" s="63"/>
      <c r="K665" s="148"/>
      <c r="L665" s="148"/>
      <c r="M665" s="148"/>
      <c r="N665" s="148"/>
      <c r="O665" s="148"/>
      <c r="P665" s="148"/>
      <c r="Q665" s="148"/>
      <c r="R665" s="148"/>
      <c r="S665" s="148"/>
      <c r="T665" s="148"/>
      <c r="U665" s="148"/>
      <c r="V665" s="148"/>
      <c r="W665" s="148"/>
      <c r="X665" s="148"/>
      <c r="Y665" s="148"/>
      <c r="Z665" s="148"/>
    </row>
    <row r="666" spans="1:26" ht="24.75" customHeight="1">
      <c r="A666" s="764"/>
      <c r="B666" s="148"/>
      <c r="C666" s="764"/>
      <c r="D666" s="62"/>
      <c r="E666" s="62"/>
      <c r="F666" s="62"/>
      <c r="G666" s="236"/>
      <c r="H666" s="63"/>
      <c r="I666" s="97"/>
      <c r="J666" s="63"/>
      <c r="K666" s="148"/>
      <c r="L666" s="148"/>
      <c r="M666" s="148"/>
      <c r="N666" s="148"/>
      <c r="O666" s="148"/>
      <c r="P666" s="148"/>
      <c r="Q666" s="148"/>
      <c r="R666" s="148"/>
      <c r="S666" s="148"/>
      <c r="T666" s="148"/>
      <c r="U666" s="148"/>
      <c r="V666" s="148"/>
      <c r="W666" s="148"/>
      <c r="X666" s="148"/>
      <c r="Y666" s="148"/>
      <c r="Z666" s="148"/>
    </row>
    <row r="667" spans="1:26" ht="24.75" customHeight="1">
      <c r="A667" s="764"/>
      <c r="B667" s="148"/>
      <c r="C667" s="764"/>
      <c r="D667" s="62"/>
      <c r="E667" s="62"/>
      <c r="F667" s="62"/>
      <c r="G667" s="236"/>
      <c r="H667" s="63"/>
      <c r="I667" s="97"/>
      <c r="J667" s="63"/>
      <c r="K667" s="148"/>
      <c r="L667" s="148"/>
      <c r="M667" s="148"/>
      <c r="N667" s="148"/>
      <c r="O667" s="148"/>
      <c r="P667" s="148"/>
      <c r="Q667" s="148"/>
      <c r="R667" s="148"/>
      <c r="S667" s="148"/>
      <c r="T667" s="148"/>
      <c r="U667" s="148"/>
      <c r="V667" s="148"/>
      <c r="W667" s="148"/>
      <c r="X667" s="148"/>
      <c r="Y667" s="148"/>
      <c r="Z667" s="148"/>
    </row>
    <row r="668" spans="1:26" ht="24.75" customHeight="1">
      <c r="A668" s="764"/>
      <c r="B668" s="148"/>
      <c r="C668" s="764"/>
      <c r="D668" s="62"/>
      <c r="E668" s="62"/>
      <c r="F668" s="62"/>
      <c r="G668" s="236"/>
      <c r="H668" s="63"/>
      <c r="I668" s="97"/>
      <c r="J668" s="63"/>
      <c r="K668" s="148"/>
      <c r="L668" s="148"/>
      <c r="M668" s="148"/>
      <c r="N668" s="148"/>
      <c r="O668" s="148"/>
      <c r="P668" s="148"/>
      <c r="Q668" s="148"/>
      <c r="R668" s="148"/>
      <c r="S668" s="148"/>
      <c r="T668" s="148"/>
      <c r="U668" s="148"/>
      <c r="V668" s="148"/>
      <c r="W668" s="148"/>
      <c r="X668" s="148"/>
      <c r="Y668" s="148"/>
      <c r="Z668" s="148"/>
    </row>
    <row r="669" spans="1:26" ht="24.75" customHeight="1">
      <c r="A669" s="764"/>
      <c r="B669" s="148"/>
      <c r="C669" s="764"/>
      <c r="D669" s="62"/>
      <c r="E669" s="62"/>
      <c r="F669" s="62"/>
      <c r="G669" s="236"/>
      <c r="H669" s="63"/>
      <c r="I669" s="97"/>
      <c r="J669" s="63"/>
      <c r="K669" s="148"/>
      <c r="L669" s="148"/>
      <c r="M669" s="148"/>
      <c r="N669" s="148"/>
      <c r="O669" s="148"/>
      <c r="P669" s="148"/>
      <c r="Q669" s="148"/>
      <c r="R669" s="148"/>
      <c r="S669" s="148"/>
      <c r="T669" s="148"/>
      <c r="U669" s="148"/>
      <c r="V669" s="148"/>
      <c r="W669" s="148"/>
      <c r="X669" s="148"/>
      <c r="Y669" s="148"/>
      <c r="Z669" s="148"/>
    </row>
    <row r="670" spans="1:26" ht="24.75" customHeight="1">
      <c r="A670" s="764"/>
      <c r="B670" s="148"/>
      <c r="C670" s="764"/>
      <c r="D670" s="62"/>
      <c r="E670" s="62"/>
      <c r="F670" s="62"/>
      <c r="G670" s="236"/>
      <c r="H670" s="63"/>
      <c r="I670" s="97"/>
      <c r="J670" s="63"/>
      <c r="K670" s="148"/>
      <c r="L670" s="148"/>
      <c r="M670" s="148"/>
      <c r="N670" s="148"/>
      <c r="O670" s="148"/>
      <c r="P670" s="148"/>
      <c r="Q670" s="148"/>
      <c r="R670" s="148"/>
      <c r="S670" s="148"/>
      <c r="T670" s="148"/>
      <c r="U670" s="148"/>
      <c r="V670" s="148"/>
      <c r="W670" s="148"/>
      <c r="X670" s="148"/>
      <c r="Y670" s="148"/>
      <c r="Z670" s="148"/>
    </row>
    <row r="671" spans="1:26" ht="24.75" customHeight="1">
      <c r="A671" s="764"/>
      <c r="B671" s="148"/>
      <c r="C671" s="764"/>
      <c r="D671" s="62"/>
      <c r="E671" s="62"/>
      <c r="F671" s="62"/>
      <c r="G671" s="236"/>
      <c r="H671" s="63"/>
      <c r="I671" s="97"/>
      <c r="J671" s="63"/>
      <c r="K671" s="148"/>
      <c r="L671" s="148"/>
      <c r="M671" s="148"/>
      <c r="N671" s="148"/>
      <c r="O671" s="148"/>
      <c r="P671" s="148"/>
      <c r="Q671" s="148"/>
      <c r="R671" s="148"/>
      <c r="S671" s="148"/>
      <c r="T671" s="148"/>
      <c r="U671" s="148"/>
      <c r="V671" s="148"/>
      <c r="W671" s="148"/>
      <c r="X671" s="148"/>
      <c r="Y671" s="148"/>
      <c r="Z671" s="148"/>
    </row>
    <row r="672" spans="1:26" ht="24.75" customHeight="1">
      <c r="A672" s="764"/>
      <c r="B672" s="148"/>
      <c r="C672" s="764"/>
      <c r="D672" s="62"/>
      <c r="E672" s="62"/>
      <c r="F672" s="62"/>
      <c r="G672" s="236"/>
      <c r="H672" s="63"/>
      <c r="I672" s="97"/>
      <c r="J672" s="63"/>
      <c r="K672" s="148"/>
      <c r="L672" s="148"/>
      <c r="M672" s="148"/>
      <c r="N672" s="148"/>
      <c r="O672" s="148"/>
      <c r="P672" s="148"/>
      <c r="Q672" s="148"/>
      <c r="R672" s="148"/>
      <c r="S672" s="148"/>
      <c r="T672" s="148"/>
      <c r="U672" s="148"/>
      <c r="V672" s="148"/>
      <c r="W672" s="148"/>
      <c r="X672" s="148"/>
      <c r="Y672" s="148"/>
      <c r="Z672" s="148"/>
    </row>
    <row r="673" spans="1:26" ht="24.75" customHeight="1">
      <c r="A673" s="764"/>
      <c r="B673" s="148"/>
      <c r="C673" s="764"/>
      <c r="D673" s="62"/>
      <c r="E673" s="62"/>
      <c r="F673" s="62"/>
      <c r="G673" s="236"/>
      <c r="H673" s="63"/>
      <c r="I673" s="97"/>
      <c r="J673" s="63"/>
      <c r="K673" s="148"/>
      <c r="L673" s="148"/>
      <c r="M673" s="148"/>
      <c r="N673" s="148"/>
      <c r="O673" s="148"/>
      <c r="P673" s="148"/>
      <c r="Q673" s="148"/>
      <c r="R673" s="148"/>
      <c r="S673" s="148"/>
      <c r="T673" s="148"/>
      <c r="U673" s="148"/>
      <c r="V673" s="148"/>
      <c r="W673" s="148"/>
      <c r="X673" s="148"/>
      <c r="Y673" s="148"/>
      <c r="Z673" s="148"/>
    </row>
    <row r="674" spans="1:26" ht="24.75" customHeight="1">
      <c r="A674" s="764"/>
      <c r="B674" s="148"/>
      <c r="C674" s="764"/>
      <c r="D674" s="62"/>
      <c r="E674" s="62"/>
      <c r="F674" s="62"/>
      <c r="G674" s="236"/>
      <c r="H674" s="63"/>
      <c r="I674" s="97"/>
      <c r="J674" s="63"/>
      <c r="K674" s="148"/>
      <c r="L674" s="148"/>
      <c r="M674" s="148"/>
      <c r="N674" s="148"/>
      <c r="O674" s="148"/>
      <c r="P674" s="148"/>
      <c r="Q674" s="148"/>
      <c r="R674" s="148"/>
      <c r="S674" s="148"/>
      <c r="T674" s="148"/>
      <c r="U674" s="148"/>
      <c r="V674" s="148"/>
      <c r="W674" s="148"/>
      <c r="X674" s="148"/>
      <c r="Y674" s="148"/>
      <c r="Z674" s="148"/>
    </row>
    <row r="675" spans="1:26" ht="24.75" customHeight="1">
      <c r="A675" s="764"/>
      <c r="B675" s="148"/>
      <c r="C675" s="764"/>
      <c r="D675" s="62"/>
      <c r="E675" s="62"/>
      <c r="F675" s="62"/>
      <c r="G675" s="236"/>
      <c r="H675" s="63"/>
      <c r="I675" s="97"/>
      <c r="J675" s="63"/>
      <c r="K675" s="148"/>
      <c r="L675" s="148"/>
      <c r="M675" s="148"/>
      <c r="N675" s="148"/>
      <c r="O675" s="148"/>
      <c r="P675" s="148"/>
      <c r="Q675" s="148"/>
      <c r="R675" s="148"/>
      <c r="S675" s="148"/>
      <c r="T675" s="148"/>
      <c r="U675" s="148"/>
      <c r="V675" s="148"/>
      <c r="W675" s="148"/>
      <c r="X675" s="148"/>
      <c r="Y675" s="148"/>
      <c r="Z675" s="148"/>
    </row>
    <row r="676" spans="1:26" ht="24.75" customHeight="1">
      <c r="A676" s="764"/>
      <c r="B676" s="148"/>
      <c r="C676" s="764"/>
      <c r="D676" s="62"/>
      <c r="E676" s="62"/>
      <c r="F676" s="62"/>
      <c r="G676" s="236"/>
      <c r="H676" s="63"/>
      <c r="I676" s="97"/>
      <c r="J676" s="63"/>
      <c r="K676" s="148"/>
      <c r="L676" s="148"/>
      <c r="M676" s="148"/>
      <c r="N676" s="148"/>
      <c r="O676" s="148"/>
      <c r="P676" s="148"/>
      <c r="Q676" s="148"/>
      <c r="R676" s="148"/>
      <c r="S676" s="148"/>
      <c r="T676" s="148"/>
      <c r="U676" s="148"/>
      <c r="V676" s="148"/>
      <c r="W676" s="148"/>
      <c r="X676" s="148"/>
      <c r="Y676" s="148"/>
      <c r="Z676" s="148"/>
    </row>
    <row r="677" spans="1:26" ht="24.75" customHeight="1">
      <c r="A677" s="764"/>
      <c r="B677" s="148"/>
      <c r="C677" s="764"/>
      <c r="D677" s="62"/>
      <c r="E677" s="62"/>
      <c r="F677" s="62"/>
      <c r="G677" s="236"/>
      <c r="H677" s="63"/>
      <c r="I677" s="97"/>
      <c r="J677" s="63"/>
      <c r="K677" s="148"/>
      <c r="L677" s="148"/>
      <c r="M677" s="148"/>
      <c r="N677" s="148"/>
      <c r="O677" s="148"/>
      <c r="P677" s="148"/>
      <c r="Q677" s="148"/>
      <c r="R677" s="148"/>
      <c r="S677" s="148"/>
      <c r="T677" s="148"/>
      <c r="U677" s="148"/>
      <c r="V677" s="148"/>
      <c r="W677" s="148"/>
      <c r="X677" s="148"/>
      <c r="Y677" s="148"/>
      <c r="Z677" s="148"/>
    </row>
    <row r="678" spans="1:26" ht="24.75" customHeight="1">
      <c r="A678" s="764"/>
      <c r="B678" s="148"/>
      <c r="C678" s="764"/>
      <c r="D678" s="62"/>
      <c r="E678" s="62"/>
      <c r="F678" s="62"/>
      <c r="G678" s="236"/>
      <c r="H678" s="63"/>
      <c r="I678" s="97"/>
      <c r="J678" s="63"/>
      <c r="K678" s="148"/>
      <c r="L678" s="148"/>
      <c r="M678" s="148"/>
      <c r="N678" s="148"/>
      <c r="O678" s="148"/>
      <c r="P678" s="148"/>
      <c r="Q678" s="148"/>
      <c r="R678" s="148"/>
      <c r="S678" s="148"/>
      <c r="T678" s="148"/>
      <c r="U678" s="148"/>
      <c r="V678" s="148"/>
      <c r="W678" s="148"/>
      <c r="X678" s="148"/>
      <c r="Y678" s="148"/>
      <c r="Z678" s="148"/>
    </row>
    <row r="679" spans="1:26" ht="24.75" customHeight="1">
      <c r="A679" s="764"/>
      <c r="B679" s="148"/>
      <c r="C679" s="764"/>
      <c r="D679" s="62"/>
      <c r="E679" s="62"/>
      <c r="F679" s="62"/>
      <c r="G679" s="236"/>
      <c r="H679" s="63"/>
      <c r="I679" s="97"/>
      <c r="J679" s="63"/>
      <c r="K679" s="148"/>
      <c r="L679" s="148"/>
      <c r="M679" s="148"/>
      <c r="N679" s="148"/>
      <c r="O679" s="148"/>
      <c r="P679" s="148"/>
      <c r="Q679" s="148"/>
      <c r="R679" s="148"/>
      <c r="S679" s="148"/>
      <c r="T679" s="148"/>
      <c r="U679" s="148"/>
      <c r="V679" s="148"/>
      <c r="W679" s="148"/>
      <c r="X679" s="148"/>
      <c r="Y679" s="148"/>
      <c r="Z679" s="148"/>
    </row>
    <row r="680" spans="1:26" ht="24.75" customHeight="1">
      <c r="A680" s="764"/>
      <c r="B680" s="148"/>
      <c r="C680" s="764"/>
      <c r="D680" s="62"/>
      <c r="E680" s="62"/>
      <c r="F680" s="62"/>
      <c r="G680" s="236"/>
      <c r="H680" s="63"/>
      <c r="I680" s="97"/>
      <c r="J680" s="63"/>
      <c r="K680" s="148"/>
      <c r="L680" s="148"/>
      <c r="M680" s="148"/>
      <c r="N680" s="148"/>
      <c r="O680" s="148"/>
      <c r="P680" s="148"/>
      <c r="Q680" s="148"/>
      <c r="R680" s="148"/>
      <c r="S680" s="148"/>
      <c r="T680" s="148"/>
      <c r="U680" s="148"/>
      <c r="V680" s="148"/>
      <c r="W680" s="148"/>
      <c r="X680" s="148"/>
      <c r="Y680" s="148"/>
      <c r="Z680" s="148"/>
    </row>
    <row r="681" spans="1:26" ht="24.75" customHeight="1">
      <c r="A681" s="764"/>
      <c r="B681" s="148"/>
      <c r="C681" s="764"/>
      <c r="D681" s="62"/>
      <c r="E681" s="62"/>
      <c r="F681" s="62"/>
      <c r="G681" s="236"/>
      <c r="H681" s="63"/>
      <c r="I681" s="97"/>
      <c r="J681" s="63"/>
      <c r="K681" s="148"/>
      <c r="L681" s="148"/>
      <c r="M681" s="148"/>
      <c r="N681" s="148"/>
      <c r="O681" s="148"/>
      <c r="P681" s="148"/>
      <c r="Q681" s="148"/>
      <c r="R681" s="148"/>
      <c r="S681" s="148"/>
      <c r="T681" s="148"/>
      <c r="U681" s="148"/>
      <c r="V681" s="148"/>
      <c r="W681" s="148"/>
      <c r="X681" s="148"/>
      <c r="Y681" s="148"/>
      <c r="Z681" s="148"/>
    </row>
    <row r="682" spans="1:26" ht="24.75" customHeight="1">
      <c r="A682" s="764"/>
      <c r="B682" s="148"/>
      <c r="C682" s="764"/>
      <c r="D682" s="62"/>
      <c r="E682" s="62"/>
      <c r="F682" s="62"/>
      <c r="G682" s="236"/>
      <c r="H682" s="63"/>
      <c r="I682" s="97"/>
      <c r="J682" s="63"/>
      <c r="K682" s="148"/>
      <c r="L682" s="148"/>
      <c r="M682" s="148"/>
      <c r="N682" s="148"/>
      <c r="O682" s="148"/>
      <c r="P682" s="148"/>
      <c r="Q682" s="148"/>
      <c r="R682" s="148"/>
      <c r="S682" s="148"/>
      <c r="T682" s="148"/>
      <c r="U682" s="148"/>
      <c r="V682" s="148"/>
      <c r="W682" s="148"/>
      <c r="X682" s="148"/>
      <c r="Y682" s="148"/>
      <c r="Z682" s="148"/>
    </row>
    <row r="683" spans="1:26" ht="24.75" customHeight="1">
      <c r="A683" s="764"/>
      <c r="B683" s="148"/>
      <c r="C683" s="764"/>
      <c r="D683" s="62"/>
      <c r="E683" s="62"/>
      <c r="F683" s="62"/>
      <c r="G683" s="236"/>
      <c r="H683" s="63"/>
      <c r="I683" s="97"/>
      <c r="J683" s="63"/>
      <c r="K683" s="148"/>
      <c r="L683" s="148"/>
      <c r="M683" s="148"/>
      <c r="N683" s="148"/>
      <c r="O683" s="148"/>
      <c r="P683" s="148"/>
      <c r="Q683" s="148"/>
      <c r="R683" s="148"/>
      <c r="S683" s="148"/>
      <c r="T683" s="148"/>
      <c r="U683" s="148"/>
      <c r="V683" s="148"/>
      <c r="W683" s="148"/>
      <c r="X683" s="148"/>
      <c r="Y683" s="148"/>
      <c r="Z683" s="148"/>
    </row>
    <row r="684" spans="1:26" ht="24.75" customHeight="1">
      <c r="A684" s="764"/>
      <c r="B684" s="148"/>
      <c r="C684" s="764"/>
      <c r="D684" s="62"/>
      <c r="E684" s="62"/>
      <c r="F684" s="62"/>
      <c r="G684" s="236"/>
      <c r="H684" s="63"/>
      <c r="I684" s="97"/>
      <c r="J684" s="63"/>
      <c r="K684" s="148"/>
      <c r="L684" s="148"/>
      <c r="M684" s="148"/>
      <c r="N684" s="148"/>
      <c r="O684" s="148"/>
      <c r="P684" s="148"/>
      <c r="Q684" s="148"/>
      <c r="R684" s="148"/>
      <c r="S684" s="148"/>
      <c r="T684" s="148"/>
      <c r="U684" s="148"/>
      <c r="V684" s="148"/>
      <c r="W684" s="148"/>
      <c r="X684" s="148"/>
      <c r="Y684" s="148"/>
      <c r="Z684" s="148"/>
    </row>
    <row r="685" spans="1:26" ht="24.75" customHeight="1">
      <c r="A685" s="764"/>
      <c r="B685" s="148"/>
      <c r="C685" s="764"/>
      <c r="D685" s="62"/>
      <c r="E685" s="62"/>
      <c r="F685" s="62"/>
      <c r="G685" s="236"/>
      <c r="H685" s="63"/>
      <c r="I685" s="97"/>
      <c r="J685" s="63"/>
      <c r="K685" s="148"/>
      <c r="L685" s="148"/>
      <c r="M685" s="148"/>
      <c r="N685" s="148"/>
      <c r="O685" s="148"/>
      <c r="P685" s="148"/>
      <c r="Q685" s="148"/>
      <c r="R685" s="148"/>
      <c r="S685" s="148"/>
      <c r="T685" s="148"/>
      <c r="U685" s="148"/>
      <c r="V685" s="148"/>
      <c r="W685" s="148"/>
      <c r="X685" s="148"/>
      <c r="Y685" s="148"/>
      <c r="Z685" s="148"/>
    </row>
    <row r="686" spans="1:26" ht="24.75" customHeight="1">
      <c r="A686" s="764"/>
      <c r="B686" s="148"/>
      <c r="C686" s="764"/>
      <c r="D686" s="62"/>
      <c r="E686" s="62"/>
      <c r="F686" s="62"/>
      <c r="G686" s="236"/>
      <c r="H686" s="63"/>
      <c r="I686" s="97"/>
      <c r="J686" s="63"/>
      <c r="K686" s="148"/>
      <c r="L686" s="148"/>
      <c r="M686" s="148"/>
      <c r="N686" s="148"/>
      <c r="O686" s="148"/>
      <c r="P686" s="148"/>
      <c r="Q686" s="148"/>
      <c r="R686" s="148"/>
      <c r="S686" s="148"/>
      <c r="T686" s="148"/>
      <c r="U686" s="148"/>
      <c r="V686" s="148"/>
      <c r="W686" s="148"/>
      <c r="X686" s="148"/>
      <c r="Y686" s="148"/>
      <c r="Z686" s="148"/>
    </row>
    <row r="687" spans="1:26" ht="24.75" customHeight="1">
      <c r="A687" s="764"/>
      <c r="B687" s="148"/>
      <c r="C687" s="764"/>
      <c r="D687" s="62"/>
      <c r="E687" s="62"/>
      <c r="F687" s="62"/>
      <c r="G687" s="236"/>
      <c r="H687" s="63"/>
      <c r="I687" s="97"/>
      <c r="J687" s="63"/>
      <c r="K687" s="148"/>
      <c r="L687" s="148"/>
      <c r="M687" s="148"/>
      <c r="N687" s="148"/>
      <c r="O687" s="148"/>
      <c r="P687" s="148"/>
      <c r="Q687" s="148"/>
      <c r="R687" s="148"/>
      <c r="S687" s="148"/>
      <c r="T687" s="148"/>
      <c r="U687" s="148"/>
      <c r="V687" s="148"/>
      <c r="W687" s="148"/>
      <c r="X687" s="148"/>
      <c r="Y687" s="148"/>
      <c r="Z687" s="148"/>
    </row>
    <row r="688" spans="1:26" ht="24.75" customHeight="1">
      <c r="A688" s="764"/>
      <c r="B688" s="148"/>
      <c r="C688" s="764"/>
      <c r="D688" s="62"/>
      <c r="E688" s="62"/>
      <c r="F688" s="62"/>
      <c r="G688" s="236"/>
      <c r="H688" s="63"/>
      <c r="I688" s="97"/>
      <c r="J688" s="63"/>
      <c r="K688" s="148"/>
      <c r="L688" s="148"/>
      <c r="M688" s="148"/>
      <c r="N688" s="148"/>
      <c r="O688" s="148"/>
      <c r="P688" s="148"/>
      <c r="Q688" s="148"/>
      <c r="R688" s="148"/>
      <c r="S688" s="148"/>
      <c r="T688" s="148"/>
      <c r="U688" s="148"/>
      <c r="V688" s="148"/>
      <c r="W688" s="148"/>
      <c r="X688" s="148"/>
      <c r="Y688" s="148"/>
      <c r="Z688" s="148"/>
    </row>
    <row r="689" spans="1:26" ht="24.75" customHeight="1">
      <c r="A689" s="764"/>
      <c r="B689" s="148"/>
      <c r="C689" s="764"/>
      <c r="D689" s="62"/>
      <c r="E689" s="62"/>
      <c r="F689" s="62"/>
      <c r="G689" s="236"/>
      <c r="H689" s="63"/>
      <c r="I689" s="97"/>
      <c r="J689" s="63"/>
      <c r="K689" s="148"/>
      <c r="L689" s="148"/>
      <c r="M689" s="148"/>
      <c r="N689" s="148"/>
      <c r="O689" s="148"/>
      <c r="P689" s="148"/>
      <c r="Q689" s="148"/>
      <c r="R689" s="148"/>
      <c r="S689" s="148"/>
      <c r="T689" s="148"/>
      <c r="U689" s="148"/>
      <c r="V689" s="148"/>
      <c r="W689" s="148"/>
      <c r="X689" s="148"/>
      <c r="Y689" s="148"/>
      <c r="Z689" s="148"/>
    </row>
    <row r="690" spans="1:26" ht="24.75" customHeight="1">
      <c r="A690" s="764"/>
      <c r="B690" s="148"/>
      <c r="C690" s="764"/>
      <c r="D690" s="62"/>
      <c r="E690" s="62"/>
      <c r="F690" s="62"/>
      <c r="G690" s="236"/>
      <c r="H690" s="63"/>
      <c r="I690" s="97"/>
      <c r="J690" s="63"/>
      <c r="K690" s="148"/>
      <c r="L690" s="148"/>
      <c r="M690" s="148"/>
      <c r="N690" s="148"/>
      <c r="O690" s="148"/>
      <c r="P690" s="148"/>
      <c r="Q690" s="148"/>
      <c r="R690" s="148"/>
      <c r="S690" s="148"/>
      <c r="T690" s="148"/>
      <c r="U690" s="148"/>
      <c r="V690" s="148"/>
      <c r="W690" s="148"/>
      <c r="X690" s="148"/>
      <c r="Y690" s="148"/>
      <c r="Z690" s="148"/>
    </row>
    <row r="691" spans="1:26" ht="24.75" customHeight="1">
      <c r="A691" s="764"/>
      <c r="B691" s="148"/>
      <c r="C691" s="764"/>
      <c r="D691" s="62"/>
      <c r="E691" s="62"/>
      <c r="F691" s="62"/>
      <c r="G691" s="236"/>
      <c r="H691" s="63"/>
      <c r="I691" s="97"/>
      <c r="J691" s="63"/>
      <c r="K691" s="148"/>
      <c r="L691" s="148"/>
      <c r="M691" s="148"/>
      <c r="N691" s="148"/>
      <c r="O691" s="148"/>
      <c r="P691" s="148"/>
      <c r="Q691" s="148"/>
      <c r="R691" s="148"/>
      <c r="S691" s="148"/>
      <c r="T691" s="148"/>
      <c r="U691" s="148"/>
      <c r="V691" s="148"/>
      <c r="W691" s="148"/>
      <c r="X691" s="148"/>
      <c r="Y691" s="148"/>
      <c r="Z691" s="148"/>
    </row>
    <row r="692" spans="1:26" ht="24.75" customHeight="1">
      <c r="A692" s="764"/>
      <c r="B692" s="148"/>
      <c r="C692" s="764"/>
      <c r="D692" s="62"/>
      <c r="E692" s="62"/>
      <c r="F692" s="62"/>
      <c r="G692" s="236"/>
      <c r="H692" s="63"/>
      <c r="I692" s="97"/>
      <c r="J692" s="63"/>
      <c r="K692" s="148"/>
      <c r="L692" s="148"/>
      <c r="M692" s="148"/>
      <c r="N692" s="148"/>
      <c r="O692" s="148"/>
      <c r="P692" s="148"/>
      <c r="Q692" s="148"/>
      <c r="R692" s="148"/>
      <c r="S692" s="148"/>
      <c r="T692" s="148"/>
      <c r="U692" s="148"/>
      <c r="V692" s="148"/>
      <c r="W692" s="148"/>
      <c r="X692" s="148"/>
      <c r="Y692" s="148"/>
      <c r="Z692" s="148"/>
    </row>
    <row r="693" spans="1:26" ht="24.75" customHeight="1">
      <c r="A693" s="764"/>
      <c r="B693" s="148"/>
      <c r="C693" s="764"/>
      <c r="D693" s="62"/>
      <c r="E693" s="62"/>
      <c r="F693" s="62"/>
      <c r="G693" s="236"/>
      <c r="H693" s="63"/>
      <c r="I693" s="97"/>
      <c r="J693" s="63"/>
      <c r="K693" s="148"/>
      <c r="L693" s="148"/>
      <c r="M693" s="148"/>
      <c r="N693" s="148"/>
      <c r="O693" s="148"/>
      <c r="P693" s="148"/>
      <c r="Q693" s="148"/>
      <c r="R693" s="148"/>
      <c r="S693" s="148"/>
      <c r="T693" s="148"/>
      <c r="U693" s="148"/>
      <c r="V693" s="148"/>
      <c r="W693" s="148"/>
      <c r="X693" s="148"/>
      <c r="Y693" s="148"/>
      <c r="Z693" s="148"/>
    </row>
    <row r="694" spans="1:26" ht="24.75" customHeight="1">
      <c r="A694" s="764"/>
      <c r="B694" s="148"/>
      <c r="C694" s="764"/>
      <c r="D694" s="62"/>
      <c r="E694" s="62"/>
      <c r="F694" s="62"/>
      <c r="G694" s="236"/>
      <c r="H694" s="63"/>
      <c r="I694" s="97"/>
      <c r="J694" s="63"/>
      <c r="K694" s="148"/>
      <c r="L694" s="148"/>
      <c r="M694" s="148"/>
      <c r="N694" s="148"/>
      <c r="O694" s="148"/>
      <c r="P694" s="148"/>
      <c r="Q694" s="148"/>
      <c r="R694" s="148"/>
      <c r="S694" s="148"/>
      <c r="T694" s="148"/>
      <c r="U694" s="148"/>
      <c r="V694" s="148"/>
      <c r="W694" s="148"/>
      <c r="X694" s="148"/>
      <c r="Y694" s="148"/>
      <c r="Z694" s="148"/>
    </row>
    <row r="695" spans="1:26" ht="24.75" customHeight="1">
      <c r="A695" s="764"/>
      <c r="B695" s="148"/>
      <c r="C695" s="764"/>
      <c r="D695" s="62"/>
      <c r="E695" s="62"/>
      <c r="F695" s="62"/>
      <c r="G695" s="236"/>
      <c r="H695" s="63"/>
      <c r="I695" s="97"/>
      <c r="J695" s="63"/>
      <c r="K695" s="148"/>
      <c r="L695" s="148"/>
      <c r="M695" s="148"/>
      <c r="N695" s="148"/>
      <c r="O695" s="148"/>
      <c r="P695" s="148"/>
      <c r="Q695" s="148"/>
      <c r="R695" s="148"/>
      <c r="S695" s="148"/>
      <c r="T695" s="148"/>
      <c r="U695" s="148"/>
      <c r="V695" s="148"/>
      <c r="W695" s="148"/>
      <c r="X695" s="148"/>
      <c r="Y695" s="148"/>
      <c r="Z695" s="148"/>
    </row>
    <row r="696" spans="1:26" ht="24.75" customHeight="1">
      <c r="A696" s="764"/>
      <c r="B696" s="148"/>
      <c r="C696" s="764"/>
      <c r="D696" s="62"/>
      <c r="E696" s="62"/>
      <c r="F696" s="62"/>
      <c r="G696" s="236"/>
      <c r="H696" s="63"/>
      <c r="I696" s="97"/>
      <c r="J696" s="63"/>
      <c r="K696" s="148"/>
      <c r="L696" s="148"/>
      <c r="M696" s="148"/>
      <c r="N696" s="148"/>
      <c r="O696" s="148"/>
      <c r="P696" s="148"/>
      <c r="Q696" s="148"/>
      <c r="R696" s="148"/>
      <c r="S696" s="148"/>
      <c r="T696" s="148"/>
      <c r="U696" s="148"/>
      <c r="V696" s="148"/>
      <c r="W696" s="148"/>
      <c r="X696" s="148"/>
      <c r="Y696" s="148"/>
      <c r="Z696" s="148"/>
    </row>
    <row r="697" spans="1:26" ht="24.75" customHeight="1">
      <c r="A697" s="764"/>
      <c r="B697" s="148"/>
      <c r="C697" s="764"/>
      <c r="D697" s="62"/>
      <c r="E697" s="62"/>
      <c r="F697" s="62"/>
      <c r="G697" s="236"/>
      <c r="H697" s="63"/>
      <c r="I697" s="97"/>
      <c r="J697" s="63"/>
      <c r="K697" s="148"/>
      <c r="L697" s="148"/>
      <c r="M697" s="148"/>
      <c r="N697" s="148"/>
      <c r="O697" s="148"/>
      <c r="P697" s="148"/>
      <c r="Q697" s="148"/>
      <c r="R697" s="148"/>
      <c r="S697" s="148"/>
      <c r="T697" s="148"/>
      <c r="U697" s="148"/>
      <c r="V697" s="148"/>
      <c r="W697" s="148"/>
      <c r="X697" s="148"/>
      <c r="Y697" s="148"/>
      <c r="Z697" s="148"/>
    </row>
    <row r="698" spans="1:26" ht="24.75" customHeight="1">
      <c r="A698" s="764"/>
      <c r="B698" s="148"/>
      <c r="C698" s="764"/>
      <c r="D698" s="62"/>
      <c r="E698" s="62"/>
      <c r="F698" s="62"/>
      <c r="G698" s="236"/>
      <c r="H698" s="63"/>
      <c r="I698" s="97"/>
      <c r="J698" s="63"/>
      <c r="K698" s="148"/>
      <c r="L698" s="148"/>
      <c r="M698" s="148"/>
      <c r="N698" s="148"/>
      <c r="O698" s="148"/>
      <c r="P698" s="148"/>
      <c r="Q698" s="148"/>
      <c r="R698" s="148"/>
      <c r="S698" s="148"/>
      <c r="T698" s="148"/>
      <c r="U698" s="148"/>
      <c r="V698" s="148"/>
      <c r="W698" s="148"/>
      <c r="X698" s="148"/>
      <c r="Y698" s="148"/>
      <c r="Z698" s="148"/>
    </row>
    <row r="699" spans="1:26" ht="24.75" customHeight="1">
      <c r="A699" s="764"/>
      <c r="B699" s="148"/>
      <c r="C699" s="764"/>
      <c r="D699" s="62"/>
      <c r="E699" s="62"/>
      <c r="F699" s="62"/>
      <c r="G699" s="236"/>
      <c r="H699" s="63"/>
      <c r="I699" s="97"/>
      <c r="J699" s="63"/>
      <c r="K699" s="148"/>
      <c r="L699" s="148"/>
      <c r="M699" s="148"/>
      <c r="N699" s="148"/>
      <c r="O699" s="148"/>
      <c r="P699" s="148"/>
      <c r="Q699" s="148"/>
      <c r="R699" s="148"/>
      <c r="S699" s="148"/>
      <c r="T699" s="148"/>
      <c r="U699" s="148"/>
      <c r="V699" s="148"/>
      <c r="W699" s="148"/>
      <c r="X699" s="148"/>
      <c r="Y699" s="148"/>
      <c r="Z699" s="148"/>
    </row>
    <row r="700" spans="1:26" ht="24.75" customHeight="1">
      <c r="A700" s="764"/>
      <c r="B700" s="148"/>
      <c r="C700" s="764"/>
      <c r="D700" s="62"/>
      <c r="E700" s="62"/>
      <c r="F700" s="62"/>
      <c r="G700" s="236"/>
      <c r="H700" s="63"/>
      <c r="I700" s="97"/>
      <c r="J700" s="63"/>
      <c r="K700" s="148"/>
      <c r="L700" s="148"/>
      <c r="M700" s="148"/>
      <c r="N700" s="148"/>
      <c r="O700" s="148"/>
      <c r="P700" s="148"/>
      <c r="Q700" s="148"/>
      <c r="R700" s="148"/>
      <c r="S700" s="148"/>
      <c r="T700" s="148"/>
      <c r="U700" s="148"/>
      <c r="V700" s="148"/>
      <c r="W700" s="148"/>
      <c r="X700" s="148"/>
      <c r="Y700" s="148"/>
      <c r="Z700" s="148"/>
    </row>
    <row r="701" spans="1:26" ht="24.75" customHeight="1">
      <c r="A701" s="764"/>
      <c r="B701" s="148"/>
      <c r="C701" s="764"/>
      <c r="D701" s="62"/>
      <c r="E701" s="62"/>
      <c r="F701" s="62"/>
      <c r="G701" s="236"/>
      <c r="H701" s="63"/>
      <c r="I701" s="97"/>
      <c r="J701" s="63"/>
      <c r="K701" s="148"/>
      <c r="L701" s="148"/>
      <c r="M701" s="148"/>
      <c r="N701" s="148"/>
      <c r="O701" s="148"/>
      <c r="P701" s="148"/>
      <c r="Q701" s="148"/>
      <c r="R701" s="148"/>
      <c r="S701" s="148"/>
      <c r="T701" s="148"/>
      <c r="U701" s="148"/>
      <c r="V701" s="148"/>
      <c r="W701" s="148"/>
      <c r="X701" s="148"/>
      <c r="Y701" s="148"/>
      <c r="Z701" s="148"/>
    </row>
    <row r="702" spans="1:26" ht="24.75" customHeight="1">
      <c r="A702" s="764"/>
      <c r="B702" s="148"/>
      <c r="C702" s="764"/>
      <c r="D702" s="62"/>
      <c r="E702" s="62"/>
      <c r="F702" s="62"/>
      <c r="G702" s="236"/>
      <c r="H702" s="63"/>
      <c r="I702" s="97"/>
      <c r="J702" s="63"/>
      <c r="K702" s="148"/>
      <c r="L702" s="148"/>
      <c r="M702" s="148"/>
      <c r="N702" s="148"/>
      <c r="O702" s="148"/>
      <c r="P702" s="148"/>
      <c r="Q702" s="148"/>
      <c r="R702" s="148"/>
      <c r="S702" s="148"/>
      <c r="T702" s="148"/>
      <c r="U702" s="148"/>
      <c r="V702" s="148"/>
      <c r="W702" s="148"/>
      <c r="X702" s="148"/>
      <c r="Y702" s="148"/>
      <c r="Z702" s="148"/>
    </row>
    <row r="703" spans="1:26" ht="24.75" customHeight="1">
      <c r="A703" s="764"/>
      <c r="B703" s="148"/>
      <c r="C703" s="764"/>
      <c r="D703" s="62"/>
      <c r="E703" s="62"/>
      <c r="F703" s="62"/>
      <c r="G703" s="236"/>
      <c r="H703" s="63"/>
      <c r="I703" s="97"/>
      <c r="J703" s="63"/>
      <c r="K703" s="148"/>
      <c r="L703" s="148"/>
      <c r="M703" s="148"/>
      <c r="N703" s="148"/>
      <c r="O703" s="148"/>
      <c r="P703" s="148"/>
      <c r="Q703" s="148"/>
      <c r="R703" s="148"/>
      <c r="S703" s="148"/>
      <c r="T703" s="148"/>
      <c r="U703" s="148"/>
      <c r="V703" s="148"/>
      <c r="W703" s="148"/>
      <c r="X703" s="148"/>
      <c r="Y703" s="148"/>
      <c r="Z703" s="148"/>
    </row>
    <row r="704" spans="1:26" ht="24.75" customHeight="1">
      <c r="A704" s="764"/>
      <c r="B704" s="148"/>
      <c r="C704" s="764"/>
      <c r="D704" s="62"/>
      <c r="E704" s="62"/>
      <c r="F704" s="62"/>
      <c r="G704" s="236"/>
      <c r="H704" s="63"/>
      <c r="I704" s="97"/>
      <c r="J704" s="63"/>
      <c r="K704" s="148"/>
      <c r="L704" s="148"/>
      <c r="M704" s="148"/>
      <c r="N704" s="148"/>
      <c r="O704" s="148"/>
      <c r="P704" s="148"/>
      <c r="Q704" s="148"/>
      <c r="R704" s="148"/>
      <c r="S704" s="148"/>
      <c r="T704" s="148"/>
      <c r="U704" s="148"/>
      <c r="V704" s="148"/>
      <c r="W704" s="148"/>
      <c r="X704" s="148"/>
      <c r="Y704" s="148"/>
      <c r="Z704" s="148"/>
    </row>
    <row r="705" spans="1:26" ht="24.75" customHeight="1">
      <c r="A705" s="764"/>
      <c r="B705" s="148"/>
      <c r="C705" s="764"/>
      <c r="D705" s="62"/>
      <c r="E705" s="62"/>
      <c r="F705" s="62"/>
      <c r="G705" s="236"/>
      <c r="H705" s="63"/>
      <c r="I705" s="97"/>
      <c r="J705" s="63"/>
      <c r="K705" s="148"/>
      <c r="L705" s="148"/>
      <c r="M705" s="148"/>
      <c r="N705" s="148"/>
      <c r="O705" s="148"/>
      <c r="P705" s="148"/>
      <c r="Q705" s="148"/>
      <c r="R705" s="148"/>
      <c r="S705" s="148"/>
      <c r="T705" s="148"/>
      <c r="U705" s="148"/>
      <c r="V705" s="148"/>
      <c r="W705" s="148"/>
      <c r="X705" s="148"/>
      <c r="Y705" s="148"/>
      <c r="Z705" s="148"/>
    </row>
    <row r="706" spans="1:26" ht="24.75" customHeight="1">
      <c r="A706" s="764"/>
      <c r="B706" s="148"/>
      <c r="C706" s="764"/>
      <c r="D706" s="62"/>
      <c r="E706" s="62"/>
      <c r="F706" s="62"/>
      <c r="G706" s="236"/>
      <c r="H706" s="63"/>
      <c r="I706" s="97"/>
      <c r="J706" s="63"/>
      <c r="K706" s="148"/>
      <c r="L706" s="148"/>
      <c r="M706" s="148"/>
      <c r="N706" s="148"/>
      <c r="O706" s="148"/>
      <c r="P706" s="148"/>
      <c r="Q706" s="148"/>
      <c r="R706" s="148"/>
      <c r="S706" s="148"/>
      <c r="T706" s="148"/>
      <c r="U706" s="148"/>
      <c r="V706" s="148"/>
      <c r="W706" s="148"/>
      <c r="X706" s="148"/>
      <c r="Y706" s="148"/>
      <c r="Z706" s="148"/>
    </row>
    <row r="707" spans="1:26" ht="24.75" customHeight="1">
      <c r="A707" s="764"/>
      <c r="B707" s="148"/>
      <c r="C707" s="764"/>
      <c r="D707" s="62"/>
      <c r="E707" s="62"/>
      <c r="F707" s="62"/>
      <c r="G707" s="236"/>
      <c r="H707" s="63"/>
      <c r="I707" s="97"/>
      <c r="J707" s="63"/>
      <c r="K707" s="148"/>
      <c r="L707" s="148"/>
      <c r="M707" s="148"/>
      <c r="N707" s="148"/>
      <c r="O707" s="148"/>
      <c r="P707" s="148"/>
      <c r="Q707" s="148"/>
      <c r="R707" s="148"/>
      <c r="S707" s="148"/>
      <c r="T707" s="148"/>
      <c r="U707" s="148"/>
      <c r="V707" s="148"/>
      <c r="W707" s="148"/>
      <c r="X707" s="148"/>
      <c r="Y707" s="148"/>
      <c r="Z707" s="148"/>
    </row>
    <row r="708" spans="1:26" ht="24.75" customHeight="1">
      <c r="A708" s="764"/>
      <c r="B708" s="148"/>
      <c r="C708" s="764"/>
      <c r="D708" s="62"/>
      <c r="E708" s="62"/>
      <c r="F708" s="62"/>
      <c r="G708" s="236"/>
      <c r="H708" s="63"/>
      <c r="I708" s="97"/>
      <c r="J708" s="63"/>
      <c r="K708" s="148"/>
      <c r="L708" s="148"/>
      <c r="M708" s="148"/>
      <c r="N708" s="148"/>
      <c r="O708" s="148"/>
      <c r="P708" s="148"/>
      <c r="Q708" s="148"/>
      <c r="R708" s="148"/>
      <c r="S708" s="148"/>
      <c r="T708" s="148"/>
      <c r="U708" s="148"/>
      <c r="V708" s="148"/>
      <c r="W708" s="148"/>
      <c r="X708" s="148"/>
      <c r="Y708" s="148"/>
      <c r="Z708" s="148"/>
    </row>
    <row r="709" spans="1:26" ht="24.75" customHeight="1">
      <c r="A709" s="764"/>
      <c r="B709" s="148"/>
      <c r="C709" s="764"/>
      <c r="D709" s="62"/>
      <c r="E709" s="62"/>
      <c r="F709" s="62"/>
      <c r="G709" s="236"/>
      <c r="H709" s="63"/>
      <c r="I709" s="97"/>
      <c r="J709" s="63"/>
      <c r="K709" s="148"/>
      <c r="L709" s="148"/>
      <c r="M709" s="148"/>
      <c r="N709" s="148"/>
      <c r="O709" s="148"/>
      <c r="P709" s="148"/>
      <c r="Q709" s="148"/>
      <c r="R709" s="148"/>
      <c r="S709" s="148"/>
      <c r="T709" s="148"/>
      <c r="U709" s="148"/>
      <c r="V709" s="148"/>
      <c r="W709" s="148"/>
      <c r="X709" s="148"/>
      <c r="Y709" s="148"/>
      <c r="Z709" s="148"/>
    </row>
    <row r="710" spans="1:26" ht="24.75" customHeight="1">
      <c r="A710" s="764"/>
      <c r="B710" s="148"/>
      <c r="C710" s="764"/>
      <c r="D710" s="62"/>
      <c r="E710" s="62"/>
      <c r="F710" s="62"/>
      <c r="G710" s="236"/>
      <c r="H710" s="63"/>
      <c r="I710" s="97"/>
      <c r="J710" s="63"/>
      <c r="K710" s="148"/>
      <c r="L710" s="148"/>
      <c r="M710" s="148"/>
      <c r="N710" s="148"/>
      <c r="O710" s="148"/>
      <c r="P710" s="148"/>
      <c r="Q710" s="148"/>
      <c r="R710" s="148"/>
      <c r="S710" s="148"/>
      <c r="T710" s="148"/>
      <c r="U710" s="148"/>
      <c r="V710" s="148"/>
      <c r="W710" s="148"/>
      <c r="X710" s="148"/>
      <c r="Y710" s="148"/>
      <c r="Z710" s="148"/>
    </row>
    <row r="711" spans="1:26" ht="24.75" customHeight="1">
      <c r="A711" s="764"/>
      <c r="B711" s="148"/>
      <c r="C711" s="764"/>
      <c r="D711" s="62"/>
      <c r="E711" s="62"/>
      <c r="F711" s="62"/>
      <c r="G711" s="236"/>
      <c r="H711" s="63"/>
      <c r="I711" s="97"/>
      <c r="J711" s="63"/>
      <c r="K711" s="148"/>
      <c r="L711" s="148"/>
      <c r="M711" s="148"/>
      <c r="N711" s="148"/>
      <c r="O711" s="148"/>
      <c r="P711" s="148"/>
      <c r="Q711" s="148"/>
      <c r="R711" s="148"/>
      <c r="S711" s="148"/>
      <c r="T711" s="148"/>
      <c r="U711" s="148"/>
      <c r="V711" s="148"/>
      <c r="W711" s="148"/>
      <c r="X711" s="148"/>
      <c r="Y711" s="148"/>
      <c r="Z711" s="148"/>
    </row>
    <row r="712" spans="1:26" ht="24.75" customHeight="1">
      <c r="A712" s="764"/>
      <c r="B712" s="148"/>
      <c r="C712" s="764"/>
      <c r="D712" s="62"/>
      <c r="E712" s="62"/>
      <c r="F712" s="62"/>
      <c r="G712" s="236"/>
      <c r="H712" s="63"/>
      <c r="I712" s="97"/>
      <c r="J712" s="63"/>
      <c r="K712" s="148"/>
      <c r="L712" s="148"/>
      <c r="M712" s="148"/>
      <c r="N712" s="148"/>
      <c r="O712" s="148"/>
      <c r="P712" s="148"/>
      <c r="Q712" s="148"/>
      <c r="R712" s="148"/>
      <c r="S712" s="148"/>
      <c r="T712" s="148"/>
      <c r="U712" s="148"/>
      <c r="V712" s="148"/>
      <c r="W712" s="148"/>
      <c r="X712" s="148"/>
      <c r="Y712" s="148"/>
      <c r="Z712" s="148"/>
    </row>
    <row r="713" spans="1:26" ht="24.75" customHeight="1">
      <c r="A713" s="764"/>
      <c r="B713" s="148"/>
      <c r="C713" s="764"/>
      <c r="D713" s="62"/>
      <c r="E713" s="62"/>
      <c r="F713" s="62"/>
      <c r="G713" s="236"/>
      <c r="H713" s="63"/>
      <c r="I713" s="97"/>
      <c r="J713" s="63"/>
      <c r="K713" s="148"/>
      <c r="L713" s="148"/>
      <c r="M713" s="148"/>
      <c r="N713" s="148"/>
      <c r="O713" s="148"/>
      <c r="P713" s="148"/>
      <c r="Q713" s="148"/>
      <c r="R713" s="148"/>
      <c r="S713" s="148"/>
      <c r="T713" s="148"/>
      <c r="U713" s="148"/>
      <c r="V713" s="148"/>
      <c r="W713" s="148"/>
      <c r="X713" s="148"/>
      <c r="Y713" s="148"/>
      <c r="Z713" s="148"/>
    </row>
    <row r="714" spans="1:26" ht="24.75" customHeight="1">
      <c r="A714" s="764"/>
      <c r="B714" s="148"/>
      <c r="C714" s="764"/>
      <c r="D714" s="62"/>
      <c r="E714" s="62"/>
      <c r="F714" s="62"/>
      <c r="G714" s="236"/>
      <c r="H714" s="63"/>
      <c r="I714" s="97"/>
      <c r="J714" s="63"/>
      <c r="K714" s="148"/>
      <c r="L714" s="148"/>
      <c r="M714" s="148"/>
      <c r="N714" s="148"/>
      <c r="O714" s="148"/>
      <c r="P714" s="148"/>
      <c r="Q714" s="148"/>
      <c r="R714" s="148"/>
      <c r="S714" s="148"/>
      <c r="T714" s="148"/>
      <c r="U714" s="148"/>
      <c r="V714" s="148"/>
      <c r="W714" s="148"/>
      <c r="X714" s="148"/>
      <c r="Y714" s="148"/>
      <c r="Z714" s="148"/>
    </row>
    <row r="715" spans="1:26" ht="24.75" customHeight="1">
      <c r="A715" s="764"/>
      <c r="B715" s="148"/>
      <c r="C715" s="764"/>
      <c r="D715" s="62"/>
      <c r="E715" s="62"/>
      <c r="F715" s="62"/>
      <c r="G715" s="236"/>
      <c r="H715" s="63"/>
      <c r="I715" s="97"/>
      <c r="J715" s="63"/>
      <c r="K715" s="148"/>
      <c r="L715" s="148"/>
      <c r="M715" s="148"/>
      <c r="N715" s="148"/>
      <c r="O715" s="148"/>
      <c r="P715" s="148"/>
      <c r="Q715" s="148"/>
      <c r="R715" s="148"/>
      <c r="S715" s="148"/>
      <c r="T715" s="148"/>
      <c r="U715" s="148"/>
      <c r="V715" s="148"/>
      <c r="W715" s="148"/>
      <c r="X715" s="148"/>
      <c r="Y715" s="148"/>
      <c r="Z715" s="148"/>
    </row>
    <row r="716" spans="1:26" ht="24.75" customHeight="1">
      <c r="A716" s="764"/>
      <c r="B716" s="148"/>
      <c r="C716" s="764"/>
      <c r="D716" s="62"/>
      <c r="E716" s="62"/>
      <c r="F716" s="62"/>
      <c r="G716" s="236"/>
      <c r="H716" s="63"/>
      <c r="I716" s="97"/>
      <c r="J716" s="63"/>
      <c r="K716" s="148"/>
      <c r="L716" s="148"/>
      <c r="M716" s="148"/>
      <c r="N716" s="148"/>
      <c r="O716" s="148"/>
      <c r="P716" s="148"/>
      <c r="Q716" s="148"/>
      <c r="R716" s="148"/>
      <c r="S716" s="148"/>
      <c r="T716" s="148"/>
      <c r="U716" s="148"/>
      <c r="V716" s="148"/>
      <c r="W716" s="148"/>
      <c r="X716" s="148"/>
      <c r="Y716" s="148"/>
      <c r="Z716" s="148"/>
    </row>
    <row r="717" spans="1:26" ht="24.75" customHeight="1">
      <c r="A717" s="764"/>
      <c r="B717" s="148"/>
      <c r="C717" s="764"/>
      <c r="D717" s="62"/>
      <c r="E717" s="62"/>
      <c r="F717" s="62"/>
      <c r="G717" s="236"/>
      <c r="H717" s="63"/>
      <c r="I717" s="97"/>
      <c r="J717" s="63"/>
      <c r="K717" s="148"/>
      <c r="L717" s="148"/>
      <c r="M717" s="148"/>
      <c r="N717" s="148"/>
      <c r="O717" s="148"/>
      <c r="P717" s="148"/>
      <c r="Q717" s="148"/>
      <c r="R717" s="148"/>
      <c r="S717" s="148"/>
      <c r="T717" s="148"/>
      <c r="U717" s="148"/>
      <c r="V717" s="148"/>
      <c r="W717" s="148"/>
      <c r="X717" s="148"/>
      <c r="Y717" s="148"/>
      <c r="Z717" s="148"/>
    </row>
    <row r="718" spans="1:26" ht="24.75" customHeight="1">
      <c r="A718" s="764"/>
      <c r="B718" s="148"/>
      <c r="C718" s="764"/>
      <c r="D718" s="62"/>
      <c r="E718" s="62"/>
      <c r="F718" s="62"/>
      <c r="G718" s="236"/>
      <c r="H718" s="63"/>
      <c r="I718" s="97"/>
      <c r="J718" s="63"/>
      <c r="K718" s="148"/>
      <c r="L718" s="148"/>
      <c r="M718" s="148"/>
      <c r="N718" s="148"/>
      <c r="O718" s="148"/>
      <c r="P718" s="148"/>
      <c r="Q718" s="148"/>
      <c r="R718" s="148"/>
      <c r="S718" s="148"/>
      <c r="T718" s="148"/>
      <c r="U718" s="148"/>
      <c r="V718" s="148"/>
      <c r="W718" s="148"/>
      <c r="X718" s="148"/>
      <c r="Y718" s="148"/>
      <c r="Z718" s="148"/>
    </row>
    <row r="719" spans="1:26" ht="24.75" customHeight="1">
      <c r="A719" s="764"/>
      <c r="B719" s="148"/>
      <c r="C719" s="764"/>
      <c r="D719" s="62"/>
      <c r="E719" s="62"/>
      <c r="F719" s="62"/>
      <c r="G719" s="236"/>
      <c r="H719" s="63"/>
      <c r="I719" s="97"/>
      <c r="J719" s="63"/>
      <c r="K719" s="148"/>
      <c r="L719" s="148"/>
      <c r="M719" s="148"/>
      <c r="N719" s="148"/>
      <c r="O719" s="148"/>
      <c r="P719" s="148"/>
      <c r="Q719" s="148"/>
      <c r="R719" s="148"/>
      <c r="S719" s="148"/>
      <c r="T719" s="148"/>
      <c r="U719" s="148"/>
      <c r="V719" s="148"/>
      <c r="W719" s="148"/>
      <c r="X719" s="148"/>
      <c r="Y719" s="148"/>
      <c r="Z719" s="148"/>
    </row>
    <row r="720" spans="1:26" ht="24.75" customHeight="1">
      <c r="A720" s="764"/>
      <c r="B720" s="148"/>
      <c r="C720" s="764"/>
      <c r="D720" s="62"/>
      <c r="E720" s="62"/>
      <c r="F720" s="62"/>
      <c r="G720" s="236"/>
      <c r="H720" s="63"/>
      <c r="I720" s="97"/>
      <c r="J720" s="63"/>
      <c r="K720" s="148"/>
      <c r="L720" s="148"/>
      <c r="M720" s="148"/>
      <c r="N720" s="148"/>
      <c r="O720" s="148"/>
      <c r="P720" s="148"/>
      <c r="Q720" s="148"/>
      <c r="R720" s="148"/>
      <c r="S720" s="148"/>
      <c r="T720" s="148"/>
      <c r="U720" s="148"/>
      <c r="V720" s="148"/>
      <c r="W720" s="148"/>
      <c r="X720" s="148"/>
      <c r="Y720" s="148"/>
      <c r="Z720" s="148"/>
    </row>
    <row r="721" spans="1:26" ht="24.75" customHeight="1">
      <c r="A721" s="764"/>
      <c r="B721" s="148"/>
      <c r="C721" s="764"/>
      <c r="D721" s="62"/>
      <c r="E721" s="62"/>
      <c r="F721" s="62"/>
      <c r="G721" s="236"/>
      <c r="H721" s="63"/>
      <c r="I721" s="97"/>
      <c r="J721" s="63"/>
      <c r="K721" s="148"/>
      <c r="L721" s="148"/>
      <c r="M721" s="148"/>
      <c r="N721" s="148"/>
      <c r="O721" s="148"/>
      <c r="P721" s="148"/>
      <c r="Q721" s="148"/>
      <c r="R721" s="148"/>
      <c r="S721" s="148"/>
      <c r="T721" s="148"/>
      <c r="U721" s="148"/>
      <c r="V721" s="148"/>
      <c r="W721" s="148"/>
      <c r="X721" s="148"/>
      <c r="Y721" s="148"/>
      <c r="Z721" s="148"/>
    </row>
    <row r="722" spans="1:26" ht="24.75" customHeight="1">
      <c r="A722" s="764"/>
      <c r="B722" s="148"/>
      <c r="C722" s="764"/>
      <c r="D722" s="62"/>
      <c r="E722" s="62"/>
      <c r="F722" s="62"/>
      <c r="G722" s="236"/>
      <c r="H722" s="63"/>
      <c r="I722" s="97"/>
      <c r="J722" s="63"/>
      <c r="K722" s="148"/>
      <c r="L722" s="148"/>
      <c r="M722" s="148"/>
      <c r="N722" s="148"/>
      <c r="O722" s="148"/>
      <c r="P722" s="148"/>
      <c r="Q722" s="148"/>
      <c r="R722" s="148"/>
      <c r="S722" s="148"/>
      <c r="T722" s="148"/>
      <c r="U722" s="148"/>
      <c r="V722" s="148"/>
      <c r="W722" s="148"/>
      <c r="X722" s="148"/>
      <c r="Y722" s="148"/>
      <c r="Z722" s="148"/>
    </row>
    <row r="723" spans="1:26" ht="24.75" customHeight="1">
      <c r="A723" s="764"/>
      <c r="B723" s="148"/>
      <c r="C723" s="764"/>
      <c r="D723" s="62"/>
      <c r="E723" s="62"/>
      <c r="F723" s="62"/>
      <c r="G723" s="236"/>
      <c r="H723" s="63"/>
      <c r="I723" s="97"/>
      <c r="J723" s="63"/>
      <c r="K723" s="148"/>
      <c r="L723" s="148"/>
      <c r="M723" s="148"/>
      <c r="N723" s="148"/>
      <c r="O723" s="148"/>
      <c r="P723" s="148"/>
      <c r="Q723" s="148"/>
      <c r="R723" s="148"/>
      <c r="S723" s="148"/>
      <c r="T723" s="148"/>
      <c r="U723" s="148"/>
      <c r="V723" s="148"/>
      <c r="W723" s="148"/>
      <c r="X723" s="148"/>
      <c r="Y723" s="148"/>
      <c r="Z723" s="148"/>
    </row>
    <row r="724" spans="1:26" ht="24.75" customHeight="1">
      <c r="A724" s="764"/>
      <c r="B724" s="148"/>
      <c r="C724" s="764"/>
      <c r="D724" s="62"/>
      <c r="E724" s="62"/>
      <c r="F724" s="62"/>
      <c r="G724" s="236"/>
      <c r="H724" s="63"/>
      <c r="I724" s="97"/>
      <c r="J724" s="63"/>
      <c r="K724" s="148"/>
      <c r="L724" s="148"/>
      <c r="M724" s="148"/>
      <c r="N724" s="148"/>
      <c r="O724" s="148"/>
      <c r="P724" s="148"/>
      <c r="Q724" s="148"/>
      <c r="R724" s="148"/>
      <c r="S724" s="148"/>
      <c r="T724" s="148"/>
      <c r="U724" s="148"/>
      <c r="V724" s="148"/>
      <c r="W724" s="148"/>
      <c r="X724" s="148"/>
      <c r="Y724" s="148"/>
      <c r="Z724" s="148"/>
    </row>
    <row r="725" spans="1:26" ht="24.75" customHeight="1">
      <c r="A725" s="764"/>
      <c r="B725" s="148"/>
      <c r="C725" s="764"/>
      <c r="D725" s="62"/>
      <c r="E725" s="62"/>
      <c r="F725" s="62"/>
      <c r="G725" s="236"/>
      <c r="H725" s="63"/>
      <c r="I725" s="97"/>
      <c r="J725" s="63"/>
      <c r="K725" s="148"/>
      <c r="L725" s="148"/>
      <c r="M725" s="148"/>
      <c r="N725" s="148"/>
      <c r="O725" s="148"/>
      <c r="P725" s="148"/>
      <c r="Q725" s="148"/>
      <c r="R725" s="148"/>
      <c r="S725" s="148"/>
      <c r="T725" s="148"/>
      <c r="U725" s="148"/>
      <c r="V725" s="148"/>
      <c r="W725" s="148"/>
      <c r="X725" s="148"/>
      <c r="Y725" s="148"/>
      <c r="Z725" s="148"/>
    </row>
    <row r="726" spans="1:26" ht="24.75" customHeight="1">
      <c r="A726" s="764"/>
      <c r="B726" s="148"/>
      <c r="C726" s="764"/>
      <c r="D726" s="62"/>
      <c r="E726" s="62"/>
      <c r="F726" s="62"/>
      <c r="G726" s="236"/>
      <c r="H726" s="63"/>
      <c r="I726" s="97"/>
      <c r="J726" s="63"/>
      <c r="K726" s="148"/>
      <c r="L726" s="148"/>
      <c r="M726" s="148"/>
      <c r="N726" s="148"/>
      <c r="O726" s="148"/>
      <c r="P726" s="148"/>
      <c r="Q726" s="148"/>
      <c r="R726" s="148"/>
      <c r="S726" s="148"/>
      <c r="T726" s="148"/>
      <c r="U726" s="148"/>
      <c r="V726" s="148"/>
      <c r="W726" s="148"/>
      <c r="X726" s="148"/>
      <c r="Y726" s="148"/>
      <c r="Z726" s="148"/>
    </row>
    <row r="727" spans="1:26" ht="24.75" customHeight="1">
      <c r="A727" s="764"/>
      <c r="B727" s="148"/>
      <c r="C727" s="764"/>
      <c r="D727" s="62"/>
      <c r="E727" s="62"/>
      <c r="F727" s="62"/>
      <c r="G727" s="236"/>
      <c r="H727" s="63"/>
      <c r="I727" s="97"/>
      <c r="J727" s="63"/>
      <c r="K727" s="148"/>
      <c r="L727" s="148"/>
      <c r="M727" s="148"/>
      <c r="N727" s="148"/>
      <c r="O727" s="148"/>
      <c r="P727" s="148"/>
      <c r="Q727" s="148"/>
      <c r="R727" s="148"/>
      <c r="S727" s="148"/>
      <c r="T727" s="148"/>
      <c r="U727" s="148"/>
      <c r="V727" s="148"/>
      <c r="W727" s="148"/>
      <c r="X727" s="148"/>
      <c r="Y727" s="148"/>
      <c r="Z727" s="148"/>
    </row>
    <row r="728" spans="1:26" ht="24.75" customHeight="1">
      <c r="A728" s="764"/>
      <c r="B728" s="148"/>
      <c r="C728" s="764"/>
      <c r="D728" s="62"/>
      <c r="E728" s="62"/>
      <c r="F728" s="62"/>
      <c r="G728" s="236"/>
      <c r="H728" s="63"/>
      <c r="I728" s="97"/>
      <c r="J728" s="63"/>
      <c r="K728" s="148"/>
      <c r="L728" s="148"/>
      <c r="M728" s="148"/>
      <c r="N728" s="148"/>
      <c r="O728" s="148"/>
      <c r="P728" s="148"/>
      <c r="Q728" s="148"/>
      <c r="R728" s="148"/>
      <c r="S728" s="148"/>
      <c r="T728" s="148"/>
      <c r="U728" s="148"/>
      <c r="V728" s="148"/>
      <c r="W728" s="148"/>
      <c r="X728" s="148"/>
      <c r="Y728" s="148"/>
      <c r="Z728" s="148"/>
    </row>
    <row r="729" spans="1:26" ht="24.75" customHeight="1">
      <c r="A729" s="764"/>
      <c r="B729" s="148"/>
      <c r="C729" s="764"/>
      <c r="D729" s="62"/>
      <c r="E729" s="62"/>
      <c r="F729" s="62"/>
      <c r="G729" s="236"/>
      <c r="H729" s="63"/>
      <c r="I729" s="97"/>
      <c r="J729" s="63"/>
      <c r="K729" s="148"/>
      <c r="L729" s="148"/>
      <c r="M729" s="148"/>
      <c r="N729" s="148"/>
      <c r="O729" s="148"/>
      <c r="P729" s="148"/>
      <c r="Q729" s="148"/>
      <c r="R729" s="148"/>
      <c r="S729" s="148"/>
      <c r="T729" s="148"/>
      <c r="U729" s="148"/>
      <c r="V729" s="148"/>
      <c r="W729" s="148"/>
      <c r="X729" s="148"/>
      <c r="Y729" s="148"/>
      <c r="Z729" s="148"/>
    </row>
    <row r="730" spans="1:26" ht="24.75" customHeight="1">
      <c r="A730" s="764"/>
      <c r="B730" s="148"/>
      <c r="C730" s="764"/>
      <c r="D730" s="62"/>
      <c r="E730" s="62"/>
      <c r="F730" s="62"/>
      <c r="G730" s="236"/>
      <c r="H730" s="63"/>
      <c r="I730" s="97"/>
      <c r="J730" s="63"/>
      <c r="K730" s="148"/>
      <c r="L730" s="148"/>
      <c r="M730" s="148"/>
      <c r="N730" s="148"/>
      <c r="O730" s="148"/>
      <c r="P730" s="148"/>
      <c r="Q730" s="148"/>
      <c r="R730" s="148"/>
      <c r="S730" s="148"/>
      <c r="T730" s="148"/>
      <c r="U730" s="148"/>
      <c r="V730" s="148"/>
      <c r="W730" s="148"/>
      <c r="X730" s="148"/>
      <c r="Y730" s="148"/>
      <c r="Z730" s="148"/>
    </row>
    <row r="731" spans="1:26" ht="24.75" customHeight="1">
      <c r="A731" s="764"/>
      <c r="B731" s="148"/>
      <c r="C731" s="764"/>
      <c r="D731" s="62"/>
      <c r="E731" s="62"/>
      <c r="F731" s="62"/>
      <c r="G731" s="236"/>
      <c r="H731" s="63"/>
      <c r="I731" s="97"/>
      <c r="J731" s="63"/>
      <c r="K731" s="148"/>
      <c r="L731" s="148"/>
      <c r="M731" s="148"/>
      <c r="N731" s="148"/>
      <c r="O731" s="148"/>
      <c r="P731" s="148"/>
      <c r="Q731" s="148"/>
      <c r="R731" s="148"/>
      <c r="S731" s="148"/>
      <c r="T731" s="148"/>
      <c r="U731" s="148"/>
      <c r="V731" s="148"/>
      <c r="W731" s="148"/>
      <c r="X731" s="148"/>
      <c r="Y731" s="148"/>
      <c r="Z731" s="148"/>
    </row>
    <row r="732" spans="1:26" ht="24.75" customHeight="1">
      <c r="A732" s="764"/>
      <c r="B732" s="148"/>
      <c r="C732" s="764"/>
      <c r="D732" s="62"/>
      <c r="E732" s="62"/>
      <c r="F732" s="62"/>
      <c r="G732" s="236"/>
      <c r="H732" s="63"/>
      <c r="I732" s="97"/>
      <c r="J732" s="63"/>
      <c r="K732" s="148"/>
      <c r="L732" s="148"/>
      <c r="M732" s="148"/>
      <c r="N732" s="148"/>
      <c r="O732" s="148"/>
      <c r="P732" s="148"/>
      <c r="Q732" s="148"/>
      <c r="R732" s="148"/>
      <c r="S732" s="148"/>
      <c r="T732" s="148"/>
      <c r="U732" s="148"/>
      <c r="V732" s="148"/>
      <c r="W732" s="148"/>
      <c r="X732" s="148"/>
      <c r="Y732" s="148"/>
      <c r="Z732" s="148"/>
    </row>
    <row r="733" spans="1:26" ht="24.75" customHeight="1">
      <c r="A733" s="764"/>
      <c r="B733" s="148"/>
      <c r="C733" s="764"/>
      <c r="D733" s="62"/>
      <c r="E733" s="62"/>
      <c r="F733" s="62"/>
      <c r="G733" s="236"/>
      <c r="H733" s="63"/>
      <c r="I733" s="97"/>
      <c r="J733" s="63"/>
      <c r="K733" s="148"/>
      <c r="L733" s="148"/>
      <c r="M733" s="148"/>
      <c r="N733" s="148"/>
      <c r="O733" s="148"/>
      <c r="P733" s="148"/>
      <c r="Q733" s="148"/>
      <c r="R733" s="148"/>
      <c r="S733" s="148"/>
      <c r="T733" s="148"/>
      <c r="U733" s="148"/>
      <c r="V733" s="148"/>
      <c r="W733" s="148"/>
      <c r="X733" s="148"/>
      <c r="Y733" s="148"/>
      <c r="Z733" s="148"/>
    </row>
    <row r="734" spans="1:26" ht="24.75" customHeight="1">
      <c r="A734" s="764"/>
      <c r="B734" s="148"/>
      <c r="C734" s="764"/>
      <c r="D734" s="62"/>
      <c r="E734" s="62"/>
      <c r="F734" s="62"/>
      <c r="G734" s="236"/>
      <c r="H734" s="63"/>
      <c r="I734" s="97"/>
      <c r="J734" s="63"/>
      <c r="K734" s="148"/>
      <c r="L734" s="148"/>
      <c r="M734" s="148"/>
      <c r="N734" s="148"/>
      <c r="O734" s="148"/>
      <c r="P734" s="148"/>
      <c r="Q734" s="148"/>
      <c r="R734" s="148"/>
      <c r="S734" s="148"/>
      <c r="T734" s="148"/>
      <c r="U734" s="148"/>
      <c r="V734" s="148"/>
      <c r="W734" s="148"/>
      <c r="X734" s="148"/>
      <c r="Y734" s="148"/>
      <c r="Z734" s="148"/>
    </row>
    <row r="735" spans="1:26" ht="24.75" customHeight="1">
      <c r="A735" s="764"/>
      <c r="B735" s="148"/>
      <c r="C735" s="764"/>
      <c r="D735" s="62"/>
      <c r="E735" s="62"/>
      <c r="F735" s="62"/>
      <c r="G735" s="236"/>
      <c r="H735" s="63"/>
      <c r="I735" s="97"/>
      <c r="J735" s="63"/>
      <c r="K735" s="148"/>
      <c r="L735" s="148"/>
      <c r="M735" s="148"/>
      <c r="N735" s="148"/>
      <c r="O735" s="148"/>
      <c r="P735" s="148"/>
      <c r="Q735" s="148"/>
      <c r="R735" s="148"/>
      <c r="S735" s="148"/>
      <c r="T735" s="148"/>
      <c r="U735" s="148"/>
      <c r="V735" s="148"/>
      <c r="W735" s="148"/>
      <c r="X735" s="148"/>
      <c r="Y735" s="148"/>
      <c r="Z735" s="148"/>
    </row>
    <row r="736" spans="1:26" ht="24.75" customHeight="1">
      <c r="A736" s="764"/>
      <c r="B736" s="148"/>
      <c r="C736" s="764"/>
      <c r="D736" s="62"/>
      <c r="E736" s="62"/>
      <c r="F736" s="62"/>
      <c r="G736" s="236"/>
      <c r="H736" s="63"/>
      <c r="I736" s="97"/>
      <c r="J736" s="63"/>
      <c r="K736" s="148"/>
      <c r="L736" s="148"/>
      <c r="M736" s="148"/>
      <c r="N736" s="148"/>
      <c r="O736" s="148"/>
      <c r="P736" s="148"/>
      <c r="Q736" s="148"/>
      <c r="R736" s="148"/>
      <c r="S736" s="148"/>
      <c r="T736" s="148"/>
      <c r="U736" s="148"/>
      <c r="V736" s="148"/>
      <c r="W736" s="148"/>
      <c r="X736" s="148"/>
      <c r="Y736" s="148"/>
      <c r="Z736" s="148"/>
    </row>
    <row r="737" spans="1:26" ht="24.75" customHeight="1">
      <c r="A737" s="764"/>
      <c r="B737" s="148"/>
      <c r="C737" s="764"/>
      <c r="D737" s="62"/>
      <c r="E737" s="62"/>
      <c r="F737" s="62"/>
      <c r="G737" s="236"/>
      <c r="H737" s="63"/>
      <c r="I737" s="97"/>
      <c r="J737" s="63"/>
      <c r="K737" s="148"/>
      <c r="L737" s="148"/>
      <c r="M737" s="148"/>
      <c r="N737" s="148"/>
      <c r="O737" s="148"/>
      <c r="P737" s="148"/>
      <c r="Q737" s="148"/>
      <c r="R737" s="148"/>
      <c r="S737" s="148"/>
      <c r="T737" s="148"/>
      <c r="U737" s="148"/>
      <c r="V737" s="148"/>
      <c r="W737" s="148"/>
      <c r="X737" s="148"/>
      <c r="Y737" s="148"/>
      <c r="Z737" s="148"/>
    </row>
    <row r="738" spans="1:26" ht="24.75" customHeight="1">
      <c r="A738" s="764"/>
      <c r="B738" s="148"/>
      <c r="C738" s="764"/>
      <c r="D738" s="62"/>
      <c r="E738" s="62"/>
      <c r="F738" s="62"/>
      <c r="G738" s="236"/>
      <c r="H738" s="63"/>
      <c r="I738" s="97"/>
      <c r="J738" s="63"/>
      <c r="K738" s="148"/>
      <c r="L738" s="148"/>
      <c r="M738" s="148"/>
      <c r="N738" s="148"/>
      <c r="O738" s="148"/>
      <c r="P738" s="148"/>
      <c r="Q738" s="148"/>
      <c r="R738" s="148"/>
      <c r="S738" s="148"/>
      <c r="T738" s="148"/>
      <c r="U738" s="148"/>
      <c r="V738" s="148"/>
      <c r="W738" s="148"/>
      <c r="X738" s="148"/>
      <c r="Y738" s="148"/>
      <c r="Z738" s="148"/>
    </row>
    <row r="739" spans="1:26" ht="24.75" customHeight="1">
      <c r="A739" s="764"/>
      <c r="B739" s="148"/>
      <c r="C739" s="764"/>
      <c r="D739" s="62"/>
      <c r="E739" s="62"/>
      <c r="F739" s="62"/>
      <c r="G739" s="236"/>
      <c r="H739" s="63"/>
      <c r="I739" s="97"/>
      <c r="J739" s="63"/>
      <c r="K739" s="148"/>
      <c r="L739" s="148"/>
      <c r="M739" s="148"/>
      <c r="N739" s="148"/>
      <c r="O739" s="148"/>
      <c r="P739" s="148"/>
      <c r="Q739" s="148"/>
      <c r="R739" s="148"/>
      <c r="S739" s="148"/>
      <c r="T739" s="148"/>
      <c r="U739" s="148"/>
      <c r="V739" s="148"/>
      <c r="W739" s="148"/>
      <c r="X739" s="148"/>
      <c r="Y739" s="148"/>
      <c r="Z739" s="148"/>
    </row>
    <row r="740" spans="1:26" ht="24.75" customHeight="1">
      <c r="A740" s="764"/>
      <c r="B740" s="148"/>
      <c r="C740" s="764"/>
      <c r="D740" s="62"/>
      <c r="E740" s="62"/>
      <c r="F740" s="62"/>
      <c r="G740" s="236"/>
      <c r="H740" s="63"/>
      <c r="I740" s="97"/>
      <c r="J740" s="63"/>
      <c r="K740" s="148"/>
      <c r="L740" s="148"/>
      <c r="M740" s="148"/>
      <c r="N740" s="148"/>
      <c r="O740" s="148"/>
      <c r="P740" s="148"/>
      <c r="Q740" s="148"/>
      <c r="R740" s="148"/>
      <c r="S740" s="148"/>
      <c r="T740" s="148"/>
      <c r="U740" s="148"/>
      <c r="V740" s="148"/>
      <c r="W740" s="148"/>
      <c r="X740" s="148"/>
      <c r="Y740" s="148"/>
      <c r="Z740" s="148"/>
    </row>
    <row r="741" spans="1:26" ht="24.75" customHeight="1">
      <c r="A741" s="764"/>
      <c r="B741" s="148"/>
      <c r="C741" s="764"/>
      <c r="D741" s="62"/>
      <c r="E741" s="62"/>
      <c r="F741" s="62"/>
      <c r="G741" s="236"/>
      <c r="H741" s="63"/>
      <c r="I741" s="97"/>
      <c r="J741" s="63"/>
      <c r="K741" s="148"/>
      <c r="L741" s="148"/>
      <c r="M741" s="148"/>
      <c r="N741" s="148"/>
      <c r="O741" s="148"/>
      <c r="P741" s="148"/>
      <c r="Q741" s="148"/>
      <c r="R741" s="148"/>
      <c r="S741" s="148"/>
      <c r="T741" s="148"/>
      <c r="U741" s="148"/>
      <c r="V741" s="148"/>
      <c r="W741" s="148"/>
      <c r="X741" s="148"/>
      <c r="Y741" s="148"/>
      <c r="Z741" s="148"/>
    </row>
    <row r="742" spans="1:26" ht="24.75" customHeight="1">
      <c r="A742" s="764"/>
      <c r="B742" s="148"/>
      <c r="C742" s="764"/>
      <c r="D742" s="62"/>
      <c r="E742" s="62"/>
      <c r="F742" s="62"/>
      <c r="G742" s="236"/>
      <c r="H742" s="63"/>
      <c r="I742" s="97"/>
      <c r="J742" s="63"/>
      <c r="K742" s="148"/>
      <c r="L742" s="148"/>
      <c r="M742" s="148"/>
      <c r="N742" s="148"/>
      <c r="O742" s="148"/>
      <c r="P742" s="148"/>
      <c r="Q742" s="148"/>
      <c r="R742" s="148"/>
      <c r="S742" s="148"/>
      <c r="T742" s="148"/>
      <c r="U742" s="148"/>
      <c r="V742" s="148"/>
      <c r="W742" s="148"/>
      <c r="X742" s="148"/>
      <c r="Y742" s="148"/>
      <c r="Z742" s="148"/>
    </row>
    <row r="743" spans="1:26" ht="24.75" customHeight="1">
      <c r="A743" s="764"/>
      <c r="B743" s="148"/>
      <c r="C743" s="764"/>
      <c r="D743" s="62"/>
      <c r="E743" s="62"/>
      <c r="F743" s="62"/>
      <c r="G743" s="236"/>
      <c r="H743" s="63"/>
      <c r="I743" s="97"/>
      <c r="J743" s="63"/>
      <c r="K743" s="148"/>
      <c r="L743" s="148"/>
      <c r="M743" s="148"/>
      <c r="N743" s="148"/>
      <c r="O743" s="148"/>
      <c r="P743" s="148"/>
      <c r="Q743" s="148"/>
      <c r="R743" s="148"/>
      <c r="S743" s="148"/>
      <c r="T743" s="148"/>
      <c r="U743" s="148"/>
      <c r="V743" s="148"/>
      <c r="W743" s="148"/>
      <c r="X743" s="148"/>
      <c r="Y743" s="148"/>
      <c r="Z743" s="148"/>
    </row>
    <row r="744" spans="1:26" ht="24.75" customHeight="1">
      <c r="A744" s="764"/>
      <c r="B744" s="148"/>
      <c r="C744" s="764"/>
      <c r="D744" s="62"/>
      <c r="E744" s="62"/>
      <c r="F744" s="62"/>
      <c r="G744" s="236"/>
      <c r="H744" s="63"/>
      <c r="I744" s="97"/>
      <c r="J744" s="63"/>
      <c r="K744" s="148"/>
      <c r="L744" s="148"/>
      <c r="M744" s="148"/>
      <c r="N744" s="148"/>
      <c r="O744" s="148"/>
      <c r="P744" s="148"/>
      <c r="Q744" s="148"/>
      <c r="R744" s="148"/>
      <c r="S744" s="148"/>
      <c r="T744" s="148"/>
      <c r="U744" s="148"/>
      <c r="V744" s="148"/>
      <c r="W744" s="148"/>
      <c r="X744" s="148"/>
      <c r="Y744" s="148"/>
      <c r="Z744" s="148"/>
    </row>
    <row r="745" spans="1:26" ht="24.75" customHeight="1">
      <c r="A745" s="764"/>
      <c r="B745" s="148"/>
      <c r="C745" s="764"/>
      <c r="D745" s="62"/>
      <c r="E745" s="62"/>
      <c r="F745" s="62"/>
      <c r="G745" s="236"/>
      <c r="H745" s="63"/>
      <c r="I745" s="97"/>
      <c r="J745" s="63"/>
      <c r="K745" s="148"/>
      <c r="L745" s="148"/>
      <c r="M745" s="148"/>
      <c r="N745" s="148"/>
      <c r="O745" s="148"/>
      <c r="P745" s="148"/>
      <c r="Q745" s="148"/>
      <c r="R745" s="148"/>
      <c r="S745" s="148"/>
      <c r="T745" s="148"/>
      <c r="U745" s="148"/>
      <c r="V745" s="148"/>
      <c r="W745" s="148"/>
      <c r="X745" s="148"/>
      <c r="Y745" s="148"/>
      <c r="Z745" s="148"/>
    </row>
    <row r="746" spans="1:26" ht="24.75" customHeight="1">
      <c r="A746" s="764"/>
      <c r="B746" s="148"/>
      <c r="C746" s="764"/>
      <c r="D746" s="62"/>
      <c r="E746" s="62"/>
      <c r="F746" s="62"/>
      <c r="G746" s="236"/>
      <c r="H746" s="63"/>
      <c r="I746" s="97"/>
      <c r="J746" s="63"/>
      <c r="K746" s="148"/>
      <c r="L746" s="148"/>
      <c r="M746" s="148"/>
      <c r="N746" s="148"/>
      <c r="O746" s="148"/>
      <c r="P746" s="148"/>
      <c r="Q746" s="148"/>
      <c r="R746" s="148"/>
      <c r="S746" s="148"/>
      <c r="T746" s="148"/>
      <c r="U746" s="148"/>
      <c r="V746" s="148"/>
      <c r="W746" s="148"/>
      <c r="X746" s="148"/>
      <c r="Y746" s="148"/>
      <c r="Z746" s="148"/>
    </row>
    <row r="747" spans="1:26" ht="24.75" customHeight="1">
      <c r="A747" s="764"/>
      <c r="B747" s="148"/>
      <c r="C747" s="764"/>
      <c r="D747" s="62"/>
      <c r="E747" s="62"/>
      <c r="F747" s="62"/>
      <c r="G747" s="236"/>
      <c r="H747" s="63"/>
      <c r="I747" s="97"/>
      <c r="J747" s="63"/>
      <c r="K747" s="148"/>
      <c r="L747" s="148"/>
      <c r="M747" s="148"/>
      <c r="N747" s="148"/>
      <c r="O747" s="148"/>
      <c r="P747" s="148"/>
      <c r="Q747" s="148"/>
      <c r="R747" s="148"/>
      <c r="S747" s="148"/>
      <c r="T747" s="148"/>
      <c r="U747" s="148"/>
      <c r="V747" s="148"/>
      <c r="W747" s="148"/>
      <c r="X747" s="148"/>
      <c r="Y747" s="148"/>
      <c r="Z747" s="148"/>
    </row>
    <row r="748" spans="1:26" ht="24.75" customHeight="1">
      <c r="A748" s="764"/>
      <c r="B748" s="148"/>
      <c r="C748" s="764"/>
      <c r="D748" s="62"/>
      <c r="E748" s="62"/>
      <c r="F748" s="62"/>
      <c r="G748" s="236"/>
      <c r="H748" s="63"/>
      <c r="I748" s="97"/>
      <c r="J748" s="63"/>
      <c r="K748" s="148"/>
      <c r="L748" s="148"/>
      <c r="M748" s="148"/>
      <c r="N748" s="148"/>
      <c r="O748" s="148"/>
      <c r="P748" s="148"/>
      <c r="Q748" s="148"/>
      <c r="R748" s="148"/>
      <c r="S748" s="148"/>
      <c r="T748" s="148"/>
      <c r="U748" s="148"/>
      <c r="V748" s="148"/>
      <c r="W748" s="148"/>
      <c r="X748" s="148"/>
      <c r="Y748" s="148"/>
      <c r="Z748" s="148"/>
    </row>
    <row r="749" spans="1:26" ht="24.75" customHeight="1">
      <c r="A749" s="764"/>
      <c r="B749" s="148"/>
      <c r="C749" s="764"/>
      <c r="D749" s="62"/>
      <c r="E749" s="62"/>
      <c r="F749" s="62"/>
      <c r="G749" s="236"/>
      <c r="H749" s="63"/>
      <c r="I749" s="97"/>
      <c r="J749" s="63"/>
      <c r="K749" s="148"/>
      <c r="L749" s="148"/>
      <c r="M749" s="148"/>
      <c r="N749" s="148"/>
      <c r="O749" s="148"/>
      <c r="P749" s="148"/>
      <c r="Q749" s="148"/>
      <c r="R749" s="148"/>
      <c r="S749" s="148"/>
      <c r="T749" s="148"/>
      <c r="U749" s="148"/>
      <c r="V749" s="148"/>
      <c r="W749" s="148"/>
      <c r="X749" s="148"/>
      <c r="Y749" s="148"/>
      <c r="Z749" s="148"/>
    </row>
    <row r="750" spans="1:26" ht="24.75" customHeight="1">
      <c r="A750" s="764"/>
      <c r="B750" s="148"/>
      <c r="C750" s="764"/>
      <c r="D750" s="62"/>
      <c r="E750" s="62"/>
      <c r="F750" s="62"/>
      <c r="G750" s="236"/>
      <c r="H750" s="63"/>
      <c r="I750" s="97"/>
      <c r="J750" s="63"/>
      <c r="K750" s="148"/>
      <c r="L750" s="148"/>
      <c r="M750" s="148"/>
      <c r="N750" s="148"/>
      <c r="O750" s="148"/>
      <c r="P750" s="148"/>
      <c r="Q750" s="148"/>
      <c r="R750" s="148"/>
      <c r="S750" s="148"/>
      <c r="T750" s="148"/>
      <c r="U750" s="148"/>
      <c r="V750" s="148"/>
      <c r="W750" s="148"/>
      <c r="X750" s="148"/>
      <c r="Y750" s="148"/>
      <c r="Z750" s="148"/>
    </row>
    <row r="751" spans="1:26" ht="24.75" customHeight="1">
      <c r="A751" s="764"/>
      <c r="B751" s="148"/>
      <c r="C751" s="764"/>
      <c r="D751" s="62"/>
      <c r="E751" s="62"/>
      <c r="F751" s="62"/>
      <c r="G751" s="236"/>
      <c r="H751" s="63"/>
      <c r="I751" s="97"/>
      <c r="J751" s="63"/>
      <c r="K751" s="148"/>
      <c r="L751" s="148"/>
      <c r="M751" s="148"/>
      <c r="N751" s="148"/>
      <c r="O751" s="148"/>
      <c r="P751" s="148"/>
      <c r="Q751" s="148"/>
      <c r="R751" s="148"/>
      <c r="S751" s="148"/>
      <c r="T751" s="148"/>
      <c r="U751" s="148"/>
      <c r="V751" s="148"/>
      <c r="W751" s="148"/>
      <c r="X751" s="148"/>
      <c r="Y751" s="148"/>
      <c r="Z751" s="148"/>
    </row>
    <row r="752" spans="1:26" ht="24.75" customHeight="1">
      <c r="A752" s="764"/>
      <c r="B752" s="148"/>
      <c r="C752" s="764"/>
      <c r="D752" s="62"/>
      <c r="E752" s="62"/>
      <c r="F752" s="62"/>
      <c r="G752" s="236"/>
      <c r="H752" s="63"/>
      <c r="I752" s="97"/>
      <c r="J752" s="63"/>
      <c r="K752" s="148"/>
      <c r="L752" s="148"/>
      <c r="M752" s="148"/>
      <c r="N752" s="148"/>
      <c r="O752" s="148"/>
      <c r="P752" s="148"/>
      <c r="Q752" s="148"/>
      <c r="R752" s="148"/>
      <c r="S752" s="148"/>
      <c r="T752" s="148"/>
      <c r="U752" s="148"/>
      <c r="V752" s="148"/>
      <c r="W752" s="148"/>
      <c r="X752" s="148"/>
      <c r="Y752" s="148"/>
      <c r="Z752" s="148"/>
    </row>
    <row r="753" spans="1:26" ht="24.75" customHeight="1">
      <c r="A753" s="764"/>
      <c r="B753" s="148"/>
      <c r="C753" s="764"/>
      <c r="D753" s="62"/>
      <c r="E753" s="62"/>
      <c r="F753" s="62"/>
      <c r="G753" s="236"/>
      <c r="H753" s="63"/>
      <c r="I753" s="97"/>
      <c r="J753" s="63"/>
      <c r="K753" s="148"/>
      <c r="L753" s="148"/>
      <c r="M753" s="148"/>
      <c r="N753" s="148"/>
      <c r="O753" s="148"/>
      <c r="P753" s="148"/>
      <c r="Q753" s="148"/>
      <c r="R753" s="148"/>
      <c r="S753" s="148"/>
      <c r="T753" s="148"/>
      <c r="U753" s="148"/>
      <c r="V753" s="148"/>
      <c r="W753" s="148"/>
      <c r="X753" s="148"/>
      <c r="Y753" s="148"/>
      <c r="Z753" s="148"/>
    </row>
    <row r="754" spans="1:26" ht="24.75" customHeight="1">
      <c r="A754" s="764"/>
      <c r="B754" s="148"/>
      <c r="C754" s="764"/>
      <c r="D754" s="62"/>
      <c r="E754" s="62"/>
      <c r="F754" s="62"/>
      <c r="G754" s="236"/>
      <c r="H754" s="63"/>
      <c r="I754" s="97"/>
      <c r="J754" s="63"/>
      <c r="K754" s="148"/>
      <c r="L754" s="148"/>
      <c r="M754" s="148"/>
      <c r="N754" s="148"/>
      <c r="O754" s="148"/>
      <c r="P754" s="148"/>
      <c r="Q754" s="148"/>
      <c r="R754" s="148"/>
      <c r="S754" s="148"/>
      <c r="T754" s="148"/>
      <c r="U754" s="148"/>
      <c r="V754" s="148"/>
      <c r="W754" s="148"/>
      <c r="X754" s="148"/>
      <c r="Y754" s="148"/>
      <c r="Z754" s="148"/>
    </row>
    <row r="755" spans="1:26" ht="24.75" customHeight="1">
      <c r="A755" s="764"/>
      <c r="B755" s="148"/>
      <c r="C755" s="764"/>
      <c r="D755" s="62"/>
      <c r="E755" s="62"/>
      <c r="F755" s="62"/>
      <c r="G755" s="236"/>
      <c r="H755" s="63"/>
      <c r="I755" s="97"/>
      <c r="J755" s="63"/>
      <c r="K755" s="148"/>
      <c r="L755" s="148"/>
      <c r="M755" s="148"/>
      <c r="N755" s="148"/>
      <c r="O755" s="148"/>
      <c r="P755" s="148"/>
      <c r="Q755" s="148"/>
      <c r="R755" s="148"/>
      <c r="S755" s="148"/>
      <c r="T755" s="148"/>
      <c r="U755" s="148"/>
      <c r="V755" s="148"/>
      <c r="W755" s="148"/>
      <c r="X755" s="148"/>
      <c r="Y755" s="148"/>
      <c r="Z755" s="148"/>
    </row>
    <row r="756" spans="1:26" ht="24.75" customHeight="1">
      <c r="A756" s="764"/>
      <c r="B756" s="148"/>
      <c r="C756" s="764"/>
      <c r="D756" s="62"/>
      <c r="E756" s="62"/>
      <c r="F756" s="62"/>
      <c r="G756" s="236"/>
      <c r="H756" s="63"/>
      <c r="I756" s="97"/>
      <c r="J756" s="63"/>
      <c r="K756" s="148"/>
      <c r="L756" s="148"/>
      <c r="M756" s="148"/>
      <c r="N756" s="148"/>
      <c r="O756" s="148"/>
      <c r="P756" s="148"/>
      <c r="Q756" s="148"/>
      <c r="R756" s="148"/>
      <c r="S756" s="148"/>
      <c r="T756" s="148"/>
      <c r="U756" s="148"/>
      <c r="V756" s="148"/>
      <c r="W756" s="148"/>
      <c r="X756" s="148"/>
      <c r="Y756" s="148"/>
      <c r="Z756" s="148"/>
    </row>
    <row r="757" spans="1:26" ht="24.75" customHeight="1">
      <c r="A757" s="764"/>
      <c r="B757" s="148"/>
      <c r="C757" s="764"/>
      <c r="D757" s="62"/>
      <c r="E757" s="62"/>
      <c r="F757" s="62"/>
      <c r="G757" s="236"/>
      <c r="H757" s="63"/>
      <c r="I757" s="97"/>
      <c r="J757" s="63"/>
      <c r="K757" s="148"/>
      <c r="L757" s="148"/>
      <c r="M757" s="148"/>
      <c r="N757" s="148"/>
      <c r="O757" s="148"/>
      <c r="P757" s="148"/>
      <c r="Q757" s="148"/>
      <c r="R757" s="148"/>
      <c r="S757" s="148"/>
      <c r="T757" s="148"/>
      <c r="U757" s="148"/>
      <c r="V757" s="148"/>
      <c r="W757" s="148"/>
      <c r="X757" s="148"/>
      <c r="Y757" s="148"/>
      <c r="Z757" s="148"/>
    </row>
    <row r="758" spans="1:26" ht="24.75" customHeight="1">
      <c r="A758" s="764"/>
      <c r="B758" s="148"/>
      <c r="C758" s="764"/>
      <c r="D758" s="62"/>
      <c r="E758" s="62"/>
      <c r="F758" s="62"/>
      <c r="G758" s="236"/>
      <c r="H758" s="63"/>
      <c r="I758" s="97"/>
      <c r="J758" s="63"/>
      <c r="K758" s="148"/>
      <c r="L758" s="148"/>
      <c r="M758" s="148"/>
      <c r="N758" s="148"/>
      <c r="O758" s="148"/>
      <c r="P758" s="148"/>
      <c r="Q758" s="148"/>
      <c r="R758" s="148"/>
      <c r="S758" s="148"/>
      <c r="T758" s="148"/>
      <c r="U758" s="148"/>
      <c r="V758" s="148"/>
      <c r="W758" s="148"/>
      <c r="X758" s="148"/>
      <c r="Y758" s="148"/>
      <c r="Z758" s="148"/>
    </row>
    <row r="759" spans="1:26" ht="24.75" customHeight="1">
      <c r="A759" s="764"/>
      <c r="B759" s="148"/>
      <c r="C759" s="764"/>
      <c r="D759" s="62"/>
      <c r="E759" s="62"/>
      <c r="F759" s="62"/>
      <c r="G759" s="236"/>
      <c r="H759" s="63"/>
      <c r="I759" s="97"/>
      <c r="J759" s="63"/>
      <c r="K759" s="148"/>
      <c r="L759" s="148"/>
      <c r="M759" s="148"/>
      <c r="N759" s="148"/>
      <c r="O759" s="148"/>
      <c r="P759" s="148"/>
      <c r="Q759" s="148"/>
      <c r="R759" s="148"/>
      <c r="S759" s="148"/>
      <c r="T759" s="148"/>
      <c r="U759" s="148"/>
      <c r="V759" s="148"/>
      <c r="W759" s="148"/>
      <c r="X759" s="148"/>
      <c r="Y759" s="148"/>
      <c r="Z759" s="148"/>
    </row>
    <row r="760" spans="1:26" ht="24.75" customHeight="1">
      <c r="A760" s="764"/>
      <c r="B760" s="148"/>
      <c r="C760" s="764"/>
      <c r="D760" s="62"/>
      <c r="E760" s="62"/>
      <c r="F760" s="62"/>
      <c r="G760" s="236"/>
      <c r="H760" s="63"/>
      <c r="I760" s="97"/>
      <c r="J760" s="63"/>
      <c r="K760" s="148"/>
      <c r="L760" s="148"/>
      <c r="M760" s="148"/>
      <c r="N760" s="148"/>
      <c r="O760" s="148"/>
      <c r="P760" s="148"/>
      <c r="Q760" s="148"/>
      <c r="R760" s="148"/>
      <c r="S760" s="148"/>
      <c r="T760" s="148"/>
      <c r="U760" s="148"/>
      <c r="V760" s="148"/>
      <c r="W760" s="148"/>
      <c r="X760" s="148"/>
      <c r="Y760" s="148"/>
      <c r="Z760" s="148"/>
    </row>
    <row r="761" spans="1:26" ht="24.75" customHeight="1">
      <c r="A761" s="764"/>
      <c r="B761" s="148"/>
      <c r="C761" s="764"/>
      <c r="D761" s="62"/>
      <c r="E761" s="62"/>
      <c r="F761" s="62"/>
      <c r="G761" s="236"/>
      <c r="H761" s="63"/>
      <c r="I761" s="97"/>
      <c r="J761" s="63"/>
      <c r="K761" s="148"/>
      <c r="L761" s="148"/>
      <c r="M761" s="148"/>
      <c r="N761" s="148"/>
      <c r="O761" s="148"/>
      <c r="P761" s="148"/>
      <c r="Q761" s="148"/>
      <c r="R761" s="148"/>
      <c r="S761" s="148"/>
      <c r="T761" s="148"/>
      <c r="U761" s="148"/>
      <c r="V761" s="148"/>
      <c r="W761" s="148"/>
      <c r="X761" s="148"/>
      <c r="Y761" s="148"/>
      <c r="Z761" s="148"/>
    </row>
    <row r="762" spans="1:26" ht="24.75" customHeight="1">
      <c r="A762" s="764"/>
      <c r="B762" s="148"/>
      <c r="C762" s="764"/>
      <c r="D762" s="62"/>
      <c r="E762" s="62"/>
      <c r="F762" s="62"/>
      <c r="G762" s="236"/>
      <c r="H762" s="63"/>
      <c r="I762" s="97"/>
      <c r="J762" s="63"/>
      <c r="K762" s="148"/>
      <c r="L762" s="148"/>
      <c r="M762" s="148"/>
      <c r="N762" s="148"/>
      <c r="O762" s="148"/>
      <c r="P762" s="148"/>
      <c r="Q762" s="148"/>
      <c r="R762" s="148"/>
      <c r="S762" s="148"/>
      <c r="T762" s="148"/>
      <c r="U762" s="148"/>
      <c r="V762" s="148"/>
      <c r="W762" s="148"/>
      <c r="X762" s="148"/>
      <c r="Y762" s="148"/>
      <c r="Z762" s="148"/>
    </row>
    <row r="763" spans="1:26" ht="24.75" customHeight="1">
      <c r="A763" s="764"/>
      <c r="B763" s="148"/>
      <c r="C763" s="764"/>
      <c r="D763" s="62"/>
      <c r="E763" s="62"/>
      <c r="F763" s="62"/>
      <c r="G763" s="236"/>
      <c r="H763" s="63"/>
      <c r="I763" s="97"/>
      <c r="J763" s="63"/>
      <c r="K763" s="148"/>
      <c r="L763" s="148"/>
      <c r="M763" s="148"/>
      <c r="N763" s="148"/>
      <c r="O763" s="148"/>
      <c r="P763" s="148"/>
      <c r="Q763" s="148"/>
      <c r="R763" s="148"/>
      <c r="S763" s="148"/>
      <c r="T763" s="148"/>
      <c r="U763" s="148"/>
      <c r="V763" s="148"/>
      <c r="W763" s="148"/>
      <c r="X763" s="148"/>
      <c r="Y763" s="148"/>
      <c r="Z763" s="148"/>
    </row>
    <row r="764" spans="1:26" ht="24.75" customHeight="1">
      <c r="A764" s="764"/>
      <c r="B764" s="148"/>
      <c r="C764" s="764"/>
      <c r="D764" s="62"/>
      <c r="E764" s="62"/>
      <c r="F764" s="62"/>
      <c r="G764" s="236"/>
      <c r="H764" s="63"/>
      <c r="I764" s="97"/>
      <c r="J764" s="63"/>
      <c r="K764" s="148"/>
      <c r="L764" s="148"/>
      <c r="M764" s="148"/>
      <c r="N764" s="148"/>
      <c r="O764" s="148"/>
      <c r="P764" s="148"/>
      <c r="Q764" s="148"/>
      <c r="R764" s="148"/>
      <c r="S764" s="148"/>
      <c r="T764" s="148"/>
      <c r="U764" s="148"/>
      <c r="V764" s="148"/>
      <c r="W764" s="148"/>
      <c r="X764" s="148"/>
      <c r="Y764" s="148"/>
      <c r="Z764" s="148"/>
    </row>
    <row r="765" spans="1:26" ht="24.75" customHeight="1">
      <c r="A765" s="764"/>
      <c r="B765" s="148"/>
      <c r="C765" s="764"/>
      <c r="D765" s="62"/>
      <c r="E765" s="62"/>
      <c r="F765" s="62"/>
      <c r="G765" s="236"/>
      <c r="H765" s="63"/>
      <c r="I765" s="97"/>
      <c r="J765" s="63"/>
      <c r="K765" s="148"/>
      <c r="L765" s="148"/>
      <c r="M765" s="148"/>
      <c r="N765" s="148"/>
      <c r="O765" s="148"/>
      <c r="P765" s="148"/>
      <c r="Q765" s="148"/>
      <c r="R765" s="148"/>
      <c r="S765" s="148"/>
      <c r="T765" s="148"/>
      <c r="U765" s="148"/>
      <c r="V765" s="148"/>
      <c r="W765" s="148"/>
      <c r="X765" s="148"/>
      <c r="Y765" s="148"/>
      <c r="Z765" s="148"/>
    </row>
    <row r="766" spans="1:26" ht="24.75" customHeight="1">
      <c r="A766" s="764"/>
      <c r="B766" s="148"/>
      <c r="C766" s="764"/>
      <c r="D766" s="62"/>
      <c r="E766" s="62"/>
      <c r="F766" s="62"/>
      <c r="G766" s="236"/>
      <c r="H766" s="63"/>
      <c r="I766" s="97"/>
      <c r="J766" s="63"/>
      <c r="K766" s="148"/>
      <c r="L766" s="148"/>
      <c r="M766" s="148"/>
      <c r="N766" s="148"/>
      <c r="O766" s="148"/>
      <c r="P766" s="148"/>
      <c r="Q766" s="148"/>
      <c r="R766" s="148"/>
      <c r="S766" s="148"/>
      <c r="T766" s="148"/>
      <c r="U766" s="148"/>
      <c r="V766" s="148"/>
      <c r="W766" s="148"/>
      <c r="X766" s="148"/>
      <c r="Y766" s="148"/>
      <c r="Z766" s="148"/>
    </row>
    <row r="767" spans="1:26" ht="24.75" customHeight="1">
      <c r="A767" s="764"/>
      <c r="B767" s="148"/>
      <c r="C767" s="764"/>
      <c r="D767" s="62"/>
      <c r="E767" s="62"/>
      <c r="F767" s="62"/>
      <c r="G767" s="236"/>
      <c r="H767" s="63"/>
      <c r="I767" s="97"/>
      <c r="J767" s="63"/>
      <c r="K767" s="148"/>
      <c r="L767" s="148"/>
      <c r="M767" s="148"/>
      <c r="N767" s="148"/>
      <c r="O767" s="148"/>
      <c r="P767" s="148"/>
      <c r="Q767" s="148"/>
      <c r="R767" s="148"/>
      <c r="S767" s="148"/>
      <c r="T767" s="148"/>
      <c r="U767" s="148"/>
      <c r="V767" s="148"/>
      <c r="W767" s="148"/>
      <c r="X767" s="148"/>
      <c r="Y767" s="148"/>
      <c r="Z767" s="148"/>
    </row>
    <row r="768" spans="1:26" ht="24.75" customHeight="1">
      <c r="A768" s="764"/>
      <c r="B768" s="148"/>
      <c r="C768" s="764"/>
      <c r="D768" s="62"/>
      <c r="E768" s="62"/>
      <c r="F768" s="62"/>
      <c r="G768" s="236"/>
      <c r="H768" s="63"/>
      <c r="I768" s="97"/>
      <c r="J768" s="63"/>
      <c r="K768" s="148"/>
      <c r="L768" s="148"/>
      <c r="M768" s="148"/>
      <c r="N768" s="148"/>
      <c r="O768" s="148"/>
      <c r="P768" s="148"/>
      <c r="Q768" s="148"/>
      <c r="R768" s="148"/>
      <c r="S768" s="148"/>
      <c r="T768" s="148"/>
      <c r="U768" s="148"/>
      <c r="V768" s="148"/>
      <c r="W768" s="148"/>
      <c r="X768" s="148"/>
      <c r="Y768" s="148"/>
      <c r="Z768" s="148"/>
    </row>
    <row r="769" spans="1:26" ht="24.75" customHeight="1">
      <c r="A769" s="764"/>
      <c r="B769" s="148"/>
      <c r="C769" s="764"/>
      <c r="D769" s="62"/>
      <c r="E769" s="62"/>
      <c r="F769" s="62"/>
      <c r="G769" s="236"/>
      <c r="H769" s="63"/>
      <c r="I769" s="97"/>
      <c r="J769" s="63"/>
      <c r="K769" s="148"/>
      <c r="L769" s="148"/>
      <c r="M769" s="148"/>
      <c r="N769" s="148"/>
      <c r="O769" s="148"/>
      <c r="P769" s="148"/>
      <c r="Q769" s="148"/>
      <c r="R769" s="148"/>
      <c r="S769" s="148"/>
      <c r="T769" s="148"/>
      <c r="U769" s="148"/>
      <c r="V769" s="148"/>
      <c r="W769" s="148"/>
      <c r="X769" s="148"/>
      <c r="Y769" s="148"/>
      <c r="Z769" s="148"/>
    </row>
    <row r="770" spans="1:26" ht="24.75" customHeight="1">
      <c r="A770" s="764"/>
      <c r="B770" s="148"/>
      <c r="C770" s="764"/>
      <c r="D770" s="62"/>
      <c r="E770" s="62"/>
      <c r="F770" s="62"/>
      <c r="G770" s="236"/>
      <c r="H770" s="63"/>
      <c r="I770" s="97"/>
      <c r="J770" s="63"/>
      <c r="K770" s="148"/>
      <c r="L770" s="148"/>
      <c r="M770" s="148"/>
      <c r="N770" s="148"/>
      <c r="O770" s="148"/>
      <c r="P770" s="148"/>
      <c r="Q770" s="148"/>
      <c r="R770" s="148"/>
      <c r="S770" s="148"/>
      <c r="T770" s="148"/>
      <c r="U770" s="148"/>
      <c r="V770" s="148"/>
      <c r="W770" s="148"/>
      <c r="X770" s="148"/>
      <c r="Y770" s="148"/>
      <c r="Z770" s="148"/>
    </row>
    <row r="771" spans="1:26" ht="24.75" customHeight="1">
      <c r="A771" s="764"/>
      <c r="B771" s="148"/>
      <c r="C771" s="764"/>
      <c r="D771" s="62"/>
      <c r="E771" s="62"/>
      <c r="F771" s="62"/>
      <c r="G771" s="236"/>
      <c r="H771" s="63"/>
      <c r="I771" s="97"/>
      <c r="J771" s="63"/>
      <c r="K771" s="148"/>
      <c r="L771" s="148"/>
      <c r="M771" s="148"/>
      <c r="N771" s="148"/>
      <c r="O771" s="148"/>
      <c r="P771" s="148"/>
      <c r="Q771" s="148"/>
      <c r="R771" s="148"/>
      <c r="S771" s="148"/>
      <c r="T771" s="148"/>
      <c r="U771" s="148"/>
      <c r="V771" s="148"/>
      <c r="W771" s="148"/>
      <c r="X771" s="148"/>
      <c r="Y771" s="148"/>
      <c r="Z771" s="148"/>
    </row>
    <row r="772" spans="1:26" ht="24.75" customHeight="1">
      <c r="A772" s="764"/>
      <c r="B772" s="148"/>
      <c r="C772" s="764"/>
      <c r="D772" s="62"/>
      <c r="E772" s="62"/>
      <c r="F772" s="62"/>
      <c r="G772" s="236"/>
      <c r="H772" s="63"/>
      <c r="I772" s="97"/>
      <c r="J772" s="63"/>
      <c r="K772" s="148"/>
      <c r="L772" s="148"/>
      <c r="M772" s="148"/>
      <c r="N772" s="148"/>
      <c r="O772" s="148"/>
      <c r="P772" s="148"/>
      <c r="Q772" s="148"/>
      <c r="R772" s="148"/>
      <c r="S772" s="148"/>
      <c r="T772" s="148"/>
      <c r="U772" s="148"/>
      <c r="V772" s="148"/>
      <c r="W772" s="148"/>
      <c r="X772" s="148"/>
      <c r="Y772" s="148"/>
      <c r="Z772" s="148"/>
    </row>
    <row r="773" spans="1:26" ht="24.75" customHeight="1">
      <c r="A773" s="764"/>
      <c r="B773" s="148"/>
      <c r="C773" s="764"/>
      <c r="D773" s="62"/>
      <c r="E773" s="62"/>
      <c r="F773" s="62"/>
      <c r="G773" s="236"/>
      <c r="H773" s="63"/>
      <c r="I773" s="97"/>
      <c r="J773" s="63"/>
      <c r="K773" s="148"/>
      <c r="L773" s="148"/>
      <c r="M773" s="148"/>
      <c r="N773" s="148"/>
      <c r="O773" s="148"/>
      <c r="P773" s="148"/>
      <c r="Q773" s="148"/>
      <c r="R773" s="148"/>
      <c r="S773" s="148"/>
      <c r="T773" s="148"/>
      <c r="U773" s="148"/>
      <c r="V773" s="148"/>
      <c r="W773" s="148"/>
      <c r="X773" s="148"/>
      <c r="Y773" s="148"/>
      <c r="Z773" s="148"/>
    </row>
    <row r="774" spans="1:26" ht="24.75" customHeight="1">
      <c r="A774" s="764"/>
      <c r="B774" s="148"/>
      <c r="C774" s="764"/>
      <c r="D774" s="62"/>
      <c r="E774" s="62"/>
      <c r="F774" s="62"/>
      <c r="G774" s="236"/>
      <c r="H774" s="63"/>
      <c r="I774" s="97"/>
      <c r="J774" s="63"/>
      <c r="K774" s="148"/>
      <c r="L774" s="148"/>
      <c r="M774" s="148"/>
      <c r="N774" s="148"/>
      <c r="O774" s="148"/>
      <c r="P774" s="148"/>
      <c r="Q774" s="148"/>
      <c r="R774" s="148"/>
      <c r="S774" s="148"/>
      <c r="T774" s="148"/>
      <c r="U774" s="148"/>
      <c r="V774" s="148"/>
      <c r="W774" s="148"/>
      <c r="X774" s="148"/>
      <c r="Y774" s="148"/>
      <c r="Z774" s="148"/>
    </row>
    <row r="775" spans="1:26" ht="24.75" customHeight="1">
      <c r="A775" s="764"/>
      <c r="B775" s="148"/>
      <c r="C775" s="764"/>
      <c r="D775" s="62"/>
      <c r="E775" s="62"/>
      <c r="F775" s="62"/>
      <c r="G775" s="236"/>
      <c r="H775" s="63"/>
      <c r="I775" s="97"/>
      <c r="J775" s="63"/>
      <c r="K775" s="148"/>
      <c r="L775" s="148"/>
      <c r="M775" s="148"/>
      <c r="N775" s="148"/>
      <c r="O775" s="148"/>
      <c r="P775" s="148"/>
      <c r="Q775" s="148"/>
      <c r="R775" s="148"/>
      <c r="S775" s="148"/>
      <c r="T775" s="148"/>
      <c r="U775" s="148"/>
      <c r="V775" s="148"/>
      <c r="W775" s="148"/>
      <c r="X775" s="148"/>
      <c r="Y775" s="148"/>
      <c r="Z775" s="148"/>
    </row>
    <row r="776" spans="1:26" ht="24.75" customHeight="1">
      <c r="A776" s="764"/>
      <c r="B776" s="148"/>
      <c r="C776" s="764"/>
      <c r="D776" s="62"/>
      <c r="E776" s="62"/>
      <c r="F776" s="62"/>
      <c r="G776" s="236"/>
      <c r="H776" s="63"/>
      <c r="I776" s="97"/>
      <c r="J776" s="63"/>
      <c r="K776" s="148"/>
      <c r="L776" s="148"/>
      <c r="M776" s="148"/>
      <c r="N776" s="148"/>
      <c r="O776" s="148"/>
      <c r="P776" s="148"/>
      <c r="Q776" s="148"/>
      <c r="R776" s="148"/>
      <c r="S776" s="148"/>
      <c r="T776" s="148"/>
      <c r="U776" s="148"/>
      <c r="V776" s="148"/>
      <c r="W776" s="148"/>
      <c r="X776" s="148"/>
      <c r="Y776" s="148"/>
      <c r="Z776" s="148"/>
    </row>
    <row r="777" spans="1:26" ht="24.75" customHeight="1">
      <c r="A777" s="764"/>
      <c r="B777" s="148"/>
      <c r="C777" s="764"/>
      <c r="D777" s="62"/>
      <c r="E777" s="62"/>
      <c r="F777" s="62"/>
      <c r="G777" s="236"/>
      <c r="H777" s="63"/>
      <c r="I777" s="97"/>
      <c r="J777" s="63"/>
      <c r="K777" s="148"/>
      <c r="L777" s="148"/>
      <c r="M777" s="148"/>
      <c r="N777" s="148"/>
      <c r="O777" s="148"/>
      <c r="P777" s="148"/>
      <c r="Q777" s="148"/>
      <c r="R777" s="148"/>
      <c r="S777" s="148"/>
      <c r="T777" s="148"/>
      <c r="U777" s="148"/>
      <c r="V777" s="148"/>
      <c r="W777" s="148"/>
      <c r="X777" s="148"/>
      <c r="Y777" s="148"/>
      <c r="Z777" s="148"/>
    </row>
    <row r="778" spans="1:26" ht="24.75" customHeight="1">
      <c r="A778" s="764"/>
      <c r="B778" s="148"/>
      <c r="C778" s="764"/>
      <c r="D778" s="62"/>
      <c r="E778" s="62"/>
      <c r="F778" s="62"/>
      <c r="G778" s="236"/>
      <c r="H778" s="63"/>
      <c r="I778" s="97"/>
      <c r="J778" s="63"/>
      <c r="K778" s="148"/>
      <c r="L778" s="148"/>
      <c r="M778" s="148"/>
      <c r="N778" s="148"/>
      <c r="O778" s="148"/>
      <c r="P778" s="148"/>
      <c r="Q778" s="148"/>
      <c r="R778" s="148"/>
      <c r="S778" s="148"/>
      <c r="T778" s="148"/>
      <c r="U778" s="148"/>
      <c r="V778" s="148"/>
      <c r="W778" s="148"/>
      <c r="X778" s="148"/>
      <c r="Y778" s="148"/>
      <c r="Z778" s="148"/>
    </row>
    <row r="779" spans="1:26" ht="24.75" customHeight="1">
      <c r="A779" s="764"/>
      <c r="B779" s="148"/>
      <c r="C779" s="764"/>
      <c r="D779" s="62"/>
      <c r="E779" s="62"/>
      <c r="F779" s="62"/>
      <c r="G779" s="236"/>
      <c r="H779" s="63"/>
      <c r="I779" s="97"/>
      <c r="J779" s="63"/>
      <c r="K779" s="148"/>
      <c r="L779" s="148"/>
      <c r="M779" s="148"/>
      <c r="N779" s="148"/>
      <c r="O779" s="148"/>
      <c r="P779" s="148"/>
      <c r="Q779" s="148"/>
      <c r="R779" s="148"/>
      <c r="S779" s="148"/>
      <c r="T779" s="148"/>
      <c r="U779" s="148"/>
      <c r="V779" s="148"/>
      <c r="W779" s="148"/>
      <c r="X779" s="148"/>
      <c r="Y779" s="148"/>
      <c r="Z779" s="148"/>
    </row>
    <row r="780" spans="1:26" ht="24.75" customHeight="1">
      <c r="A780" s="764"/>
      <c r="B780" s="148"/>
      <c r="C780" s="764"/>
      <c r="D780" s="62"/>
      <c r="E780" s="62"/>
      <c r="F780" s="62"/>
      <c r="G780" s="236"/>
      <c r="H780" s="63"/>
      <c r="I780" s="97"/>
      <c r="J780" s="63"/>
      <c r="K780" s="148"/>
      <c r="L780" s="148"/>
      <c r="M780" s="148"/>
      <c r="N780" s="148"/>
      <c r="O780" s="148"/>
      <c r="P780" s="148"/>
      <c r="Q780" s="148"/>
      <c r="R780" s="148"/>
      <c r="S780" s="148"/>
      <c r="T780" s="148"/>
      <c r="U780" s="148"/>
      <c r="V780" s="148"/>
      <c r="W780" s="148"/>
      <c r="X780" s="148"/>
      <c r="Y780" s="148"/>
      <c r="Z780" s="148"/>
    </row>
    <row r="781" spans="1:26" ht="24.75" customHeight="1">
      <c r="A781" s="764"/>
      <c r="B781" s="148"/>
      <c r="C781" s="764"/>
      <c r="D781" s="62"/>
      <c r="E781" s="62"/>
      <c r="F781" s="62"/>
      <c r="G781" s="236"/>
      <c r="H781" s="63"/>
      <c r="I781" s="97"/>
      <c r="J781" s="63"/>
      <c r="K781" s="148"/>
      <c r="L781" s="148"/>
      <c r="M781" s="148"/>
      <c r="N781" s="148"/>
      <c r="O781" s="148"/>
      <c r="P781" s="148"/>
      <c r="Q781" s="148"/>
      <c r="R781" s="148"/>
      <c r="S781" s="148"/>
      <c r="T781" s="148"/>
      <c r="U781" s="148"/>
      <c r="V781" s="148"/>
      <c r="W781" s="148"/>
      <c r="X781" s="148"/>
      <c r="Y781" s="148"/>
      <c r="Z781" s="148"/>
    </row>
    <row r="782" spans="1:26" ht="24.75" customHeight="1">
      <c r="A782" s="764"/>
      <c r="B782" s="148"/>
      <c r="C782" s="764"/>
      <c r="D782" s="62"/>
      <c r="E782" s="62"/>
      <c r="F782" s="62"/>
      <c r="G782" s="236"/>
      <c r="H782" s="63"/>
      <c r="I782" s="97"/>
      <c r="J782" s="63"/>
      <c r="K782" s="148"/>
      <c r="L782" s="148"/>
      <c r="M782" s="148"/>
      <c r="N782" s="148"/>
      <c r="O782" s="148"/>
      <c r="P782" s="148"/>
      <c r="Q782" s="148"/>
      <c r="R782" s="148"/>
      <c r="S782" s="148"/>
      <c r="T782" s="148"/>
      <c r="U782" s="148"/>
      <c r="V782" s="148"/>
      <c r="W782" s="148"/>
      <c r="X782" s="148"/>
      <c r="Y782" s="148"/>
      <c r="Z782" s="148"/>
    </row>
    <row r="783" spans="1:26" ht="24.75" customHeight="1">
      <c r="A783" s="764"/>
      <c r="B783" s="148"/>
      <c r="C783" s="764"/>
      <c r="D783" s="62"/>
      <c r="E783" s="62"/>
      <c r="F783" s="62"/>
      <c r="G783" s="236"/>
      <c r="H783" s="63"/>
      <c r="I783" s="97"/>
      <c r="J783" s="63"/>
      <c r="K783" s="148"/>
      <c r="L783" s="148"/>
      <c r="M783" s="148"/>
      <c r="N783" s="148"/>
      <c r="O783" s="148"/>
      <c r="P783" s="148"/>
      <c r="Q783" s="148"/>
      <c r="R783" s="148"/>
      <c r="S783" s="148"/>
      <c r="T783" s="148"/>
      <c r="U783" s="148"/>
      <c r="V783" s="148"/>
      <c r="W783" s="148"/>
      <c r="X783" s="148"/>
      <c r="Y783" s="148"/>
      <c r="Z783" s="148"/>
    </row>
    <row r="784" spans="1:26" ht="24.75" customHeight="1">
      <c r="A784" s="764"/>
      <c r="B784" s="148"/>
      <c r="C784" s="764"/>
      <c r="D784" s="62"/>
      <c r="E784" s="62"/>
      <c r="F784" s="62"/>
      <c r="G784" s="236"/>
      <c r="H784" s="63"/>
      <c r="I784" s="97"/>
      <c r="J784" s="63"/>
      <c r="K784" s="148"/>
      <c r="L784" s="148"/>
      <c r="M784" s="148"/>
      <c r="N784" s="148"/>
      <c r="O784" s="148"/>
      <c r="P784" s="148"/>
      <c r="Q784" s="148"/>
      <c r="R784" s="148"/>
      <c r="S784" s="148"/>
      <c r="T784" s="148"/>
      <c r="U784" s="148"/>
      <c r="V784" s="148"/>
      <c r="W784" s="148"/>
      <c r="X784" s="148"/>
      <c r="Y784" s="148"/>
      <c r="Z784" s="148"/>
    </row>
    <row r="785" spans="1:26" ht="24.75" customHeight="1">
      <c r="A785" s="764"/>
      <c r="B785" s="148"/>
      <c r="C785" s="764"/>
      <c r="D785" s="62"/>
      <c r="E785" s="62"/>
      <c r="F785" s="62"/>
      <c r="G785" s="236"/>
      <c r="H785" s="63"/>
      <c r="I785" s="97"/>
      <c r="J785" s="63"/>
      <c r="K785" s="148"/>
      <c r="L785" s="148"/>
      <c r="M785" s="148"/>
      <c r="N785" s="148"/>
      <c r="O785" s="148"/>
      <c r="P785" s="148"/>
      <c r="Q785" s="148"/>
      <c r="R785" s="148"/>
      <c r="S785" s="148"/>
      <c r="T785" s="148"/>
      <c r="U785" s="148"/>
      <c r="V785" s="148"/>
      <c r="W785" s="148"/>
      <c r="X785" s="148"/>
      <c r="Y785" s="148"/>
      <c r="Z785" s="148"/>
    </row>
    <row r="786" spans="1:26" ht="24.75" customHeight="1">
      <c r="A786" s="764"/>
      <c r="B786" s="148"/>
      <c r="C786" s="764"/>
      <c r="D786" s="62"/>
      <c r="E786" s="62"/>
      <c r="F786" s="62"/>
      <c r="G786" s="236"/>
      <c r="H786" s="63"/>
      <c r="I786" s="97"/>
      <c r="J786" s="63"/>
      <c r="K786" s="148"/>
      <c r="L786" s="148"/>
      <c r="M786" s="148"/>
      <c r="N786" s="148"/>
      <c r="O786" s="148"/>
      <c r="P786" s="148"/>
      <c r="Q786" s="148"/>
      <c r="R786" s="148"/>
      <c r="S786" s="148"/>
      <c r="T786" s="148"/>
      <c r="U786" s="148"/>
      <c r="V786" s="148"/>
      <c r="W786" s="148"/>
      <c r="X786" s="148"/>
      <c r="Y786" s="148"/>
      <c r="Z786" s="148"/>
    </row>
    <row r="787" spans="1:26" ht="24.75" customHeight="1">
      <c r="A787" s="764"/>
      <c r="B787" s="148"/>
      <c r="C787" s="764"/>
      <c r="D787" s="62"/>
      <c r="E787" s="62"/>
      <c r="F787" s="62"/>
      <c r="G787" s="236"/>
      <c r="H787" s="63"/>
      <c r="I787" s="97"/>
      <c r="J787" s="63"/>
      <c r="K787" s="148"/>
      <c r="L787" s="148"/>
      <c r="M787" s="148"/>
      <c r="N787" s="148"/>
      <c r="O787" s="148"/>
      <c r="P787" s="148"/>
      <c r="Q787" s="148"/>
      <c r="R787" s="148"/>
      <c r="S787" s="148"/>
      <c r="T787" s="148"/>
      <c r="U787" s="148"/>
      <c r="V787" s="148"/>
      <c r="W787" s="148"/>
      <c r="X787" s="148"/>
      <c r="Y787" s="148"/>
      <c r="Z787" s="148"/>
    </row>
    <row r="788" spans="1:26" ht="24.75" customHeight="1">
      <c r="A788" s="764"/>
      <c r="B788" s="148"/>
      <c r="C788" s="764"/>
      <c r="D788" s="62"/>
      <c r="E788" s="62"/>
      <c r="F788" s="62"/>
      <c r="G788" s="236"/>
      <c r="H788" s="63"/>
      <c r="I788" s="97"/>
      <c r="J788" s="63"/>
      <c r="K788" s="148"/>
      <c r="L788" s="148"/>
      <c r="M788" s="148"/>
      <c r="N788" s="148"/>
      <c r="O788" s="148"/>
      <c r="P788" s="148"/>
      <c r="Q788" s="148"/>
      <c r="R788" s="148"/>
      <c r="S788" s="148"/>
      <c r="T788" s="148"/>
      <c r="U788" s="148"/>
      <c r="V788" s="148"/>
      <c r="W788" s="148"/>
      <c r="X788" s="148"/>
      <c r="Y788" s="148"/>
      <c r="Z788" s="148"/>
    </row>
    <row r="789" spans="1:26" ht="24.75" customHeight="1">
      <c r="A789" s="764"/>
      <c r="B789" s="148"/>
      <c r="C789" s="764"/>
      <c r="D789" s="62"/>
      <c r="E789" s="62"/>
      <c r="F789" s="62"/>
      <c r="G789" s="236"/>
      <c r="H789" s="63"/>
      <c r="I789" s="97"/>
      <c r="J789" s="63"/>
      <c r="K789" s="148"/>
      <c r="L789" s="148"/>
      <c r="M789" s="148"/>
      <c r="N789" s="148"/>
      <c r="O789" s="148"/>
      <c r="P789" s="148"/>
      <c r="Q789" s="148"/>
      <c r="R789" s="148"/>
      <c r="S789" s="148"/>
      <c r="T789" s="148"/>
      <c r="U789" s="148"/>
      <c r="V789" s="148"/>
      <c r="W789" s="148"/>
      <c r="X789" s="148"/>
      <c r="Y789" s="148"/>
      <c r="Z789" s="148"/>
    </row>
    <row r="790" spans="1:26" ht="24.75" customHeight="1">
      <c r="A790" s="764"/>
      <c r="B790" s="148"/>
      <c r="C790" s="764"/>
      <c r="D790" s="62"/>
      <c r="E790" s="62"/>
      <c r="F790" s="62"/>
      <c r="G790" s="236"/>
      <c r="H790" s="63"/>
      <c r="I790" s="97"/>
      <c r="J790" s="63"/>
      <c r="K790" s="148"/>
      <c r="L790" s="148"/>
      <c r="M790" s="148"/>
      <c r="N790" s="148"/>
      <c r="O790" s="148"/>
      <c r="P790" s="148"/>
      <c r="Q790" s="148"/>
      <c r="R790" s="148"/>
      <c r="S790" s="148"/>
      <c r="T790" s="148"/>
      <c r="U790" s="148"/>
      <c r="V790" s="148"/>
      <c r="W790" s="148"/>
      <c r="X790" s="148"/>
      <c r="Y790" s="148"/>
      <c r="Z790" s="148"/>
    </row>
    <row r="791" spans="1:26" ht="24.75" customHeight="1">
      <c r="A791" s="764"/>
      <c r="B791" s="148"/>
      <c r="C791" s="764"/>
      <c r="D791" s="62"/>
      <c r="E791" s="62"/>
      <c r="F791" s="62"/>
      <c r="G791" s="236"/>
      <c r="H791" s="63"/>
      <c r="I791" s="97"/>
      <c r="J791" s="63"/>
      <c r="K791" s="148"/>
      <c r="L791" s="148"/>
      <c r="M791" s="148"/>
      <c r="N791" s="148"/>
      <c r="O791" s="148"/>
      <c r="P791" s="148"/>
      <c r="Q791" s="148"/>
      <c r="R791" s="148"/>
      <c r="S791" s="148"/>
      <c r="T791" s="148"/>
      <c r="U791" s="148"/>
      <c r="V791" s="148"/>
      <c r="W791" s="148"/>
      <c r="X791" s="148"/>
      <c r="Y791" s="148"/>
      <c r="Z791" s="148"/>
    </row>
    <row r="792" spans="1:26" ht="24.75" customHeight="1">
      <c r="A792" s="764"/>
      <c r="B792" s="148"/>
      <c r="C792" s="764"/>
      <c r="D792" s="62"/>
      <c r="E792" s="62"/>
      <c r="F792" s="62"/>
      <c r="G792" s="236"/>
      <c r="H792" s="63"/>
      <c r="I792" s="97"/>
      <c r="J792" s="63"/>
      <c r="K792" s="148"/>
      <c r="L792" s="148"/>
      <c r="M792" s="148"/>
      <c r="N792" s="148"/>
      <c r="O792" s="148"/>
      <c r="P792" s="148"/>
      <c r="Q792" s="148"/>
      <c r="R792" s="148"/>
      <c r="S792" s="148"/>
      <c r="T792" s="148"/>
      <c r="U792" s="148"/>
      <c r="V792" s="148"/>
      <c r="W792" s="148"/>
      <c r="X792" s="148"/>
      <c r="Y792" s="148"/>
      <c r="Z792" s="148"/>
    </row>
    <row r="793" spans="1:26" ht="24.75" customHeight="1">
      <c r="A793" s="764"/>
      <c r="B793" s="148"/>
      <c r="C793" s="764"/>
      <c r="D793" s="62"/>
      <c r="E793" s="62"/>
      <c r="F793" s="62"/>
      <c r="G793" s="236"/>
      <c r="H793" s="63"/>
      <c r="I793" s="97"/>
      <c r="J793" s="63"/>
      <c r="K793" s="148"/>
      <c r="L793" s="148"/>
      <c r="M793" s="148"/>
      <c r="N793" s="148"/>
      <c r="O793" s="148"/>
      <c r="P793" s="148"/>
      <c r="Q793" s="148"/>
      <c r="R793" s="148"/>
      <c r="S793" s="148"/>
      <c r="T793" s="148"/>
      <c r="U793" s="148"/>
      <c r="V793" s="148"/>
      <c r="W793" s="148"/>
      <c r="X793" s="148"/>
      <c r="Y793" s="148"/>
      <c r="Z793" s="148"/>
    </row>
    <row r="794" spans="1:26" ht="24.75" customHeight="1">
      <c r="A794" s="764"/>
      <c r="B794" s="148"/>
      <c r="C794" s="764"/>
      <c r="D794" s="62"/>
      <c r="E794" s="62"/>
      <c r="F794" s="62"/>
      <c r="G794" s="236"/>
      <c r="H794" s="63"/>
      <c r="I794" s="97"/>
      <c r="J794" s="63"/>
      <c r="K794" s="148"/>
      <c r="L794" s="148"/>
      <c r="M794" s="148"/>
      <c r="N794" s="148"/>
      <c r="O794" s="148"/>
      <c r="P794" s="148"/>
      <c r="Q794" s="148"/>
      <c r="R794" s="148"/>
      <c r="S794" s="148"/>
      <c r="T794" s="148"/>
      <c r="U794" s="148"/>
      <c r="V794" s="148"/>
      <c r="W794" s="148"/>
      <c r="X794" s="148"/>
      <c r="Y794" s="148"/>
      <c r="Z794" s="148"/>
    </row>
    <row r="795" spans="1:26" ht="24.75" customHeight="1">
      <c r="A795" s="764"/>
      <c r="B795" s="148"/>
      <c r="C795" s="764"/>
      <c r="D795" s="62"/>
      <c r="E795" s="62"/>
      <c r="F795" s="62"/>
      <c r="G795" s="236"/>
      <c r="H795" s="63"/>
      <c r="I795" s="97"/>
      <c r="J795" s="63"/>
      <c r="K795" s="148"/>
      <c r="L795" s="148"/>
      <c r="M795" s="148"/>
      <c r="N795" s="148"/>
      <c r="O795" s="148"/>
      <c r="P795" s="148"/>
      <c r="Q795" s="148"/>
      <c r="R795" s="148"/>
      <c r="S795" s="148"/>
      <c r="T795" s="148"/>
      <c r="U795" s="148"/>
      <c r="V795" s="148"/>
      <c r="W795" s="148"/>
      <c r="X795" s="148"/>
      <c r="Y795" s="148"/>
      <c r="Z795" s="148"/>
    </row>
    <row r="796" spans="1:26" ht="24.75" customHeight="1">
      <c r="A796" s="764"/>
      <c r="B796" s="148"/>
      <c r="C796" s="764"/>
      <c r="D796" s="62"/>
      <c r="E796" s="62"/>
      <c r="F796" s="62"/>
      <c r="G796" s="236"/>
      <c r="H796" s="63"/>
      <c r="I796" s="97"/>
      <c r="J796" s="63"/>
      <c r="K796" s="148"/>
      <c r="L796" s="148"/>
      <c r="M796" s="148"/>
      <c r="N796" s="148"/>
      <c r="O796" s="148"/>
      <c r="P796" s="148"/>
      <c r="Q796" s="148"/>
      <c r="R796" s="148"/>
      <c r="S796" s="148"/>
      <c r="T796" s="148"/>
      <c r="U796" s="148"/>
      <c r="V796" s="148"/>
      <c r="W796" s="148"/>
      <c r="X796" s="148"/>
      <c r="Y796" s="148"/>
      <c r="Z796" s="148"/>
    </row>
    <row r="797" spans="1:26" ht="24.75" customHeight="1">
      <c r="A797" s="764"/>
      <c r="B797" s="148"/>
      <c r="C797" s="764"/>
      <c r="D797" s="62"/>
      <c r="E797" s="62"/>
      <c r="F797" s="62"/>
      <c r="G797" s="236"/>
      <c r="H797" s="63"/>
      <c r="I797" s="97"/>
      <c r="J797" s="63"/>
      <c r="K797" s="148"/>
      <c r="L797" s="148"/>
      <c r="M797" s="148"/>
      <c r="N797" s="148"/>
      <c r="O797" s="148"/>
      <c r="P797" s="148"/>
      <c r="Q797" s="148"/>
      <c r="R797" s="148"/>
      <c r="S797" s="148"/>
      <c r="T797" s="148"/>
      <c r="U797" s="148"/>
      <c r="V797" s="148"/>
      <c r="W797" s="148"/>
      <c r="X797" s="148"/>
      <c r="Y797" s="148"/>
      <c r="Z797" s="148"/>
    </row>
    <row r="798" spans="1:26" ht="24.75" customHeight="1">
      <c r="A798" s="764"/>
      <c r="B798" s="148"/>
      <c r="C798" s="764"/>
      <c r="D798" s="62"/>
      <c r="E798" s="62"/>
      <c r="F798" s="62"/>
      <c r="G798" s="236"/>
      <c r="H798" s="63"/>
      <c r="I798" s="97"/>
      <c r="J798" s="63"/>
      <c r="K798" s="148"/>
      <c r="L798" s="148"/>
      <c r="M798" s="148"/>
      <c r="N798" s="148"/>
      <c r="O798" s="148"/>
      <c r="P798" s="148"/>
      <c r="Q798" s="148"/>
      <c r="R798" s="148"/>
      <c r="S798" s="148"/>
      <c r="T798" s="148"/>
      <c r="U798" s="148"/>
      <c r="V798" s="148"/>
      <c r="W798" s="148"/>
      <c r="X798" s="148"/>
      <c r="Y798" s="148"/>
      <c r="Z798" s="148"/>
    </row>
    <row r="799" spans="1:26" ht="24.75" customHeight="1">
      <c r="A799" s="764"/>
      <c r="B799" s="148"/>
      <c r="C799" s="764"/>
      <c r="D799" s="62"/>
      <c r="E799" s="62"/>
      <c r="F799" s="62"/>
      <c r="G799" s="236"/>
      <c r="H799" s="63"/>
      <c r="I799" s="97"/>
      <c r="J799" s="63"/>
      <c r="K799" s="148"/>
      <c r="L799" s="148"/>
      <c r="M799" s="148"/>
      <c r="N799" s="148"/>
      <c r="O799" s="148"/>
      <c r="P799" s="148"/>
      <c r="Q799" s="148"/>
      <c r="R799" s="148"/>
      <c r="S799" s="148"/>
      <c r="T799" s="148"/>
      <c r="U799" s="148"/>
      <c r="V799" s="148"/>
      <c r="W799" s="148"/>
      <c r="X799" s="148"/>
      <c r="Y799" s="148"/>
      <c r="Z799" s="148"/>
    </row>
    <row r="800" spans="1:26" ht="24.75" customHeight="1">
      <c r="A800" s="764"/>
      <c r="B800" s="148"/>
      <c r="C800" s="764"/>
      <c r="D800" s="62"/>
      <c r="E800" s="62"/>
      <c r="F800" s="62"/>
      <c r="G800" s="236"/>
      <c r="H800" s="63"/>
      <c r="I800" s="97"/>
      <c r="J800" s="63"/>
      <c r="K800" s="148"/>
      <c r="L800" s="148"/>
      <c r="M800" s="148"/>
      <c r="N800" s="148"/>
      <c r="O800" s="148"/>
      <c r="P800" s="148"/>
      <c r="Q800" s="148"/>
      <c r="R800" s="148"/>
      <c r="S800" s="148"/>
      <c r="T800" s="148"/>
      <c r="U800" s="148"/>
      <c r="V800" s="148"/>
      <c r="W800" s="148"/>
      <c r="X800" s="148"/>
      <c r="Y800" s="148"/>
      <c r="Z800" s="148"/>
    </row>
    <row r="801" spans="1:26" ht="24.75" customHeight="1">
      <c r="A801" s="764"/>
      <c r="B801" s="148"/>
      <c r="C801" s="764"/>
      <c r="D801" s="62"/>
      <c r="E801" s="62"/>
      <c r="F801" s="62"/>
      <c r="G801" s="236"/>
      <c r="H801" s="63"/>
      <c r="I801" s="97"/>
      <c r="J801" s="63"/>
      <c r="K801" s="148"/>
      <c r="L801" s="148"/>
      <c r="M801" s="148"/>
      <c r="N801" s="148"/>
      <c r="O801" s="148"/>
      <c r="P801" s="148"/>
      <c r="Q801" s="148"/>
      <c r="R801" s="148"/>
      <c r="S801" s="148"/>
      <c r="T801" s="148"/>
      <c r="U801" s="148"/>
      <c r="V801" s="148"/>
      <c r="W801" s="148"/>
      <c r="X801" s="148"/>
      <c r="Y801" s="148"/>
      <c r="Z801" s="148"/>
    </row>
    <row r="802" spans="1:26" ht="24.75" customHeight="1">
      <c r="A802" s="764"/>
      <c r="B802" s="148"/>
      <c r="C802" s="764"/>
      <c r="D802" s="62"/>
      <c r="E802" s="62"/>
      <c r="F802" s="62"/>
      <c r="G802" s="236"/>
      <c r="H802" s="63"/>
      <c r="I802" s="97"/>
      <c r="J802" s="63"/>
      <c r="K802" s="148"/>
      <c r="L802" s="148"/>
      <c r="M802" s="148"/>
      <c r="N802" s="148"/>
      <c r="O802" s="148"/>
      <c r="P802" s="148"/>
      <c r="Q802" s="148"/>
      <c r="R802" s="148"/>
      <c r="S802" s="148"/>
      <c r="T802" s="148"/>
      <c r="U802" s="148"/>
      <c r="V802" s="148"/>
      <c r="W802" s="148"/>
      <c r="X802" s="148"/>
      <c r="Y802" s="148"/>
      <c r="Z802" s="148"/>
    </row>
    <row r="803" spans="1:26" ht="24.75" customHeight="1">
      <c r="A803" s="764"/>
      <c r="B803" s="148"/>
      <c r="C803" s="764"/>
      <c r="D803" s="62"/>
      <c r="E803" s="62"/>
      <c r="F803" s="62"/>
      <c r="G803" s="236"/>
      <c r="H803" s="63"/>
      <c r="I803" s="97"/>
      <c r="J803" s="63"/>
      <c r="K803" s="148"/>
      <c r="L803" s="148"/>
      <c r="M803" s="148"/>
      <c r="N803" s="148"/>
      <c r="O803" s="148"/>
      <c r="P803" s="148"/>
      <c r="Q803" s="148"/>
      <c r="R803" s="148"/>
      <c r="S803" s="148"/>
      <c r="T803" s="148"/>
      <c r="U803" s="148"/>
      <c r="V803" s="148"/>
      <c r="W803" s="148"/>
      <c r="X803" s="148"/>
      <c r="Y803" s="148"/>
      <c r="Z803" s="148"/>
    </row>
    <row r="804" spans="1:26" ht="24.75" customHeight="1">
      <c r="A804" s="764"/>
      <c r="B804" s="148"/>
      <c r="C804" s="764"/>
      <c r="D804" s="62"/>
      <c r="E804" s="62"/>
      <c r="F804" s="62"/>
      <c r="G804" s="236"/>
      <c r="H804" s="63"/>
      <c r="I804" s="97"/>
      <c r="J804" s="63"/>
      <c r="K804" s="148"/>
      <c r="L804" s="148"/>
      <c r="M804" s="148"/>
      <c r="N804" s="148"/>
      <c r="O804" s="148"/>
      <c r="P804" s="148"/>
      <c r="Q804" s="148"/>
      <c r="R804" s="148"/>
      <c r="S804" s="148"/>
      <c r="T804" s="148"/>
      <c r="U804" s="148"/>
      <c r="V804" s="148"/>
      <c r="W804" s="148"/>
      <c r="X804" s="148"/>
      <c r="Y804" s="148"/>
      <c r="Z804" s="148"/>
    </row>
    <row r="805" spans="1:26" ht="24.75" customHeight="1">
      <c r="A805" s="764"/>
      <c r="B805" s="148"/>
      <c r="C805" s="764"/>
      <c r="D805" s="62"/>
      <c r="E805" s="62"/>
      <c r="F805" s="62"/>
      <c r="G805" s="236"/>
      <c r="H805" s="63"/>
      <c r="I805" s="97"/>
      <c r="J805" s="63"/>
      <c r="K805" s="148"/>
      <c r="L805" s="148"/>
      <c r="M805" s="148"/>
      <c r="N805" s="148"/>
      <c r="O805" s="148"/>
      <c r="P805" s="148"/>
      <c r="Q805" s="148"/>
      <c r="R805" s="148"/>
      <c r="S805" s="148"/>
      <c r="T805" s="148"/>
      <c r="U805" s="148"/>
      <c r="V805" s="148"/>
      <c r="W805" s="148"/>
      <c r="X805" s="148"/>
      <c r="Y805" s="148"/>
      <c r="Z805" s="148"/>
    </row>
    <row r="806" spans="1:26" ht="24.75" customHeight="1">
      <c r="A806" s="764"/>
      <c r="B806" s="148"/>
      <c r="C806" s="764"/>
      <c r="D806" s="62"/>
      <c r="E806" s="62"/>
      <c r="F806" s="62"/>
      <c r="G806" s="236"/>
      <c r="H806" s="63"/>
      <c r="I806" s="97"/>
      <c r="J806" s="63"/>
      <c r="K806" s="148"/>
      <c r="L806" s="148"/>
      <c r="M806" s="148"/>
      <c r="N806" s="148"/>
      <c r="O806" s="148"/>
      <c r="P806" s="148"/>
      <c r="Q806" s="148"/>
      <c r="R806" s="148"/>
      <c r="S806" s="148"/>
      <c r="T806" s="148"/>
      <c r="U806" s="148"/>
      <c r="V806" s="148"/>
      <c r="W806" s="148"/>
      <c r="X806" s="148"/>
      <c r="Y806" s="148"/>
      <c r="Z806" s="148"/>
    </row>
    <row r="807" spans="1:26" ht="24.75" customHeight="1">
      <c r="A807" s="764"/>
      <c r="B807" s="148"/>
      <c r="C807" s="764"/>
      <c r="D807" s="62"/>
      <c r="E807" s="62"/>
      <c r="F807" s="62"/>
      <c r="G807" s="236"/>
      <c r="H807" s="63"/>
      <c r="I807" s="97"/>
      <c r="J807" s="63"/>
      <c r="K807" s="148"/>
      <c r="L807" s="148"/>
      <c r="M807" s="148"/>
      <c r="N807" s="148"/>
      <c r="O807" s="148"/>
      <c r="P807" s="148"/>
      <c r="Q807" s="148"/>
      <c r="R807" s="148"/>
      <c r="S807" s="148"/>
      <c r="T807" s="148"/>
      <c r="U807" s="148"/>
      <c r="V807" s="148"/>
      <c r="W807" s="148"/>
      <c r="X807" s="148"/>
      <c r="Y807" s="148"/>
      <c r="Z807" s="148"/>
    </row>
    <row r="808" spans="1:26" ht="24.75" customHeight="1">
      <c r="A808" s="764"/>
      <c r="B808" s="148"/>
      <c r="C808" s="764"/>
      <c r="D808" s="62"/>
      <c r="E808" s="62"/>
      <c r="F808" s="62"/>
      <c r="G808" s="236"/>
      <c r="H808" s="63"/>
      <c r="I808" s="97"/>
      <c r="J808" s="63"/>
      <c r="K808" s="148"/>
      <c r="L808" s="148"/>
      <c r="M808" s="148"/>
      <c r="N808" s="148"/>
      <c r="O808" s="148"/>
      <c r="P808" s="148"/>
      <c r="Q808" s="148"/>
      <c r="R808" s="148"/>
      <c r="S808" s="148"/>
      <c r="T808" s="148"/>
      <c r="U808" s="148"/>
      <c r="V808" s="148"/>
      <c r="W808" s="148"/>
      <c r="X808" s="148"/>
      <c r="Y808" s="148"/>
      <c r="Z808" s="148"/>
    </row>
    <row r="809" spans="1:26" ht="24.75" customHeight="1">
      <c r="A809" s="764"/>
      <c r="B809" s="148"/>
      <c r="C809" s="764"/>
      <c r="D809" s="62"/>
      <c r="E809" s="62"/>
      <c r="F809" s="62"/>
      <c r="G809" s="236"/>
      <c r="H809" s="63"/>
      <c r="I809" s="97"/>
      <c r="J809" s="63"/>
      <c r="K809" s="148"/>
      <c r="L809" s="148"/>
      <c r="M809" s="148"/>
      <c r="N809" s="148"/>
      <c r="O809" s="148"/>
      <c r="P809" s="148"/>
      <c r="Q809" s="148"/>
      <c r="R809" s="148"/>
      <c r="S809" s="148"/>
      <c r="T809" s="148"/>
      <c r="U809" s="148"/>
      <c r="V809" s="148"/>
      <c r="W809" s="148"/>
      <c r="X809" s="148"/>
      <c r="Y809" s="148"/>
      <c r="Z809" s="148"/>
    </row>
    <row r="810" spans="1:26" ht="24.75" customHeight="1">
      <c r="A810" s="764"/>
      <c r="B810" s="148"/>
      <c r="C810" s="764"/>
      <c r="D810" s="62"/>
      <c r="E810" s="62"/>
      <c r="F810" s="62"/>
      <c r="G810" s="236"/>
      <c r="H810" s="63"/>
      <c r="I810" s="97"/>
      <c r="J810" s="63"/>
      <c r="K810" s="148"/>
      <c r="L810" s="148"/>
      <c r="M810" s="148"/>
      <c r="N810" s="148"/>
      <c r="O810" s="148"/>
      <c r="P810" s="148"/>
      <c r="Q810" s="148"/>
      <c r="R810" s="148"/>
      <c r="S810" s="148"/>
      <c r="T810" s="148"/>
      <c r="U810" s="148"/>
      <c r="V810" s="148"/>
      <c r="W810" s="148"/>
      <c r="X810" s="148"/>
      <c r="Y810" s="148"/>
      <c r="Z810" s="148"/>
    </row>
    <row r="811" spans="1:26" ht="24.75" customHeight="1">
      <c r="A811" s="764"/>
      <c r="B811" s="148"/>
      <c r="C811" s="764"/>
      <c r="D811" s="62"/>
      <c r="E811" s="62"/>
      <c r="F811" s="62"/>
      <c r="G811" s="236"/>
      <c r="H811" s="63"/>
      <c r="I811" s="97"/>
      <c r="J811" s="63"/>
      <c r="K811" s="148"/>
      <c r="L811" s="148"/>
      <c r="M811" s="148"/>
      <c r="N811" s="148"/>
      <c r="O811" s="148"/>
      <c r="P811" s="148"/>
      <c r="Q811" s="148"/>
      <c r="R811" s="148"/>
      <c r="S811" s="148"/>
      <c r="T811" s="148"/>
      <c r="U811" s="148"/>
      <c r="V811" s="148"/>
      <c r="W811" s="148"/>
      <c r="X811" s="148"/>
      <c r="Y811" s="148"/>
      <c r="Z811" s="148"/>
    </row>
    <row r="812" spans="1:26" ht="24.75" customHeight="1">
      <c r="A812" s="764"/>
      <c r="B812" s="148"/>
      <c r="C812" s="764"/>
      <c r="D812" s="62"/>
      <c r="E812" s="62"/>
      <c r="F812" s="62"/>
      <c r="G812" s="236"/>
      <c r="H812" s="63"/>
      <c r="I812" s="97"/>
      <c r="J812" s="63"/>
      <c r="K812" s="148"/>
      <c r="L812" s="148"/>
      <c r="M812" s="148"/>
      <c r="N812" s="148"/>
      <c r="O812" s="148"/>
      <c r="P812" s="148"/>
      <c r="Q812" s="148"/>
      <c r="R812" s="148"/>
      <c r="S812" s="148"/>
      <c r="T812" s="148"/>
      <c r="U812" s="148"/>
      <c r="V812" s="148"/>
      <c r="W812" s="148"/>
      <c r="X812" s="148"/>
      <c r="Y812" s="148"/>
      <c r="Z812" s="148"/>
    </row>
    <row r="813" spans="1:26" ht="24.75" customHeight="1">
      <c r="A813" s="764"/>
      <c r="B813" s="148"/>
      <c r="C813" s="764"/>
      <c r="D813" s="62"/>
      <c r="E813" s="62"/>
      <c r="F813" s="62"/>
      <c r="G813" s="236"/>
      <c r="H813" s="63"/>
      <c r="I813" s="97"/>
      <c r="J813" s="63"/>
      <c r="K813" s="148"/>
      <c r="L813" s="148"/>
      <c r="M813" s="148"/>
      <c r="N813" s="148"/>
      <c r="O813" s="148"/>
      <c r="P813" s="148"/>
      <c r="Q813" s="148"/>
      <c r="R813" s="148"/>
      <c r="S813" s="148"/>
      <c r="T813" s="148"/>
      <c r="U813" s="148"/>
      <c r="V813" s="148"/>
      <c r="W813" s="148"/>
      <c r="X813" s="148"/>
      <c r="Y813" s="148"/>
      <c r="Z813" s="148"/>
    </row>
    <row r="814" spans="1:26" ht="24.75" customHeight="1">
      <c r="A814" s="764"/>
      <c r="B814" s="148"/>
      <c r="C814" s="764"/>
      <c r="D814" s="62"/>
      <c r="E814" s="62"/>
      <c r="F814" s="62"/>
      <c r="G814" s="236"/>
      <c r="H814" s="63"/>
      <c r="I814" s="97"/>
      <c r="J814" s="63"/>
      <c r="K814" s="148"/>
      <c r="L814" s="148"/>
      <c r="M814" s="148"/>
      <c r="N814" s="148"/>
      <c r="O814" s="148"/>
      <c r="P814" s="148"/>
      <c r="Q814" s="148"/>
      <c r="R814" s="148"/>
      <c r="S814" s="148"/>
      <c r="T814" s="148"/>
      <c r="U814" s="148"/>
      <c r="V814" s="148"/>
      <c r="W814" s="148"/>
      <c r="X814" s="148"/>
      <c r="Y814" s="148"/>
      <c r="Z814" s="148"/>
    </row>
    <row r="815" spans="1:26" ht="24.75" customHeight="1">
      <c r="A815" s="764"/>
      <c r="B815" s="148"/>
      <c r="C815" s="764"/>
      <c r="D815" s="62"/>
      <c r="E815" s="62"/>
      <c r="F815" s="62"/>
      <c r="G815" s="236"/>
      <c r="H815" s="63"/>
      <c r="I815" s="97"/>
      <c r="J815" s="63"/>
      <c r="K815" s="148"/>
      <c r="L815" s="148"/>
      <c r="M815" s="148"/>
      <c r="N815" s="148"/>
      <c r="O815" s="148"/>
      <c r="P815" s="148"/>
      <c r="Q815" s="148"/>
      <c r="R815" s="148"/>
      <c r="S815" s="148"/>
      <c r="T815" s="148"/>
      <c r="U815" s="148"/>
      <c r="V815" s="148"/>
      <c r="W815" s="148"/>
      <c r="X815" s="148"/>
      <c r="Y815" s="148"/>
      <c r="Z815" s="148"/>
    </row>
    <row r="816" spans="1:26" ht="24.75" customHeight="1">
      <c r="A816" s="764"/>
      <c r="B816" s="148"/>
      <c r="C816" s="764"/>
      <c r="D816" s="62"/>
      <c r="E816" s="62"/>
      <c r="F816" s="62"/>
      <c r="G816" s="236"/>
      <c r="H816" s="63"/>
      <c r="I816" s="97"/>
      <c r="J816" s="63"/>
      <c r="K816" s="148"/>
      <c r="L816" s="148"/>
      <c r="M816" s="148"/>
      <c r="N816" s="148"/>
      <c r="O816" s="148"/>
      <c r="P816" s="148"/>
      <c r="Q816" s="148"/>
      <c r="R816" s="148"/>
      <c r="S816" s="148"/>
      <c r="T816" s="148"/>
      <c r="U816" s="148"/>
      <c r="V816" s="148"/>
      <c r="W816" s="148"/>
      <c r="X816" s="148"/>
      <c r="Y816" s="148"/>
      <c r="Z816" s="148"/>
    </row>
    <row r="817" spans="1:26" ht="24.75" customHeight="1">
      <c r="A817" s="764"/>
      <c r="B817" s="148"/>
      <c r="C817" s="764"/>
      <c r="D817" s="62"/>
      <c r="E817" s="62"/>
      <c r="F817" s="62"/>
      <c r="G817" s="236"/>
      <c r="H817" s="63"/>
      <c r="I817" s="97"/>
      <c r="J817" s="63"/>
      <c r="K817" s="148"/>
      <c r="L817" s="148"/>
      <c r="M817" s="148"/>
      <c r="N817" s="148"/>
      <c r="O817" s="148"/>
      <c r="P817" s="148"/>
      <c r="Q817" s="148"/>
      <c r="R817" s="148"/>
      <c r="S817" s="148"/>
      <c r="T817" s="148"/>
      <c r="U817" s="148"/>
      <c r="V817" s="148"/>
      <c r="W817" s="148"/>
      <c r="X817" s="148"/>
      <c r="Y817" s="148"/>
      <c r="Z817" s="148"/>
    </row>
    <row r="818" spans="1:26" ht="24.75" customHeight="1">
      <c r="A818" s="764"/>
      <c r="B818" s="148"/>
      <c r="C818" s="764"/>
      <c r="D818" s="62"/>
      <c r="E818" s="62"/>
      <c r="F818" s="62"/>
      <c r="G818" s="236"/>
      <c r="H818" s="63"/>
      <c r="I818" s="97"/>
      <c r="J818" s="63"/>
      <c r="K818" s="148"/>
      <c r="L818" s="148"/>
      <c r="M818" s="148"/>
      <c r="N818" s="148"/>
      <c r="O818" s="148"/>
      <c r="P818" s="148"/>
      <c r="Q818" s="148"/>
      <c r="R818" s="148"/>
      <c r="S818" s="148"/>
      <c r="T818" s="148"/>
      <c r="U818" s="148"/>
      <c r="V818" s="148"/>
      <c r="W818" s="148"/>
      <c r="X818" s="148"/>
      <c r="Y818" s="148"/>
      <c r="Z818" s="148"/>
    </row>
    <row r="819" spans="1:26" ht="24.75" customHeight="1">
      <c r="A819" s="764"/>
      <c r="B819" s="148"/>
      <c r="C819" s="764"/>
      <c r="D819" s="62"/>
      <c r="E819" s="62"/>
      <c r="F819" s="62"/>
      <c r="G819" s="236"/>
      <c r="H819" s="63"/>
      <c r="I819" s="97"/>
      <c r="J819" s="63"/>
      <c r="K819" s="148"/>
      <c r="L819" s="148"/>
      <c r="M819" s="148"/>
      <c r="N819" s="148"/>
      <c r="O819" s="148"/>
      <c r="P819" s="148"/>
      <c r="Q819" s="148"/>
      <c r="R819" s="148"/>
      <c r="S819" s="148"/>
      <c r="T819" s="148"/>
      <c r="U819" s="148"/>
      <c r="V819" s="148"/>
      <c r="W819" s="148"/>
      <c r="X819" s="148"/>
      <c r="Y819" s="148"/>
      <c r="Z819" s="148"/>
    </row>
    <row r="820" spans="1:26" ht="24.75" customHeight="1">
      <c r="A820" s="764"/>
      <c r="B820" s="148"/>
      <c r="C820" s="764"/>
      <c r="D820" s="62"/>
      <c r="E820" s="62"/>
      <c r="F820" s="62"/>
      <c r="G820" s="236"/>
      <c r="H820" s="63"/>
      <c r="I820" s="97"/>
      <c r="J820" s="63"/>
      <c r="K820" s="148"/>
      <c r="L820" s="148"/>
      <c r="M820" s="148"/>
      <c r="N820" s="148"/>
      <c r="O820" s="148"/>
      <c r="P820" s="148"/>
      <c r="Q820" s="148"/>
      <c r="R820" s="148"/>
      <c r="S820" s="148"/>
      <c r="T820" s="148"/>
      <c r="U820" s="148"/>
      <c r="V820" s="148"/>
      <c r="W820" s="148"/>
      <c r="X820" s="148"/>
      <c r="Y820" s="148"/>
      <c r="Z820" s="148"/>
    </row>
    <row r="821" spans="1:26" ht="24.75" customHeight="1">
      <c r="A821" s="764"/>
      <c r="B821" s="148"/>
      <c r="C821" s="764"/>
      <c r="D821" s="62"/>
      <c r="E821" s="62"/>
      <c r="F821" s="62"/>
      <c r="G821" s="236"/>
      <c r="H821" s="63"/>
      <c r="I821" s="97"/>
      <c r="J821" s="63"/>
      <c r="K821" s="148"/>
      <c r="L821" s="148"/>
      <c r="M821" s="148"/>
      <c r="N821" s="148"/>
      <c r="O821" s="148"/>
      <c r="P821" s="148"/>
      <c r="Q821" s="148"/>
      <c r="R821" s="148"/>
      <c r="S821" s="148"/>
      <c r="T821" s="148"/>
      <c r="U821" s="148"/>
      <c r="V821" s="148"/>
      <c r="W821" s="148"/>
      <c r="X821" s="148"/>
      <c r="Y821" s="148"/>
      <c r="Z821" s="148"/>
    </row>
    <row r="822" spans="1:26" ht="24.75" customHeight="1">
      <c r="A822" s="764"/>
      <c r="B822" s="148"/>
      <c r="C822" s="764"/>
      <c r="D822" s="62"/>
      <c r="E822" s="62"/>
      <c r="F822" s="62"/>
      <c r="G822" s="236"/>
      <c r="H822" s="63"/>
      <c r="I822" s="97"/>
      <c r="J822" s="63"/>
      <c r="K822" s="148"/>
      <c r="L822" s="148"/>
      <c r="M822" s="148"/>
      <c r="N822" s="148"/>
      <c r="O822" s="148"/>
      <c r="P822" s="148"/>
      <c r="Q822" s="148"/>
      <c r="R822" s="148"/>
      <c r="S822" s="148"/>
      <c r="T822" s="148"/>
      <c r="U822" s="148"/>
      <c r="V822" s="148"/>
      <c r="W822" s="148"/>
      <c r="X822" s="148"/>
      <c r="Y822" s="148"/>
      <c r="Z822" s="148"/>
    </row>
    <row r="823" spans="1:26" ht="24.75" customHeight="1">
      <c r="A823" s="764"/>
      <c r="B823" s="148"/>
      <c r="C823" s="764"/>
      <c r="D823" s="62"/>
      <c r="E823" s="62"/>
      <c r="F823" s="62"/>
      <c r="G823" s="236"/>
      <c r="H823" s="63"/>
      <c r="I823" s="97"/>
      <c r="J823" s="63"/>
      <c r="K823" s="148"/>
      <c r="L823" s="148"/>
      <c r="M823" s="148"/>
      <c r="N823" s="148"/>
      <c r="O823" s="148"/>
      <c r="P823" s="148"/>
      <c r="Q823" s="148"/>
      <c r="R823" s="148"/>
      <c r="S823" s="148"/>
      <c r="T823" s="148"/>
      <c r="U823" s="148"/>
      <c r="V823" s="148"/>
      <c r="W823" s="148"/>
      <c r="X823" s="148"/>
      <c r="Y823" s="148"/>
      <c r="Z823" s="148"/>
    </row>
    <row r="824" spans="1:26" ht="24.75" customHeight="1">
      <c r="A824" s="764"/>
      <c r="B824" s="148"/>
      <c r="C824" s="764"/>
      <c r="D824" s="62"/>
      <c r="E824" s="62"/>
      <c r="F824" s="62"/>
      <c r="G824" s="236"/>
      <c r="H824" s="63"/>
      <c r="I824" s="97"/>
      <c r="J824" s="63"/>
      <c r="K824" s="148"/>
      <c r="L824" s="148"/>
      <c r="M824" s="148"/>
      <c r="N824" s="148"/>
      <c r="O824" s="148"/>
      <c r="P824" s="148"/>
      <c r="Q824" s="148"/>
      <c r="R824" s="148"/>
      <c r="S824" s="148"/>
      <c r="T824" s="148"/>
      <c r="U824" s="148"/>
      <c r="V824" s="148"/>
      <c r="W824" s="148"/>
      <c r="X824" s="148"/>
      <c r="Y824" s="148"/>
      <c r="Z824" s="148"/>
    </row>
    <row r="825" spans="1:26" ht="24.75" customHeight="1">
      <c r="A825" s="764"/>
      <c r="B825" s="148"/>
      <c r="C825" s="764"/>
      <c r="D825" s="62"/>
      <c r="E825" s="62"/>
      <c r="F825" s="62"/>
      <c r="G825" s="236"/>
      <c r="H825" s="63"/>
      <c r="I825" s="97"/>
      <c r="J825" s="63"/>
      <c r="K825" s="148"/>
      <c r="L825" s="148"/>
      <c r="M825" s="148"/>
      <c r="N825" s="148"/>
      <c r="O825" s="148"/>
      <c r="P825" s="148"/>
      <c r="Q825" s="148"/>
      <c r="R825" s="148"/>
      <c r="S825" s="148"/>
      <c r="T825" s="148"/>
      <c r="U825" s="148"/>
      <c r="V825" s="148"/>
      <c r="W825" s="148"/>
      <c r="X825" s="148"/>
      <c r="Y825" s="148"/>
      <c r="Z825" s="148"/>
    </row>
    <row r="826" spans="1:26" ht="24.75" customHeight="1">
      <c r="A826" s="764"/>
      <c r="B826" s="148"/>
      <c r="C826" s="764"/>
      <c r="D826" s="62"/>
      <c r="E826" s="62"/>
      <c r="F826" s="62"/>
      <c r="G826" s="236"/>
      <c r="H826" s="63"/>
      <c r="I826" s="97"/>
      <c r="J826" s="63"/>
      <c r="K826" s="148"/>
      <c r="L826" s="148"/>
      <c r="M826" s="148"/>
      <c r="N826" s="148"/>
      <c r="O826" s="148"/>
      <c r="P826" s="148"/>
      <c r="Q826" s="148"/>
      <c r="R826" s="148"/>
      <c r="S826" s="148"/>
      <c r="T826" s="148"/>
      <c r="U826" s="148"/>
      <c r="V826" s="148"/>
      <c r="W826" s="148"/>
      <c r="X826" s="148"/>
      <c r="Y826" s="148"/>
      <c r="Z826" s="148"/>
    </row>
    <row r="827" spans="1:26" ht="24.75" customHeight="1">
      <c r="A827" s="764"/>
      <c r="B827" s="148"/>
      <c r="C827" s="764"/>
      <c r="D827" s="62"/>
      <c r="E827" s="62"/>
      <c r="F827" s="62"/>
      <c r="G827" s="236"/>
      <c r="H827" s="63"/>
      <c r="I827" s="97"/>
      <c r="J827" s="63"/>
      <c r="K827" s="148"/>
      <c r="L827" s="148"/>
      <c r="M827" s="148"/>
      <c r="N827" s="148"/>
      <c r="O827" s="148"/>
      <c r="P827" s="148"/>
      <c r="Q827" s="148"/>
      <c r="R827" s="148"/>
      <c r="S827" s="148"/>
      <c r="T827" s="148"/>
      <c r="U827" s="148"/>
      <c r="V827" s="148"/>
      <c r="W827" s="148"/>
      <c r="X827" s="148"/>
      <c r="Y827" s="148"/>
      <c r="Z827" s="148"/>
    </row>
    <row r="828" spans="1:26" ht="24.75" customHeight="1">
      <c r="A828" s="764"/>
      <c r="B828" s="148"/>
      <c r="C828" s="764"/>
      <c r="D828" s="62"/>
      <c r="E828" s="62"/>
      <c r="F828" s="62"/>
      <c r="G828" s="236"/>
      <c r="H828" s="63"/>
      <c r="I828" s="97"/>
      <c r="J828" s="63"/>
      <c r="K828" s="148"/>
      <c r="L828" s="148"/>
      <c r="M828" s="148"/>
      <c r="N828" s="148"/>
      <c r="O828" s="148"/>
      <c r="P828" s="148"/>
      <c r="Q828" s="148"/>
      <c r="R828" s="148"/>
      <c r="S828" s="148"/>
      <c r="T828" s="148"/>
      <c r="U828" s="148"/>
      <c r="V828" s="148"/>
      <c r="W828" s="148"/>
      <c r="X828" s="148"/>
      <c r="Y828" s="148"/>
      <c r="Z828" s="148"/>
    </row>
    <row r="829" spans="1:26" ht="24.75" customHeight="1">
      <c r="A829" s="764"/>
      <c r="B829" s="148"/>
      <c r="C829" s="764"/>
      <c r="D829" s="62"/>
      <c r="E829" s="62"/>
      <c r="F829" s="62"/>
      <c r="G829" s="236"/>
      <c r="H829" s="63"/>
      <c r="I829" s="97"/>
      <c r="J829" s="63"/>
      <c r="K829" s="148"/>
      <c r="L829" s="148"/>
      <c r="M829" s="148"/>
      <c r="N829" s="148"/>
      <c r="O829" s="148"/>
      <c r="P829" s="148"/>
      <c r="Q829" s="148"/>
      <c r="R829" s="148"/>
      <c r="S829" s="148"/>
      <c r="T829" s="148"/>
      <c r="U829" s="148"/>
      <c r="V829" s="148"/>
      <c r="W829" s="148"/>
      <c r="X829" s="148"/>
      <c r="Y829" s="148"/>
      <c r="Z829" s="148"/>
    </row>
    <row r="830" spans="1:26" ht="24.75" customHeight="1">
      <c r="A830" s="764"/>
      <c r="B830" s="148"/>
      <c r="C830" s="764"/>
      <c r="D830" s="62"/>
      <c r="E830" s="62"/>
      <c r="F830" s="62"/>
      <c r="G830" s="236"/>
      <c r="H830" s="63"/>
      <c r="I830" s="97"/>
      <c r="J830" s="63"/>
      <c r="K830" s="148"/>
      <c r="L830" s="148"/>
      <c r="M830" s="148"/>
      <c r="N830" s="148"/>
      <c r="O830" s="148"/>
      <c r="P830" s="148"/>
      <c r="Q830" s="148"/>
      <c r="R830" s="148"/>
      <c r="S830" s="148"/>
      <c r="T830" s="148"/>
      <c r="U830" s="148"/>
      <c r="V830" s="148"/>
      <c r="W830" s="148"/>
      <c r="X830" s="148"/>
      <c r="Y830" s="148"/>
      <c r="Z830" s="148"/>
    </row>
    <row r="831" spans="1:26" ht="24.75" customHeight="1">
      <c r="A831" s="764"/>
      <c r="B831" s="148"/>
      <c r="C831" s="764"/>
      <c r="D831" s="62"/>
      <c r="E831" s="62"/>
      <c r="F831" s="62"/>
      <c r="G831" s="236"/>
      <c r="H831" s="63"/>
      <c r="I831" s="97"/>
      <c r="J831" s="63"/>
      <c r="K831" s="148"/>
      <c r="L831" s="148"/>
      <c r="M831" s="148"/>
      <c r="N831" s="148"/>
      <c r="O831" s="148"/>
      <c r="P831" s="148"/>
      <c r="Q831" s="148"/>
      <c r="R831" s="148"/>
      <c r="S831" s="148"/>
      <c r="T831" s="148"/>
      <c r="U831" s="148"/>
      <c r="V831" s="148"/>
      <c r="W831" s="148"/>
      <c r="X831" s="148"/>
      <c r="Y831" s="148"/>
      <c r="Z831" s="148"/>
    </row>
    <row r="832" spans="1:26" ht="24.75" customHeight="1">
      <c r="A832" s="764"/>
      <c r="B832" s="148"/>
      <c r="C832" s="764"/>
      <c r="D832" s="62"/>
      <c r="E832" s="62"/>
      <c r="F832" s="62"/>
      <c r="G832" s="236"/>
      <c r="H832" s="63"/>
      <c r="I832" s="97"/>
      <c r="J832" s="63"/>
      <c r="K832" s="148"/>
      <c r="L832" s="148"/>
      <c r="M832" s="148"/>
      <c r="N832" s="148"/>
      <c r="O832" s="148"/>
      <c r="P832" s="148"/>
      <c r="Q832" s="148"/>
      <c r="R832" s="148"/>
      <c r="S832" s="148"/>
      <c r="T832" s="148"/>
      <c r="U832" s="148"/>
      <c r="V832" s="148"/>
      <c r="W832" s="148"/>
      <c r="X832" s="148"/>
      <c r="Y832" s="148"/>
      <c r="Z832" s="148"/>
    </row>
    <row r="833" spans="1:26" ht="24.75" customHeight="1">
      <c r="A833" s="764"/>
      <c r="B833" s="148"/>
      <c r="C833" s="764"/>
      <c r="D833" s="62"/>
      <c r="E833" s="62"/>
      <c r="F833" s="62"/>
      <c r="G833" s="236"/>
      <c r="H833" s="63"/>
      <c r="I833" s="97"/>
      <c r="J833" s="63"/>
      <c r="K833" s="148"/>
      <c r="L833" s="148"/>
      <c r="M833" s="148"/>
      <c r="N833" s="148"/>
      <c r="O833" s="148"/>
      <c r="P833" s="148"/>
      <c r="Q833" s="148"/>
      <c r="R833" s="148"/>
      <c r="S833" s="148"/>
      <c r="T833" s="148"/>
      <c r="U833" s="148"/>
      <c r="V833" s="148"/>
      <c r="W833" s="148"/>
      <c r="X833" s="148"/>
      <c r="Y833" s="148"/>
      <c r="Z833" s="148"/>
    </row>
    <row r="834" spans="1:26" ht="24.75" customHeight="1">
      <c r="A834" s="764"/>
      <c r="B834" s="148"/>
      <c r="C834" s="764"/>
      <c r="D834" s="62"/>
      <c r="E834" s="62"/>
      <c r="F834" s="62"/>
      <c r="G834" s="236"/>
      <c r="H834" s="63"/>
      <c r="I834" s="97"/>
      <c r="J834" s="63"/>
      <c r="K834" s="148"/>
      <c r="L834" s="148"/>
      <c r="M834" s="148"/>
      <c r="N834" s="148"/>
      <c r="O834" s="148"/>
      <c r="P834" s="148"/>
      <c r="Q834" s="148"/>
      <c r="R834" s="148"/>
      <c r="S834" s="148"/>
      <c r="T834" s="148"/>
      <c r="U834" s="148"/>
      <c r="V834" s="148"/>
      <c r="W834" s="148"/>
      <c r="X834" s="148"/>
      <c r="Y834" s="148"/>
      <c r="Z834" s="148"/>
    </row>
    <row r="835" spans="1:26" ht="24.75" customHeight="1">
      <c r="A835" s="764"/>
      <c r="B835" s="148"/>
      <c r="C835" s="764"/>
      <c r="D835" s="62"/>
      <c r="E835" s="62"/>
      <c r="F835" s="62"/>
      <c r="G835" s="236"/>
      <c r="H835" s="63"/>
      <c r="I835" s="97"/>
      <c r="J835" s="63"/>
      <c r="K835" s="148"/>
      <c r="L835" s="148"/>
      <c r="M835" s="148"/>
      <c r="N835" s="148"/>
      <c r="O835" s="148"/>
      <c r="P835" s="148"/>
      <c r="Q835" s="148"/>
      <c r="R835" s="148"/>
      <c r="S835" s="148"/>
      <c r="T835" s="148"/>
      <c r="U835" s="148"/>
      <c r="V835" s="148"/>
      <c r="W835" s="148"/>
      <c r="X835" s="148"/>
      <c r="Y835" s="148"/>
      <c r="Z835" s="148"/>
    </row>
    <row r="836" spans="1:26" ht="24.75" customHeight="1">
      <c r="A836" s="764"/>
      <c r="B836" s="148"/>
      <c r="C836" s="764"/>
      <c r="D836" s="62"/>
      <c r="E836" s="62"/>
      <c r="F836" s="62"/>
      <c r="G836" s="236"/>
      <c r="H836" s="63"/>
      <c r="I836" s="97"/>
      <c r="J836" s="63"/>
      <c r="K836" s="148"/>
      <c r="L836" s="148"/>
      <c r="M836" s="148"/>
      <c r="N836" s="148"/>
      <c r="O836" s="148"/>
      <c r="P836" s="148"/>
      <c r="Q836" s="148"/>
      <c r="R836" s="148"/>
      <c r="S836" s="148"/>
      <c r="T836" s="148"/>
      <c r="U836" s="148"/>
      <c r="V836" s="148"/>
      <c r="W836" s="148"/>
      <c r="X836" s="148"/>
      <c r="Y836" s="148"/>
      <c r="Z836" s="148"/>
    </row>
    <row r="837" spans="1:26" ht="24.75" customHeight="1">
      <c r="A837" s="764"/>
      <c r="B837" s="148"/>
      <c r="C837" s="764"/>
      <c r="D837" s="62"/>
      <c r="E837" s="62"/>
      <c r="F837" s="62"/>
      <c r="G837" s="236"/>
      <c r="H837" s="63"/>
      <c r="I837" s="97"/>
      <c r="J837" s="63"/>
      <c r="K837" s="148"/>
      <c r="L837" s="148"/>
      <c r="M837" s="148"/>
      <c r="N837" s="148"/>
      <c r="O837" s="148"/>
      <c r="P837" s="148"/>
      <c r="Q837" s="148"/>
      <c r="R837" s="148"/>
      <c r="S837" s="148"/>
      <c r="T837" s="148"/>
      <c r="U837" s="148"/>
      <c r="V837" s="148"/>
      <c r="W837" s="148"/>
      <c r="X837" s="148"/>
      <c r="Y837" s="148"/>
      <c r="Z837" s="148"/>
    </row>
    <row r="838" spans="1:26" ht="24.75" customHeight="1">
      <c r="A838" s="764"/>
      <c r="B838" s="148"/>
      <c r="C838" s="764"/>
      <c r="D838" s="62"/>
      <c r="E838" s="62"/>
      <c r="F838" s="62"/>
      <c r="G838" s="236"/>
      <c r="H838" s="63"/>
      <c r="I838" s="97"/>
      <c r="J838" s="63"/>
      <c r="K838" s="148"/>
      <c r="L838" s="148"/>
      <c r="M838" s="148"/>
      <c r="N838" s="148"/>
      <c r="O838" s="148"/>
      <c r="P838" s="148"/>
      <c r="Q838" s="148"/>
      <c r="R838" s="148"/>
      <c r="S838" s="148"/>
      <c r="T838" s="148"/>
      <c r="U838" s="148"/>
      <c r="V838" s="148"/>
      <c r="W838" s="148"/>
      <c r="X838" s="148"/>
      <c r="Y838" s="148"/>
      <c r="Z838" s="148"/>
    </row>
    <row r="839" spans="1:26" ht="24.75" customHeight="1">
      <c r="A839" s="764"/>
      <c r="B839" s="148"/>
      <c r="C839" s="764"/>
      <c r="D839" s="62"/>
      <c r="E839" s="62"/>
      <c r="F839" s="62"/>
      <c r="G839" s="236"/>
      <c r="H839" s="63"/>
      <c r="I839" s="97"/>
      <c r="J839" s="63"/>
      <c r="K839" s="148"/>
      <c r="L839" s="148"/>
      <c r="M839" s="148"/>
      <c r="N839" s="148"/>
      <c r="O839" s="148"/>
      <c r="P839" s="148"/>
      <c r="Q839" s="148"/>
      <c r="R839" s="148"/>
      <c r="S839" s="148"/>
      <c r="T839" s="148"/>
      <c r="U839" s="148"/>
      <c r="V839" s="148"/>
      <c r="W839" s="148"/>
      <c r="X839" s="148"/>
      <c r="Y839" s="148"/>
      <c r="Z839" s="148"/>
    </row>
    <row r="840" spans="1:26" ht="24.75" customHeight="1">
      <c r="A840" s="764"/>
      <c r="B840" s="148"/>
      <c r="C840" s="764"/>
      <c r="D840" s="62"/>
      <c r="E840" s="62"/>
      <c r="F840" s="62"/>
      <c r="G840" s="236"/>
      <c r="H840" s="63"/>
      <c r="I840" s="97"/>
      <c r="J840" s="63"/>
      <c r="K840" s="148"/>
      <c r="L840" s="148"/>
      <c r="M840" s="148"/>
      <c r="N840" s="148"/>
      <c r="O840" s="148"/>
      <c r="P840" s="148"/>
      <c r="Q840" s="148"/>
      <c r="R840" s="148"/>
      <c r="S840" s="148"/>
      <c r="T840" s="148"/>
      <c r="U840" s="148"/>
      <c r="V840" s="148"/>
      <c r="W840" s="148"/>
      <c r="X840" s="148"/>
      <c r="Y840" s="148"/>
      <c r="Z840" s="148"/>
    </row>
    <row r="841" spans="1:26" ht="24.75" customHeight="1">
      <c r="A841" s="764"/>
      <c r="B841" s="148"/>
      <c r="C841" s="764"/>
      <c r="D841" s="62"/>
      <c r="E841" s="62"/>
      <c r="F841" s="62"/>
      <c r="G841" s="236"/>
      <c r="H841" s="63"/>
      <c r="I841" s="97"/>
      <c r="J841" s="63"/>
      <c r="K841" s="148"/>
      <c r="L841" s="148"/>
      <c r="M841" s="148"/>
      <c r="N841" s="148"/>
      <c r="O841" s="148"/>
      <c r="P841" s="148"/>
      <c r="Q841" s="148"/>
      <c r="R841" s="148"/>
      <c r="S841" s="148"/>
      <c r="T841" s="148"/>
      <c r="U841" s="148"/>
      <c r="V841" s="148"/>
      <c r="W841" s="148"/>
      <c r="X841" s="148"/>
      <c r="Y841" s="148"/>
      <c r="Z841" s="148"/>
    </row>
    <row r="842" spans="1:26" ht="24.75" customHeight="1">
      <c r="A842" s="764"/>
      <c r="B842" s="148"/>
      <c r="C842" s="764"/>
      <c r="D842" s="62"/>
      <c r="E842" s="62"/>
      <c r="F842" s="62"/>
      <c r="G842" s="236"/>
      <c r="H842" s="63"/>
      <c r="I842" s="97"/>
      <c r="J842" s="63"/>
      <c r="K842" s="148"/>
      <c r="L842" s="148"/>
      <c r="M842" s="148"/>
      <c r="N842" s="148"/>
      <c r="O842" s="148"/>
      <c r="P842" s="148"/>
      <c r="Q842" s="148"/>
      <c r="R842" s="148"/>
      <c r="S842" s="148"/>
      <c r="T842" s="148"/>
      <c r="U842" s="148"/>
      <c r="V842" s="148"/>
      <c r="W842" s="148"/>
      <c r="X842" s="148"/>
      <c r="Y842" s="148"/>
      <c r="Z842" s="148"/>
    </row>
    <row r="843" spans="1:26" ht="24.75" customHeight="1">
      <c r="A843" s="764"/>
      <c r="B843" s="148"/>
      <c r="C843" s="764"/>
      <c r="D843" s="62"/>
      <c r="E843" s="62"/>
      <c r="F843" s="62"/>
      <c r="G843" s="236"/>
      <c r="H843" s="63"/>
      <c r="I843" s="97"/>
      <c r="J843" s="63"/>
      <c r="K843" s="148"/>
      <c r="L843" s="148"/>
      <c r="M843" s="148"/>
      <c r="N843" s="148"/>
      <c r="O843" s="148"/>
      <c r="P843" s="148"/>
      <c r="Q843" s="148"/>
      <c r="R843" s="148"/>
      <c r="S843" s="148"/>
      <c r="T843" s="148"/>
      <c r="U843" s="148"/>
      <c r="V843" s="148"/>
      <c r="W843" s="148"/>
      <c r="X843" s="148"/>
      <c r="Y843" s="148"/>
      <c r="Z843" s="148"/>
    </row>
    <row r="844" spans="1:26" ht="24.75" customHeight="1">
      <c r="A844" s="764"/>
      <c r="B844" s="148"/>
      <c r="C844" s="764"/>
      <c r="D844" s="62"/>
      <c r="E844" s="62"/>
      <c r="F844" s="62"/>
      <c r="G844" s="236"/>
      <c r="H844" s="63"/>
      <c r="I844" s="97"/>
      <c r="J844" s="63"/>
      <c r="K844" s="148"/>
      <c r="L844" s="148"/>
      <c r="M844" s="148"/>
      <c r="N844" s="148"/>
      <c r="O844" s="148"/>
      <c r="P844" s="148"/>
      <c r="Q844" s="148"/>
      <c r="R844" s="148"/>
      <c r="S844" s="148"/>
      <c r="T844" s="148"/>
      <c r="U844" s="148"/>
      <c r="V844" s="148"/>
      <c r="W844" s="148"/>
      <c r="X844" s="148"/>
      <c r="Y844" s="148"/>
      <c r="Z844" s="148"/>
    </row>
    <row r="845" spans="1:26" ht="24.75" customHeight="1">
      <c r="A845" s="764"/>
      <c r="B845" s="148"/>
      <c r="C845" s="764"/>
      <c r="D845" s="62"/>
      <c r="E845" s="62"/>
      <c r="F845" s="62"/>
      <c r="G845" s="236"/>
      <c r="H845" s="63"/>
      <c r="I845" s="97"/>
      <c r="J845" s="63"/>
      <c r="K845" s="148"/>
      <c r="L845" s="148"/>
      <c r="M845" s="148"/>
      <c r="N845" s="148"/>
      <c r="O845" s="148"/>
      <c r="P845" s="148"/>
      <c r="Q845" s="148"/>
      <c r="R845" s="148"/>
      <c r="S845" s="148"/>
      <c r="T845" s="148"/>
      <c r="U845" s="148"/>
      <c r="V845" s="148"/>
      <c r="W845" s="148"/>
      <c r="X845" s="148"/>
      <c r="Y845" s="148"/>
      <c r="Z845" s="148"/>
    </row>
    <row r="846" spans="1:26" ht="24.75" customHeight="1">
      <c r="A846" s="764"/>
      <c r="B846" s="148"/>
      <c r="C846" s="764"/>
      <c r="D846" s="62"/>
      <c r="E846" s="62"/>
      <c r="F846" s="62"/>
      <c r="G846" s="236"/>
      <c r="H846" s="63"/>
      <c r="I846" s="97"/>
      <c r="J846" s="63"/>
      <c r="K846" s="148"/>
      <c r="L846" s="148"/>
      <c r="M846" s="148"/>
      <c r="N846" s="148"/>
      <c r="O846" s="148"/>
      <c r="P846" s="148"/>
      <c r="Q846" s="148"/>
      <c r="R846" s="148"/>
      <c r="S846" s="148"/>
      <c r="T846" s="148"/>
      <c r="U846" s="148"/>
      <c r="V846" s="148"/>
      <c r="W846" s="148"/>
      <c r="X846" s="148"/>
      <c r="Y846" s="148"/>
      <c r="Z846" s="148"/>
    </row>
    <row r="847" spans="1:26" ht="24.75" customHeight="1">
      <c r="A847" s="764"/>
      <c r="B847" s="148"/>
      <c r="C847" s="764"/>
      <c r="D847" s="62"/>
      <c r="E847" s="62"/>
      <c r="F847" s="62"/>
      <c r="G847" s="236"/>
      <c r="H847" s="63"/>
      <c r="I847" s="97"/>
      <c r="J847" s="63"/>
      <c r="K847" s="148"/>
      <c r="L847" s="148"/>
      <c r="M847" s="148"/>
      <c r="N847" s="148"/>
      <c r="O847" s="148"/>
      <c r="P847" s="148"/>
      <c r="Q847" s="148"/>
      <c r="R847" s="148"/>
      <c r="S847" s="148"/>
      <c r="T847" s="148"/>
      <c r="U847" s="148"/>
      <c r="V847" s="148"/>
      <c r="W847" s="148"/>
      <c r="X847" s="148"/>
      <c r="Y847" s="148"/>
      <c r="Z847" s="148"/>
    </row>
    <row r="848" spans="1:26" ht="24.75" customHeight="1">
      <c r="A848" s="764"/>
      <c r="B848" s="148"/>
      <c r="C848" s="764"/>
      <c r="D848" s="62"/>
      <c r="E848" s="62"/>
      <c r="F848" s="62"/>
      <c r="G848" s="236"/>
      <c r="H848" s="63"/>
      <c r="I848" s="97"/>
      <c r="J848" s="63"/>
      <c r="K848" s="148"/>
      <c r="L848" s="148"/>
      <c r="M848" s="148"/>
      <c r="N848" s="148"/>
      <c r="O848" s="148"/>
      <c r="P848" s="148"/>
      <c r="Q848" s="148"/>
      <c r="R848" s="148"/>
      <c r="S848" s="148"/>
      <c r="T848" s="148"/>
      <c r="U848" s="148"/>
      <c r="V848" s="148"/>
      <c r="W848" s="148"/>
      <c r="X848" s="148"/>
      <c r="Y848" s="148"/>
      <c r="Z848" s="148"/>
    </row>
    <row r="849" spans="1:26" ht="24.75" customHeight="1">
      <c r="A849" s="764"/>
      <c r="B849" s="148"/>
      <c r="C849" s="764"/>
      <c r="D849" s="62"/>
      <c r="E849" s="62"/>
      <c r="F849" s="62"/>
      <c r="G849" s="236"/>
      <c r="H849" s="63"/>
      <c r="I849" s="97"/>
      <c r="J849" s="63"/>
      <c r="K849" s="148"/>
      <c r="L849" s="148"/>
      <c r="M849" s="148"/>
      <c r="N849" s="148"/>
      <c r="O849" s="148"/>
      <c r="P849" s="148"/>
      <c r="Q849" s="148"/>
      <c r="R849" s="148"/>
      <c r="S849" s="148"/>
      <c r="T849" s="148"/>
      <c r="U849" s="148"/>
      <c r="V849" s="148"/>
      <c r="W849" s="148"/>
      <c r="X849" s="148"/>
      <c r="Y849" s="148"/>
      <c r="Z849" s="148"/>
    </row>
    <row r="850" spans="1:26" ht="24.75" customHeight="1">
      <c r="A850" s="764"/>
      <c r="B850" s="148"/>
      <c r="C850" s="764"/>
      <c r="D850" s="62"/>
      <c r="E850" s="62"/>
      <c r="F850" s="62"/>
      <c r="G850" s="236"/>
      <c r="H850" s="63"/>
      <c r="I850" s="97"/>
      <c r="J850" s="63"/>
      <c r="K850" s="148"/>
      <c r="L850" s="148"/>
      <c r="M850" s="148"/>
      <c r="N850" s="148"/>
      <c r="O850" s="148"/>
      <c r="P850" s="148"/>
      <c r="Q850" s="148"/>
      <c r="R850" s="148"/>
      <c r="S850" s="148"/>
      <c r="T850" s="148"/>
      <c r="U850" s="148"/>
      <c r="V850" s="148"/>
      <c r="W850" s="148"/>
      <c r="X850" s="148"/>
      <c r="Y850" s="148"/>
      <c r="Z850" s="148"/>
    </row>
    <row r="851" spans="1:26" ht="24.75" customHeight="1">
      <c r="A851" s="764"/>
      <c r="B851" s="148"/>
      <c r="C851" s="764"/>
      <c r="D851" s="62"/>
      <c r="E851" s="62"/>
      <c r="F851" s="62"/>
      <c r="G851" s="236"/>
      <c r="H851" s="63"/>
      <c r="I851" s="97"/>
      <c r="J851" s="63"/>
      <c r="K851" s="148"/>
      <c r="L851" s="148"/>
      <c r="M851" s="148"/>
      <c r="N851" s="148"/>
      <c r="O851" s="148"/>
      <c r="P851" s="148"/>
      <c r="Q851" s="148"/>
      <c r="R851" s="148"/>
      <c r="S851" s="148"/>
      <c r="T851" s="148"/>
      <c r="U851" s="148"/>
      <c r="V851" s="148"/>
      <c r="W851" s="148"/>
      <c r="X851" s="148"/>
      <c r="Y851" s="148"/>
      <c r="Z851" s="148"/>
    </row>
    <row r="852" spans="1:26" ht="24.75" customHeight="1">
      <c r="A852" s="764"/>
      <c r="B852" s="148"/>
      <c r="C852" s="764"/>
      <c r="D852" s="62"/>
      <c r="E852" s="62"/>
      <c r="F852" s="62"/>
      <c r="G852" s="236"/>
      <c r="H852" s="63"/>
      <c r="I852" s="97"/>
      <c r="J852" s="63"/>
      <c r="K852" s="148"/>
      <c r="L852" s="148"/>
      <c r="M852" s="148"/>
      <c r="N852" s="148"/>
      <c r="O852" s="148"/>
      <c r="P852" s="148"/>
      <c r="Q852" s="148"/>
      <c r="R852" s="148"/>
      <c r="S852" s="148"/>
      <c r="T852" s="148"/>
      <c r="U852" s="148"/>
      <c r="V852" s="148"/>
      <c r="W852" s="148"/>
      <c r="X852" s="148"/>
      <c r="Y852" s="148"/>
      <c r="Z852" s="148"/>
    </row>
    <row r="853" spans="1:26" ht="24.75" customHeight="1">
      <c r="A853" s="764"/>
      <c r="B853" s="148"/>
      <c r="C853" s="764"/>
      <c r="D853" s="62"/>
      <c r="E853" s="62"/>
      <c r="F853" s="62"/>
      <c r="G853" s="236"/>
      <c r="H853" s="63"/>
      <c r="I853" s="97"/>
      <c r="J853" s="63"/>
      <c r="K853" s="148"/>
      <c r="L853" s="148"/>
      <c r="M853" s="148"/>
      <c r="N853" s="148"/>
      <c r="O853" s="148"/>
      <c r="P853" s="148"/>
      <c r="Q853" s="148"/>
      <c r="R853" s="148"/>
      <c r="S853" s="148"/>
      <c r="T853" s="148"/>
      <c r="U853" s="148"/>
      <c r="V853" s="148"/>
      <c r="W853" s="148"/>
      <c r="X853" s="148"/>
      <c r="Y853" s="148"/>
      <c r="Z853" s="148"/>
    </row>
    <row r="854" spans="1:26" ht="24.75" customHeight="1">
      <c r="A854" s="764"/>
      <c r="B854" s="148"/>
      <c r="C854" s="764"/>
      <c r="D854" s="62"/>
      <c r="E854" s="62"/>
      <c r="F854" s="62"/>
      <c r="G854" s="236"/>
      <c r="H854" s="63"/>
      <c r="I854" s="97"/>
      <c r="J854" s="63"/>
      <c r="K854" s="148"/>
      <c r="L854" s="148"/>
      <c r="M854" s="148"/>
      <c r="N854" s="148"/>
      <c r="O854" s="148"/>
      <c r="P854" s="148"/>
      <c r="Q854" s="148"/>
      <c r="R854" s="148"/>
      <c r="S854" s="148"/>
      <c r="T854" s="148"/>
      <c r="U854" s="148"/>
      <c r="V854" s="148"/>
      <c r="W854" s="148"/>
      <c r="X854" s="148"/>
      <c r="Y854" s="148"/>
      <c r="Z854" s="148"/>
    </row>
    <row r="855" spans="1:26" ht="24.75" customHeight="1">
      <c r="A855" s="764"/>
      <c r="B855" s="148"/>
      <c r="C855" s="764"/>
      <c r="D855" s="62"/>
      <c r="E855" s="62"/>
      <c r="F855" s="62"/>
      <c r="G855" s="236"/>
      <c r="H855" s="63"/>
      <c r="I855" s="97"/>
      <c r="J855" s="63"/>
      <c r="K855" s="148"/>
      <c r="L855" s="148"/>
      <c r="M855" s="148"/>
      <c r="N855" s="148"/>
      <c r="O855" s="148"/>
      <c r="P855" s="148"/>
      <c r="Q855" s="148"/>
      <c r="R855" s="148"/>
      <c r="S855" s="148"/>
      <c r="T855" s="148"/>
      <c r="U855" s="148"/>
      <c r="V855" s="148"/>
      <c r="W855" s="148"/>
      <c r="X855" s="148"/>
      <c r="Y855" s="148"/>
      <c r="Z855" s="148"/>
    </row>
    <row r="856" spans="1:26" ht="24.75" customHeight="1">
      <c r="A856" s="764"/>
      <c r="B856" s="148"/>
      <c r="C856" s="764"/>
      <c r="D856" s="62"/>
      <c r="E856" s="62"/>
      <c r="F856" s="62"/>
      <c r="G856" s="236"/>
      <c r="H856" s="63"/>
      <c r="I856" s="97"/>
      <c r="J856" s="63"/>
      <c r="K856" s="148"/>
      <c r="L856" s="148"/>
      <c r="M856" s="148"/>
      <c r="N856" s="148"/>
      <c r="O856" s="148"/>
      <c r="P856" s="148"/>
      <c r="Q856" s="148"/>
      <c r="R856" s="148"/>
      <c r="S856" s="148"/>
      <c r="T856" s="148"/>
      <c r="U856" s="148"/>
      <c r="V856" s="148"/>
      <c r="W856" s="148"/>
      <c r="X856" s="148"/>
      <c r="Y856" s="148"/>
      <c r="Z856" s="148"/>
    </row>
    <row r="857" spans="1:26" ht="24.75" customHeight="1">
      <c r="A857" s="764"/>
      <c r="B857" s="148"/>
      <c r="C857" s="764"/>
      <c r="D857" s="62"/>
      <c r="E857" s="62"/>
      <c r="F857" s="62"/>
      <c r="G857" s="236"/>
      <c r="H857" s="63"/>
      <c r="I857" s="97"/>
      <c r="J857" s="63"/>
      <c r="K857" s="148"/>
      <c r="L857" s="148"/>
      <c r="M857" s="148"/>
      <c r="N857" s="148"/>
      <c r="O857" s="148"/>
      <c r="P857" s="148"/>
      <c r="Q857" s="148"/>
      <c r="R857" s="148"/>
      <c r="S857" s="148"/>
      <c r="T857" s="148"/>
      <c r="U857" s="148"/>
      <c r="V857" s="148"/>
      <c r="W857" s="148"/>
      <c r="X857" s="148"/>
      <c r="Y857" s="148"/>
      <c r="Z857" s="148"/>
    </row>
    <row r="858" spans="1:26" ht="24.75" customHeight="1">
      <c r="A858" s="764"/>
      <c r="B858" s="148"/>
      <c r="C858" s="764"/>
      <c r="D858" s="62"/>
      <c r="E858" s="62"/>
      <c r="F858" s="62"/>
      <c r="G858" s="236"/>
      <c r="H858" s="63"/>
      <c r="I858" s="97"/>
      <c r="J858" s="63"/>
      <c r="K858" s="148"/>
      <c r="L858" s="148"/>
      <c r="M858" s="148"/>
      <c r="N858" s="148"/>
      <c r="O858" s="148"/>
      <c r="P858" s="148"/>
      <c r="Q858" s="148"/>
      <c r="R858" s="148"/>
      <c r="S858" s="148"/>
      <c r="T858" s="148"/>
      <c r="U858" s="148"/>
      <c r="V858" s="148"/>
      <c r="W858" s="148"/>
      <c r="X858" s="148"/>
      <c r="Y858" s="148"/>
      <c r="Z858" s="148"/>
    </row>
    <row r="859" spans="1:26" ht="24.75" customHeight="1">
      <c r="A859" s="764"/>
      <c r="B859" s="148"/>
      <c r="C859" s="764"/>
      <c r="D859" s="62"/>
      <c r="E859" s="62"/>
      <c r="F859" s="62"/>
      <c r="G859" s="236"/>
      <c r="H859" s="63"/>
      <c r="I859" s="97"/>
      <c r="J859" s="63"/>
      <c r="K859" s="148"/>
      <c r="L859" s="148"/>
      <c r="M859" s="148"/>
      <c r="N859" s="148"/>
      <c r="O859" s="148"/>
      <c r="P859" s="148"/>
      <c r="Q859" s="148"/>
      <c r="R859" s="148"/>
      <c r="S859" s="148"/>
      <c r="T859" s="148"/>
      <c r="U859" s="148"/>
      <c r="V859" s="148"/>
      <c r="W859" s="148"/>
      <c r="X859" s="148"/>
      <c r="Y859" s="148"/>
      <c r="Z859" s="148"/>
    </row>
    <row r="860" spans="1:26" ht="24.75" customHeight="1">
      <c r="A860" s="764"/>
      <c r="B860" s="148"/>
      <c r="C860" s="764"/>
      <c r="D860" s="62"/>
      <c r="E860" s="62"/>
      <c r="F860" s="62"/>
      <c r="G860" s="236"/>
      <c r="H860" s="63"/>
      <c r="I860" s="97"/>
      <c r="J860" s="63"/>
      <c r="K860" s="148"/>
      <c r="L860" s="148"/>
      <c r="M860" s="148"/>
      <c r="N860" s="148"/>
      <c r="O860" s="148"/>
      <c r="P860" s="148"/>
      <c r="Q860" s="148"/>
      <c r="R860" s="148"/>
      <c r="S860" s="148"/>
      <c r="T860" s="148"/>
      <c r="U860" s="148"/>
      <c r="V860" s="148"/>
      <c r="W860" s="148"/>
      <c r="X860" s="148"/>
      <c r="Y860" s="148"/>
      <c r="Z860" s="148"/>
    </row>
    <row r="861" spans="1:26" ht="24.75" customHeight="1">
      <c r="A861" s="764"/>
      <c r="B861" s="148"/>
      <c r="C861" s="764"/>
      <c r="D861" s="62"/>
      <c r="E861" s="62"/>
      <c r="F861" s="62"/>
      <c r="G861" s="236"/>
      <c r="H861" s="63"/>
      <c r="I861" s="97"/>
      <c r="J861" s="63"/>
      <c r="K861" s="148"/>
      <c r="L861" s="148"/>
      <c r="M861" s="148"/>
      <c r="N861" s="148"/>
      <c r="O861" s="148"/>
      <c r="P861" s="148"/>
      <c r="Q861" s="148"/>
      <c r="R861" s="148"/>
      <c r="S861" s="148"/>
      <c r="T861" s="148"/>
      <c r="U861" s="148"/>
      <c r="V861" s="148"/>
      <c r="W861" s="148"/>
      <c r="X861" s="148"/>
      <c r="Y861" s="148"/>
      <c r="Z861" s="148"/>
    </row>
    <row r="862" spans="1:26" ht="24.75" customHeight="1">
      <c r="A862" s="764"/>
      <c r="B862" s="148"/>
      <c r="C862" s="764"/>
      <c r="D862" s="62"/>
      <c r="E862" s="62"/>
      <c r="F862" s="62"/>
      <c r="G862" s="236"/>
      <c r="H862" s="63"/>
      <c r="I862" s="97"/>
      <c r="J862" s="63"/>
      <c r="K862" s="148"/>
      <c r="L862" s="148"/>
      <c r="M862" s="148"/>
      <c r="N862" s="148"/>
      <c r="O862" s="148"/>
      <c r="P862" s="148"/>
      <c r="Q862" s="148"/>
      <c r="R862" s="148"/>
      <c r="S862" s="148"/>
      <c r="T862" s="148"/>
      <c r="U862" s="148"/>
      <c r="V862" s="148"/>
      <c r="W862" s="148"/>
      <c r="X862" s="148"/>
      <c r="Y862" s="148"/>
      <c r="Z862" s="148"/>
    </row>
    <row r="863" spans="1:26" ht="24.75" customHeight="1">
      <c r="A863" s="764"/>
      <c r="B863" s="148"/>
      <c r="C863" s="764"/>
      <c r="D863" s="62"/>
      <c r="E863" s="62"/>
      <c r="F863" s="62"/>
      <c r="G863" s="236"/>
      <c r="H863" s="63"/>
      <c r="I863" s="97"/>
      <c r="J863" s="63"/>
      <c r="K863" s="148"/>
      <c r="L863" s="148"/>
      <c r="M863" s="148"/>
      <c r="N863" s="148"/>
      <c r="O863" s="148"/>
      <c r="P863" s="148"/>
      <c r="Q863" s="148"/>
      <c r="R863" s="148"/>
      <c r="S863" s="148"/>
      <c r="T863" s="148"/>
      <c r="U863" s="148"/>
      <c r="V863" s="148"/>
      <c r="W863" s="148"/>
      <c r="X863" s="148"/>
      <c r="Y863" s="148"/>
      <c r="Z863" s="148"/>
    </row>
    <row r="864" spans="1:26" ht="24.75" customHeight="1">
      <c r="A864" s="764"/>
      <c r="B864" s="148"/>
      <c r="C864" s="764"/>
      <c r="D864" s="62"/>
      <c r="E864" s="62"/>
      <c r="F864" s="62"/>
      <c r="G864" s="236"/>
      <c r="H864" s="63"/>
      <c r="I864" s="97"/>
      <c r="J864" s="63"/>
      <c r="K864" s="148"/>
      <c r="L864" s="148"/>
      <c r="M864" s="148"/>
      <c r="N864" s="148"/>
      <c r="O864" s="148"/>
      <c r="P864" s="148"/>
      <c r="Q864" s="148"/>
      <c r="R864" s="148"/>
      <c r="S864" s="148"/>
      <c r="T864" s="148"/>
      <c r="U864" s="148"/>
      <c r="V864" s="148"/>
      <c r="W864" s="148"/>
      <c r="X864" s="148"/>
      <c r="Y864" s="148"/>
      <c r="Z864" s="148"/>
    </row>
    <row r="865" spans="1:26" ht="24.75" customHeight="1">
      <c r="A865" s="764"/>
      <c r="B865" s="148"/>
      <c r="C865" s="764"/>
      <c r="D865" s="62"/>
      <c r="E865" s="62"/>
      <c r="F865" s="62"/>
      <c r="G865" s="236"/>
      <c r="H865" s="63"/>
      <c r="I865" s="97"/>
      <c r="J865" s="63"/>
      <c r="K865" s="148"/>
      <c r="L865" s="148"/>
      <c r="M865" s="148"/>
      <c r="N865" s="148"/>
      <c r="O865" s="148"/>
      <c r="P865" s="148"/>
      <c r="Q865" s="148"/>
      <c r="R865" s="148"/>
      <c r="S865" s="148"/>
      <c r="T865" s="148"/>
      <c r="U865" s="148"/>
      <c r="V865" s="148"/>
      <c r="W865" s="148"/>
      <c r="X865" s="148"/>
      <c r="Y865" s="148"/>
      <c r="Z865" s="148"/>
    </row>
    <row r="866" spans="1:26" ht="24.75" customHeight="1">
      <c r="A866" s="764"/>
      <c r="B866" s="148"/>
      <c r="C866" s="764"/>
      <c r="D866" s="62"/>
      <c r="E866" s="62"/>
      <c r="F866" s="62"/>
      <c r="G866" s="236"/>
      <c r="H866" s="63"/>
      <c r="I866" s="97"/>
      <c r="J866" s="63"/>
      <c r="K866" s="148"/>
      <c r="L866" s="148"/>
      <c r="M866" s="148"/>
      <c r="N866" s="148"/>
      <c r="O866" s="148"/>
      <c r="P866" s="148"/>
      <c r="Q866" s="148"/>
      <c r="R866" s="148"/>
      <c r="S866" s="148"/>
      <c r="T866" s="148"/>
      <c r="U866" s="148"/>
      <c r="V866" s="148"/>
      <c r="W866" s="148"/>
      <c r="X866" s="148"/>
      <c r="Y866" s="148"/>
      <c r="Z866" s="148"/>
    </row>
    <row r="867" spans="1:26" ht="24.75" customHeight="1">
      <c r="A867" s="764"/>
      <c r="B867" s="148"/>
      <c r="C867" s="764"/>
      <c r="D867" s="62"/>
      <c r="E867" s="62"/>
      <c r="F867" s="62"/>
      <c r="G867" s="236"/>
      <c r="H867" s="63"/>
      <c r="I867" s="97"/>
      <c r="J867" s="63"/>
      <c r="K867" s="148"/>
      <c r="L867" s="148"/>
      <c r="M867" s="148"/>
      <c r="N867" s="148"/>
      <c r="O867" s="148"/>
      <c r="P867" s="148"/>
      <c r="Q867" s="148"/>
      <c r="R867" s="148"/>
      <c r="S867" s="148"/>
      <c r="T867" s="148"/>
      <c r="U867" s="148"/>
      <c r="V867" s="148"/>
      <c r="W867" s="148"/>
      <c r="X867" s="148"/>
      <c r="Y867" s="148"/>
      <c r="Z867" s="148"/>
    </row>
    <row r="868" spans="1:26" ht="24.75" customHeight="1">
      <c r="A868" s="764"/>
      <c r="B868" s="148"/>
      <c r="C868" s="764"/>
      <c r="D868" s="62"/>
      <c r="E868" s="62"/>
      <c r="F868" s="62"/>
      <c r="G868" s="236"/>
      <c r="H868" s="63"/>
      <c r="I868" s="97"/>
      <c r="J868" s="63"/>
      <c r="K868" s="148"/>
      <c r="L868" s="148"/>
      <c r="M868" s="148"/>
      <c r="N868" s="148"/>
      <c r="O868" s="148"/>
      <c r="P868" s="148"/>
      <c r="Q868" s="148"/>
      <c r="R868" s="148"/>
      <c r="S868" s="148"/>
      <c r="T868" s="148"/>
      <c r="U868" s="148"/>
      <c r="V868" s="148"/>
      <c r="W868" s="148"/>
      <c r="X868" s="148"/>
      <c r="Y868" s="148"/>
      <c r="Z868" s="148"/>
    </row>
    <row r="869" spans="1:26" ht="24.75" customHeight="1">
      <c r="A869" s="764"/>
      <c r="B869" s="148"/>
      <c r="C869" s="764"/>
      <c r="D869" s="62"/>
      <c r="E869" s="62"/>
      <c r="F869" s="62"/>
      <c r="G869" s="236"/>
      <c r="H869" s="63"/>
      <c r="I869" s="97"/>
      <c r="J869" s="63"/>
      <c r="K869" s="148"/>
      <c r="L869" s="148"/>
      <c r="M869" s="148"/>
      <c r="N869" s="148"/>
      <c r="O869" s="148"/>
      <c r="P869" s="148"/>
      <c r="Q869" s="148"/>
      <c r="R869" s="148"/>
      <c r="S869" s="148"/>
      <c r="T869" s="148"/>
      <c r="U869" s="148"/>
      <c r="V869" s="148"/>
      <c r="W869" s="148"/>
      <c r="X869" s="148"/>
      <c r="Y869" s="148"/>
      <c r="Z869" s="148"/>
    </row>
    <row r="870" spans="1:26" ht="24.75" customHeight="1">
      <c r="A870" s="764"/>
      <c r="B870" s="148"/>
      <c r="C870" s="764"/>
      <c r="D870" s="62"/>
      <c r="E870" s="62"/>
      <c r="F870" s="62"/>
      <c r="G870" s="236"/>
      <c r="H870" s="63"/>
      <c r="I870" s="97"/>
      <c r="J870" s="63"/>
      <c r="K870" s="148"/>
      <c r="L870" s="148"/>
      <c r="M870" s="148"/>
      <c r="N870" s="148"/>
      <c r="O870" s="148"/>
      <c r="P870" s="148"/>
      <c r="Q870" s="148"/>
      <c r="R870" s="148"/>
      <c r="S870" s="148"/>
      <c r="T870" s="148"/>
      <c r="U870" s="148"/>
      <c r="V870" s="148"/>
      <c r="W870" s="148"/>
      <c r="X870" s="148"/>
      <c r="Y870" s="148"/>
      <c r="Z870" s="148"/>
    </row>
    <row r="871" spans="1:26" ht="24.75" customHeight="1">
      <c r="A871" s="764"/>
      <c r="B871" s="148"/>
      <c r="C871" s="764"/>
      <c r="D871" s="62"/>
      <c r="E871" s="62"/>
      <c r="F871" s="62"/>
      <c r="G871" s="236"/>
      <c r="H871" s="63"/>
      <c r="I871" s="97"/>
      <c r="J871" s="63"/>
      <c r="K871" s="148"/>
      <c r="L871" s="148"/>
      <c r="M871" s="148"/>
      <c r="N871" s="148"/>
      <c r="O871" s="148"/>
      <c r="P871" s="148"/>
      <c r="Q871" s="148"/>
      <c r="R871" s="148"/>
      <c r="S871" s="148"/>
      <c r="T871" s="148"/>
      <c r="U871" s="148"/>
      <c r="V871" s="148"/>
      <c r="W871" s="148"/>
      <c r="X871" s="148"/>
      <c r="Y871" s="148"/>
      <c r="Z871" s="148"/>
    </row>
    <row r="872" spans="1:26" ht="24.75" customHeight="1">
      <c r="A872" s="764"/>
      <c r="B872" s="148"/>
      <c r="C872" s="764"/>
      <c r="D872" s="62"/>
      <c r="E872" s="62"/>
      <c r="F872" s="62"/>
      <c r="G872" s="236"/>
      <c r="H872" s="63"/>
      <c r="I872" s="97"/>
      <c r="J872" s="63"/>
      <c r="K872" s="148"/>
      <c r="L872" s="148"/>
      <c r="M872" s="148"/>
      <c r="N872" s="148"/>
      <c r="O872" s="148"/>
      <c r="P872" s="148"/>
      <c r="Q872" s="148"/>
      <c r="R872" s="148"/>
      <c r="S872" s="148"/>
      <c r="T872" s="148"/>
      <c r="U872" s="148"/>
      <c r="V872" s="148"/>
      <c r="W872" s="148"/>
      <c r="X872" s="148"/>
      <c r="Y872" s="148"/>
      <c r="Z872" s="148"/>
    </row>
    <row r="873" spans="1:26" ht="24.75" customHeight="1">
      <c r="A873" s="764"/>
      <c r="B873" s="148"/>
      <c r="C873" s="764"/>
      <c r="D873" s="62"/>
      <c r="E873" s="62"/>
      <c r="F873" s="62"/>
      <c r="G873" s="236"/>
      <c r="H873" s="63"/>
      <c r="I873" s="97"/>
      <c r="J873" s="63"/>
      <c r="K873" s="148"/>
      <c r="L873" s="148"/>
      <c r="M873" s="148"/>
      <c r="N873" s="148"/>
      <c r="O873" s="148"/>
      <c r="P873" s="148"/>
      <c r="Q873" s="148"/>
      <c r="R873" s="148"/>
      <c r="S873" s="148"/>
      <c r="T873" s="148"/>
      <c r="U873" s="148"/>
      <c r="V873" s="148"/>
      <c r="W873" s="148"/>
      <c r="X873" s="148"/>
      <c r="Y873" s="148"/>
      <c r="Z873" s="148"/>
    </row>
    <row r="874" spans="1:26" ht="24.75" customHeight="1">
      <c r="A874" s="764"/>
      <c r="B874" s="148"/>
      <c r="C874" s="764"/>
      <c r="D874" s="62"/>
      <c r="E874" s="62"/>
      <c r="F874" s="62"/>
      <c r="G874" s="236"/>
      <c r="H874" s="63"/>
      <c r="I874" s="97"/>
      <c r="J874" s="63"/>
      <c r="K874" s="148"/>
      <c r="L874" s="148"/>
      <c r="M874" s="148"/>
      <c r="N874" s="148"/>
      <c r="O874" s="148"/>
      <c r="P874" s="148"/>
      <c r="Q874" s="148"/>
      <c r="R874" s="148"/>
      <c r="S874" s="148"/>
      <c r="T874" s="148"/>
      <c r="U874" s="148"/>
      <c r="V874" s="148"/>
      <c r="W874" s="148"/>
      <c r="X874" s="148"/>
      <c r="Y874" s="148"/>
      <c r="Z874" s="148"/>
    </row>
    <row r="875" spans="1:26" ht="24.75" customHeight="1">
      <c r="A875" s="764"/>
      <c r="B875" s="148"/>
      <c r="C875" s="764"/>
      <c r="D875" s="62"/>
      <c r="E875" s="62"/>
      <c r="F875" s="62"/>
      <c r="G875" s="236"/>
      <c r="H875" s="63"/>
      <c r="I875" s="97"/>
      <c r="J875" s="63"/>
      <c r="K875" s="148"/>
      <c r="L875" s="148"/>
      <c r="M875" s="148"/>
      <c r="N875" s="148"/>
      <c r="O875" s="148"/>
      <c r="P875" s="148"/>
      <c r="Q875" s="148"/>
      <c r="R875" s="148"/>
      <c r="S875" s="148"/>
      <c r="T875" s="148"/>
      <c r="U875" s="148"/>
      <c r="V875" s="148"/>
      <c r="W875" s="148"/>
      <c r="X875" s="148"/>
      <c r="Y875" s="148"/>
      <c r="Z875" s="148"/>
    </row>
    <row r="876" spans="1:26" ht="24.75" customHeight="1">
      <c r="A876" s="764"/>
      <c r="B876" s="148"/>
      <c r="C876" s="764"/>
      <c r="D876" s="62"/>
      <c r="E876" s="62"/>
      <c r="F876" s="62"/>
      <c r="G876" s="236"/>
      <c r="H876" s="63"/>
      <c r="I876" s="97"/>
      <c r="J876" s="63"/>
      <c r="K876" s="148"/>
      <c r="L876" s="148"/>
      <c r="M876" s="148"/>
      <c r="N876" s="148"/>
      <c r="O876" s="148"/>
      <c r="P876" s="148"/>
      <c r="Q876" s="148"/>
      <c r="R876" s="148"/>
      <c r="S876" s="148"/>
      <c r="T876" s="148"/>
      <c r="U876" s="148"/>
      <c r="V876" s="148"/>
      <c r="W876" s="148"/>
      <c r="X876" s="148"/>
      <c r="Y876" s="148"/>
      <c r="Z876" s="148"/>
    </row>
    <row r="877" spans="1:26" ht="24.75" customHeight="1">
      <c r="A877" s="764"/>
      <c r="B877" s="148"/>
      <c r="C877" s="764"/>
      <c r="D877" s="62"/>
      <c r="E877" s="62"/>
      <c r="F877" s="62"/>
      <c r="G877" s="236"/>
      <c r="H877" s="63"/>
      <c r="I877" s="97"/>
      <c r="J877" s="63"/>
      <c r="K877" s="148"/>
      <c r="L877" s="148"/>
      <c r="M877" s="148"/>
      <c r="N877" s="148"/>
      <c r="O877" s="148"/>
      <c r="P877" s="148"/>
      <c r="Q877" s="148"/>
      <c r="R877" s="148"/>
      <c r="S877" s="148"/>
      <c r="T877" s="148"/>
      <c r="U877" s="148"/>
      <c r="V877" s="148"/>
      <c r="W877" s="148"/>
      <c r="X877" s="148"/>
      <c r="Y877" s="148"/>
      <c r="Z877" s="148"/>
    </row>
    <row r="878" spans="1:26" ht="24.75" customHeight="1">
      <c r="A878" s="764"/>
      <c r="B878" s="148"/>
      <c r="C878" s="764"/>
      <c r="D878" s="62"/>
      <c r="E878" s="62"/>
      <c r="F878" s="62"/>
      <c r="G878" s="236"/>
      <c r="H878" s="63"/>
      <c r="I878" s="97"/>
      <c r="J878" s="63"/>
      <c r="K878" s="148"/>
      <c r="L878" s="148"/>
      <c r="M878" s="148"/>
      <c r="N878" s="148"/>
      <c r="O878" s="148"/>
      <c r="P878" s="148"/>
      <c r="Q878" s="148"/>
      <c r="R878" s="148"/>
      <c r="S878" s="148"/>
      <c r="T878" s="148"/>
      <c r="U878" s="148"/>
      <c r="V878" s="148"/>
      <c r="W878" s="148"/>
      <c r="X878" s="148"/>
      <c r="Y878" s="148"/>
      <c r="Z878" s="148"/>
    </row>
    <row r="879" spans="1:26" ht="24.75" customHeight="1">
      <c r="A879" s="764"/>
      <c r="B879" s="148"/>
      <c r="C879" s="764"/>
      <c r="D879" s="62"/>
      <c r="E879" s="62"/>
      <c r="F879" s="62"/>
      <c r="G879" s="236"/>
      <c r="H879" s="63"/>
      <c r="I879" s="97"/>
      <c r="J879" s="63"/>
      <c r="K879" s="148"/>
      <c r="L879" s="148"/>
      <c r="M879" s="148"/>
      <c r="N879" s="148"/>
      <c r="O879" s="148"/>
      <c r="P879" s="148"/>
      <c r="Q879" s="148"/>
      <c r="R879" s="148"/>
      <c r="S879" s="148"/>
      <c r="T879" s="148"/>
      <c r="U879" s="148"/>
      <c r="V879" s="148"/>
      <c r="W879" s="148"/>
      <c r="X879" s="148"/>
      <c r="Y879" s="148"/>
      <c r="Z879" s="148"/>
    </row>
    <row r="880" spans="1:26" ht="24.75" customHeight="1">
      <c r="A880" s="764"/>
      <c r="B880" s="148"/>
      <c r="C880" s="764"/>
      <c r="D880" s="62"/>
      <c r="E880" s="62"/>
      <c r="F880" s="62"/>
      <c r="G880" s="236"/>
      <c r="H880" s="63"/>
      <c r="I880" s="97"/>
      <c r="J880" s="63"/>
      <c r="K880" s="148"/>
      <c r="L880" s="148"/>
      <c r="M880" s="148"/>
      <c r="N880" s="148"/>
      <c r="O880" s="148"/>
      <c r="P880" s="148"/>
      <c r="Q880" s="148"/>
      <c r="R880" s="148"/>
      <c r="S880" s="148"/>
      <c r="T880" s="148"/>
      <c r="U880" s="148"/>
      <c r="V880" s="148"/>
      <c r="W880" s="148"/>
      <c r="X880" s="148"/>
      <c r="Y880" s="148"/>
      <c r="Z880" s="148"/>
    </row>
    <row r="881" spans="1:26" ht="24.75" customHeight="1">
      <c r="A881" s="764"/>
      <c r="B881" s="148"/>
      <c r="C881" s="764"/>
      <c r="D881" s="62"/>
      <c r="E881" s="62"/>
      <c r="F881" s="62"/>
      <c r="G881" s="236"/>
      <c r="H881" s="63"/>
      <c r="I881" s="97"/>
      <c r="J881" s="63"/>
      <c r="K881" s="148"/>
      <c r="L881" s="148"/>
      <c r="M881" s="148"/>
      <c r="N881" s="148"/>
      <c r="O881" s="148"/>
      <c r="P881" s="148"/>
      <c r="Q881" s="148"/>
      <c r="R881" s="148"/>
      <c r="S881" s="148"/>
      <c r="T881" s="148"/>
      <c r="U881" s="148"/>
      <c r="V881" s="148"/>
      <c r="W881" s="148"/>
      <c r="X881" s="148"/>
      <c r="Y881" s="148"/>
      <c r="Z881" s="148"/>
    </row>
    <row r="882" spans="1:26" ht="24.75" customHeight="1">
      <c r="A882" s="764"/>
      <c r="B882" s="148"/>
      <c r="C882" s="764"/>
      <c r="D882" s="62"/>
      <c r="E882" s="62"/>
      <c r="F882" s="62"/>
      <c r="G882" s="236"/>
      <c r="H882" s="63"/>
      <c r="I882" s="97"/>
      <c r="J882" s="63"/>
      <c r="K882" s="148"/>
      <c r="L882" s="148"/>
      <c r="M882" s="148"/>
      <c r="N882" s="148"/>
      <c r="O882" s="148"/>
      <c r="P882" s="148"/>
      <c r="Q882" s="148"/>
      <c r="R882" s="148"/>
      <c r="S882" s="148"/>
      <c r="T882" s="148"/>
      <c r="U882" s="148"/>
      <c r="V882" s="148"/>
      <c r="W882" s="148"/>
      <c r="X882" s="148"/>
      <c r="Y882" s="148"/>
      <c r="Z882" s="148"/>
    </row>
    <row r="883" spans="1:26" ht="24.75" customHeight="1">
      <c r="A883" s="764"/>
      <c r="B883" s="148"/>
      <c r="C883" s="764"/>
      <c r="D883" s="62"/>
      <c r="E883" s="62"/>
      <c r="F883" s="62"/>
      <c r="G883" s="236"/>
      <c r="H883" s="63"/>
      <c r="I883" s="97"/>
      <c r="J883" s="63"/>
      <c r="K883" s="148"/>
      <c r="L883" s="148"/>
      <c r="M883" s="148"/>
      <c r="N883" s="148"/>
      <c r="O883" s="148"/>
      <c r="P883" s="148"/>
      <c r="Q883" s="148"/>
      <c r="R883" s="148"/>
      <c r="S883" s="148"/>
      <c r="T883" s="148"/>
      <c r="U883" s="148"/>
      <c r="V883" s="148"/>
      <c r="W883" s="148"/>
      <c r="X883" s="148"/>
      <c r="Y883" s="148"/>
      <c r="Z883" s="148"/>
    </row>
    <row r="884" spans="1:26" ht="24.75" customHeight="1">
      <c r="A884" s="764"/>
      <c r="B884" s="148"/>
      <c r="C884" s="764"/>
      <c r="D884" s="62"/>
      <c r="E884" s="62"/>
      <c r="F884" s="62"/>
      <c r="G884" s="236"/>
      <c r="H884" s="63"/>
      <c r="I884" s="97"/>
      <c r="J884" s="63"/>
      <c r="K884" s="148"/>
      <c r="L884" s="148"/>
      <c r="M884" s="148"/>
      <c r="N884" s="148"/>
      <c r="O884" s="148"/>
      <c r="P884" s="148"/>
      <c r="Q884" s="148"/>
      <c r="R884" s="148"/>
      <c r="S884" s="148"/>
      <c r="T884" s="148"/>
      <c r="U884" s="148"/>
      <c r="V884" s="148"/>
      <c r="W884" s="148"/>
      <c r="X884" s="148"/>
      <c r="Y884" s="148"/>
      <c r="Z884" s="148"/>
    </row>
    <row r="885" spans="1:26" ht="24.75" customHeight="1">
      <c r="A885" s="764"/>
      <c r="B885" s="148"/>
      <c r="C885" s="764"/>
      <c r="D885" s="62"/>
      <c r="E885" s="62"/>
      <c r="F885" s="62"/>
      <c r="G885" s="236"/>
      <c r="H885" s="63"/>
      <c r="I885" s="97"/>
      <c r="J885" s="63"/>
      <c r="K885" s="148"/>
      <c r="L885" s="148"/>
      <c r="M885" s="148"/>
      <c r="N885" s="148"/>
      <c r="O885" s="148"/>
      <c r="P885" s="148"/>
      <c r="Q885" s="148"/>
      <c r="R885" s="148"/>
      <c r="S885" s="148"/>
      <c r="T885" s="148"/>
      <c r="U885" s="148"/>
      <c r="V885" s="148"/>
      <c r="W885" s="148"/>
      <c r="X885" s="148"/>
      <c r="Y885" s="148"/>
      <c r="Z885" s="148"/>
    </row>
    <row r="886" spans="1:26" ht="24.75" customHeight="1">
      <c r="A886" s="764"/>
      <c r="B886" s="148"/>
      <c r="C886" s="764"/>
      <c r="D886" s="62"/>
      <c r="E886" s="62"/>
      <c r="F886" s="62"/>
      <c r="G886" s="236"/>
      <c r="H886" s="63"/>
      <c r="I886" s="97"/>
      <c r="J886" s="63"/>
      <c r="K886" s="148"/>
      <c r="L886" s="148"/>
      <c r="M886" s="148"/>
      <c r="N886" s="148"/>
      <c r="O886" s="148"/>
      <c r="P886" s="148"/>
      <c r="Q886" s="148"/>
      <c r="R886" s="148"/>
      <c r="S886" s="148"/>
      <c r="T886" s="148"/>
      <c r="U886" s="148"/>
      <c r="V886" s="148"/>
      <c r="W886" s="148"/>
      <c r="X886" s="148"/>
      <c r="Y886" s="148"/>
      <c r="Z886" s="148"/>
    </row>
    <row r="887" spans="1:26" ht="24.75" customHeight="1">
      <c r="A887" s="764"/>
      <c r="B887" s="148"/>
      <c r="C887" s="764"/>
      <c r="D887" s="62"/>
      <c r="E887" s="62"/>
      <c r="F887" s="62"/>
      <c r="G887" s="236"/>
      <c r="H887" s="63"/>
      <c r="I887" s="97"/>
      <c r="J887" s="63"/>
      <c r="K887" s="148"/>
      <c r="L887" s="148"/>
      <c r="M887" s="148"/>
      <c r="N887" s="148"/>
      <c r="O887" s="148"/>
      <c r="P887" s="148"/>
      <c r="Q887" s="148"/>
      <c r="R887" s="148"/>
      <c r="S887" s="148"/>
      <c r="T887" s="148"/>
      <c r="U887" s="148"/>
      <c r="V887" s="148"/>
      <c r="W887" s="148"/>
      <c r="X887" s="148"/>
      <c r="Y887" s="148"/>
      <c r="Z887" s="148"/>
    </row>
    <row r="888" spans="1:26" ht="24.75" customHeight="1">
      <c r="A888" s="764"/>
      <c r="B888" s="148"/>
      <c r="C888" s="764"/>
      <c r="D888" s="62"/>
      <c r="E888" s="62"/>
      <c r="F888" s="62"/>
      <c r="G888" s="236"/>
      <c r="H888" s="63"/>
      <c r="I888" s="97"/>
      <c r="J888" s="63"/>
      <c r="K888" s="148"/>
      <c r="L888" s="148"/>
      <c r="M888" s="148"/>
      <c r="N888" s="148"/>
      <c r="O888" s="148"/>
      <c r="P888" s="148"/>
      <c r="Q888" s="148"/>
      <c r="R888" s="148"/>
      <c r="S888" s="148"/>
      <c r="T888" s="148"/>
      <c r="U888" s="148"/>
      <c r="V888" s="148"/>
      <c r="W888" s="148"/>
      <c r="X888" s="148"/>
      <c r="Y888" s="148"/>
      <c r="Z888" s="148"/>
    </row>
    <row r="889" spans="1:26" ht="24.75" customHeight="1">
      <c r="A889" s="764"/>
      <c r="B889" s="148"/>
      <c r="C889" s="764"/>
      <c r="D889" s="62"/>
      <c r="E889" s="62"/>
      <c r="F889" s="62"/>
      <c r="G889" s="236"/>
      <c r="H889" s="63"/>
      <c r="I889" s="97"/>
      <c r="J889" s="63"/>
      <c r="K889" s="148"/>
      <c r="L889" s="148"/>
      <c r="M889" s="148"/>
      <c r="N889" s="148"/>
      <c r="O889" s="148"/>
      <c r="P889" s="148"/>
      <c r="Q889" s="148"/>
      <c r="R889" s="148"/>
      <c r="S889" s="148"/>
      <c r="T889" s="148"/>
      <c r="U889" s="148"/>
      <c r="V889" s="148"/>
      <c r="W889" s="148"/>
      <c r="X889" s="148"/>
      <c r="Y889" s="148"/>
      <c r="Z889" s="148"/>
    </row>
    <row r="890" spans="1:26" ht="24.75" customHeight="1">
      <c r="A890" s="764"/>
      <c r="B890" s="148"/>
      <c r="C890" s="764"/>
      <c r="D890" s="62"/>
      <c r="E890" s="62"/>
      <c r="F890" s="62"/>
      <c r="G890" s="236"/>
      <c r="H890" s="63"/>
      <c r="I890" s="97"/>
      <c r="J890" s="63"/>
      <c r="K890" s="148"/>
      <c r="L890" s="148"/>
      <c r="M890" s="148"/>
      <c r="N890" s="148"/>
      <c r="O890" s="148"/>
      <c r="P890" s="148"/>
      <c r="Q890" s="148"/>
      <c r="R890" s="148"/>
      <c r="S890" s="148"/>
      <c r="T890" s="148"/>
      <c r="U890" s="148"/>
      <c r="V890" s="148"/>
      <c r="W890" s="148"/>
      <c r="X890" s="148"/>
      <c r="Y890" s="148"/>
      <c r="Z890" s="148"/>
    </row>
    <row r="891" spans="1:26" ht="24.75" customHeight="1">
      <c r="A891" s="764"/>
      <c r="B891" s="148"/>
      <c r="C891" s="764"/>
      <c r="D891" s="62"/>
      <c r="E891" s="62"/>
      <c r="F891" s="62"/>
      <c r="G891" s="236"/>
      <c r="H891" s="63"/>
      <c r="I891" s="97"/>
      <c r="J891" s="63"/>
      <c r="K891" s="148"/>
      <c r="L891" s="148"/>
      <c r="M891" s="148"/>
      <c r="N891" s="148"/>
      <c r="O891" s="148"/>
      <c r="P891" s="148"/>
      <c r="Q891" s="148"/>
      <c r="R891" s="148"/>
      <c r="S891" s="148"/>
      <c r="T891" s="148"/>
      <c r="U891" s="148"/>
      <c r="V891" s="148"/>
      <c r="W891" s="148"/>
      <c r="X891" s="148"/>
      <c r="Y891" s="148"/>
      <c r="Z891" s="148"/>
    </row>
    <row r="892" spans="1:26" ht="24.75" customHeight="1">
      <c r="A892" s="764"/>
      <c r="B892" s="148"/>
      <c r="C892" s="764"/>
      <c r="D892" s="62"/>
      <c r="E892" s="62"/>
      <c r="F892" s="62"/>
      <c r="G892" s="236"/>
      <c r="H892" s="63"/>
      <c r="I892" s="97"/>
      <c r="J892" s="63"/>
      <c r="K892" s="148"/>
      <c r="L892" s="148"/>
      <c r="M892" s="148"/>
      <c r="N892" s="148"/>
      <c r="O892" s="148"/>
      <c r="P892" s="148"/>
      <c r="Q892" s="148"/>
      <c r="R892" s="148"/>
      <c r="S892" s="148"/>
      <c r="T892" s="148"/>
      <c r="U892" s="148"/>
      <c r="V892" s="148"/>
      <c r="W892" s="148"/>
      <c r="X892" s="148"/>
      <c r="Y892" s="148"/>
      <c r="Z892" s="148"/>
    </row>
    <row r="893" spans="1:26" ht="24.75" customHeight="1">
      <c r="A893" s="764"/>
      <c r="B893" s="148"/>
      <c r="C893" s="764"/>
      <c r="D893" s="62"/>
      <c r="E893" s="62"/>
      <c r="F893" s="62"/>
      <c r="G893" s="236"/>
      <c r="H893" s="63"/>
      <c r="I893" s="97"/>
      <c r="J893" s="63"/>
      <c r="K893" s="148"/>
      <c r="L893" s="148"/>
      <c r="M893" s="148"/>
      <c r="N893" s="148"/>
      <c r="O893" s="148"/>
      <c r="P893" s="148"/>
      <c r="Q893" s="148"/>
      <c r="R893" s="148"/>
      <c r="S893" s="148"/>
      <c r="T893" s="148"/>
      <c r="U893" s="148"/>
      <c r="V893" s="148"/>
      <c r="W893" s="148"/>
      <c r="X893" s="148"/>
      <c r="Y893" s="148"/>
      <c r="Z893" s="148"/>
    </row>
    <row r="894" spans="1:26" ht="24.75" customHeight="1">
      <c r="A894" s="764"/>
      <c r="B894" s="148"/>
      <c r="C894" s="764"/>
      <c r="D894" s="62"/>
      <c r="E894" s="62"/>
      <c r="F894" s="62"/>
      <c r="G894" s="236"/>
      <c r="H894" s="63"/>
      <c r="I894" s="97"/>
      <c r="J894" s="63"/>
      <c r="K894" s="148"/>
      <c r="L894" s="148"/>
      <c r="M894" s="148"/>
      <c r="N894" s="148"/>
      <c r="O894" s="148"/>
      <c r="P894" s="148"/>
      <c r="Q894" s="148"/>
      <c r="R894" s="148"/>
      <c r="S894" s="148"/>
      <c r="T894" s="148"/>
      <c r="U894" s="148"/>
      <c r="V894" s="148"/>
      <c r="W894" s="148"/>
      <c r="X894" s="148"/>
      <c r="Y894" s="148"/>
      <c r="Z894" s="148"/>
    </row>
    <row r="895" spans="1:26" ht="24.75" customHeight="1">
      <c r="A895" s="764"/>
      <c r="B895" s="148"/>
      <c r="C895" s="764"/>
      <c r="D895" s="62"/>
      <c r="E895" s="62"/>
      <c r="F895" s="62"/>
      <c r="G895" s="236"/>
      <c r="H895" s="63"/>
      <c r="I895" s="97"/>
      <c r="J895" s="63"/>
      <c r="K895" s="148"/>
      <c r="L895" s="148"/>
      <c r="M895" s="148"/>
      <c r="N895" s="148"/>
      <c r="O895" s="148"/>
      <c r="P895" s="148"/>
      <c r="Q895" s="148"/>
      <c r="R895" s="148"/>
      <c r="S895" s="148"/>
      <c r="T895" s="148"/>
      <c r="U895" s="148"/>
      <c r="V895" s="148"/>
      <c r="W895" s="148"/>
      <c r="X895" s="148"/>
      <c r="Y895" s="148"/>
      <c r="Z895" s="148"/>
    </row>
    <row r="896" spans="1:26" ht="24.75" customHeight="1">
      <c r="A896" s="764"/>
      <c r="B896" s="148"/>
      <c r="C896" s="764"/>
      <c r="D896" s="62"/>
      <c r="E896" s="62"/>
      <c r="F896" s="62"/>
      <c r="G896" s="236"/>
      <c r="H896" s="63"/>
      <c r="I896" s="97"/>
      <c r="J896" s="63"/>
      <c r="K896" s="148"/>
      <c r="L896" s="148"/>
      <c r="M896" s="148"/>
      <c r="N896" s="148"/>
      <c r="O896" s="148"/>
      <c r="P896" s="148"/>
      <c r="Q896" s="148"/>
      <c r="R896" s="148"/>
      <c r="S896" s="148"/>
      <c r="T896" s="148"/>
      <c r="U896" s="148"/>
      <c r="V896" s="148"/>
      <c r="W896" s="148"/>
      <c r="X896" s="148"/>
      <c r="Y896" s="148"/>
      <c r="Z896" s="148"/>
    </row>
    <row r="897" spans="1:26" ht="24.75" customHeight="1">
      <c r="A897" s="764"/>
      <c r="B897" s="148"/>
      <c r="C897" s="764"/>
      <c r="D897" s="62"/>
      <c r="E897" s="62"/>
      <c r="F897" s="62"/>
      <c r="G897" s="236"/>
      <c r="H897" s="63"/>
      <c r="I897" s="97"/>
      <c r="J897" s="63"/>
      <c r="K897" s="148"/>
      <c r="L897" s="148"/>
      <c r="M897" s="148"/>
      <c r="N897" s="148"/>
      <c r="O897" s="148"/>
      <c r="P897" s="148"/>
      <c r="Q897" s="148"/>
      <c r="R897" s="148"/>
      <c r="S897" s="148"/>
      <c r="T897" s="148"/>
      <c r="U897" s="148"/>
      <c r="V897" s="148"/>
      <c r="W897" s="148"/>
      <c r="X897" s="148"/>
      <c r="Y897" s="148"/>
      <c r="Z897" s="148"/>
    </row>
    <row r="898" spans="1:26" ht="24.75" customHeight="1">
      <c r="A898" s="764"/>
      <c r="B898" s="148"/>
      <c r="C898" s="764"/>
      <c r="D898" s="62"/>
      <c r="E898" s="62"/>
      <c r="F898" s="62"/>
      <c r="G898" s="236"/>
      <c r="H898" s="63"/>
      <c r="I898" s="97"/>
      <c r="J898" s="63"/>
      <c r="K898" s="148"/>
      <c r="L898" s="148"/>
      <c r="M898" s="148"/>
      <c r="N898" s="148"/>
      <c r="O898" s="148"/>
      <c r="P898" s="148"/>
      <c r="Q898" s="148"/>
      <c r="R898" s="148"/>
      <c r="S898" s="148"/>
      <c r="T898" s="148"/>
      <c r="U898" s="148"/>
      <c r="V898" s="148"/>
      <c r="W898" s="148"/>
      <c r="X898" s="148"/>
      <c r="Y898" s="148"/>
      <c r="Z898" s="148"/>
    </row>
    <row r="899" spans="1:26" ht="24.75" customHeight="1">
      <c r="A899" s="764"/>
      <c r="B899" s="148"/>
      <c r="C899" s="764"/>
      <c r="D899" s="62"/>
      <c r="E899" s="62"/>
      <c r="F899" s="62"/>
      <c r="G899" s="236"/>
      <c r="H899" s="63"/>
      <c r="I899" s="97"/>
      <c r="J899" s="63"/>
      <c r="K899" s="148"/>
      <c r="L899" s="148"/>
      <c r="M899" s="148"/>
      <c r="N899" s="148"/>
      <c r="O899" s="148"/>
      <c r="P899" s="148"/>
      <c r="Q899" s="148"/>
      <c r="R899" s="148"/>
      <c r="S899" s="148"/>
      <c r="T899" s="148"/>
      <c r="U899" s="148"/>
      <c r="V899" s="148"/>
      <c r="W899" s="148"/>
      <c r="X899" s="148"/>
      <c r="Y899" s="148"/>
      <c r="Z899" s="148"/>
    </row>
    <row r="900" spans="1:26" ht="24.75" customHeight="1">
      <c r="A900" s="764"/>
      <c r="B900" s="148"/>
      <c r="C900" s="764"/>
      <c r="D900" s="62"/>
      <c r="E900" s="62"/>
      <c r="F900" s="62"/>
      <c r="G900" s="236"/>
      <c r="H900" s="63"/>
      <c r="I900" s="97"/>
      <c r="J900" s="63"/>
      <c r="K900" s="148"/>
      <c r="L900" s="148"/>
      <c r="M900" s="148"/>
      <c r="N900" s="148"/>
      <c r="O900" s="148"/>
      <c r="P900" s="148"/>
      <c r="Q900" s="148"/>
      <c r="R900" s="148"/>
      <c r="S900" s="148"/>
      <c r="T900" s="148"/>
      <c r="U900" s="148"/>
      <c r="V900" s="148"/>
      <c r="W900" s="148"/>
      <c r="X900" s="148"/>
      <c r="Y900" s="148"/>
      <c r="Z900" s="148"/>
    </row>
    <row r="901" spans="1:26" ht="24.75" customHeight="1">
      <c r="A901" s="764"/>
      <c r="B901" s="148"/>
      <c r="C901" s="764"/>
      <c r="D901" s="62"/>
      <c r="E901" s="62"/>
      <c r="F901" s="62"/>
      <c r="G901" s="236"/>
      <c r="H901" s="63"/>
      <c r="I901" s="97"/>
      <c r="J901" s="63"/>
      <c r="K901" s="148"/>
      <c r="L901" s="148"/>
      <c r="M901" s="148"/>
      <c r="N901" s="148"/>
      <c r="O901" s="148"/>
      <c r="P901" s="148"/>
      <c r="Q901" s="148"/>
      <c r="R901" s="148"/>
      <c r="S901" s="148"/>
      <c r="T901" s="148"/>
      <c r="U901" s="148"/>
      <c r="V901" s="148"/>
      <c r="W901" s="148"/>
      <c r="X901" s="148"/>
      <c r="Y901" s="148"/>
      <c r="Z901" s="148"/>
    </row>
    <row r="902" spans="1:26" ht="24.75" customHeight="1">
      <c r="A902" s="764"/>
      <c r="B902" s="148"/>
      <c r="C902" s="764"/>
      <c r="D902" s="62"/>
      <c r="E902" s="62"/>
      <c r="F902" s="62"/>
      <c r="G902" s="236"/>
      <c r="H902" s="63"/>
      <c r="I902" s="97"/>
      <c r="J902" s="63"/>
      <c r="K902" s="148"/>
      <c r="L902" s="148"/>
      <c r="M902" s="148"/>
      <c r="N902" s="148"/>
      <c r="O902" s="148"/>
      <c r="P902" s="148"/>
      <c r="Q902" s="148"/>
      <c r="R902" s="148"/>
      <c r="S902" s="148"/>
      <c r="T902" s="148"/>
      <c r="U902" s="148"/>
      <c r="V902" s="148"/>
      <c r="W902" s="148"/>
      <c r="X902" s="148"/>
      <c r="Y902" s="148"/>
      <c r="Z902" s="148"/>
    </row>
    <row r="903" spans="1:26" ht="24.75" customHeight="1">
      <c r="A903" s="764"/>
      <c r="B903" s="148"/>
      <c r="C903" s="764"/>
      <c r="D903" s="62"/>
      <c r="E903" s="62"/>
      <c r="F903" s="62"/>
      <c r="G903" s="236"/>
      <c r="H903" s="63"/>
      <c r="I903" s="97"/>
      <c r="J903" s="63"/>
      <c r="K903" s="148"/>
      <c r="L903" s="148"/>
      <c r="M903" s="148"/>
      <c r="N903" s="148"/>
      <c r="O903" s="148"/>
      <c r="P903" s="148"/>
      <c r="Q903" s="148"/>
      <c r="R903" s="148"/>
      <c r="S903" s="148"/>
      <c r="T903" s="148"/>
      <c r="U903" s="148"/>
      <c r="V903" s="148"/>
      <c r="W903" s="148"/>
      <c r="X903" s="148"/>
      <c r="Y903" s="148"/>
      <c r="Z903" s="148"/>
    </row>
    <row r="904" spans="1:26" ht="24.75" customHeight="1">
      <c r="A904" s="764"/>
      <c r="B904" s="148"/>
      <c r="C904" s="764"/>
      <c r="D904" s="62"/>
      <c r="E904" s="62"/>
      <c r="F904" s="62"/>
      <c r="G904" s="236"/>
      <c r="H904" s="63"/>
      <c r="I904" s="97"/>
      <c r="J904" s="63"/>
      <c r="K904" s="148"/>
      <c r="L904" s="148"/>
      <c r="M904" s="148"/>
      <c r="N904" s="148"/>
      <c r="O904" s="148"/>
      <c r="P904" s="148"/>
      <c r="Q904" s="148"/>
      <c r="R904" s="148"/>
      <c r="S904" s="148"/>
      <c r="T904" s="148"/>
      <c r="U904" s="148"/>
      <c r="V904" s="148"/>
      <c r="W904" s="148"/>
      <c r="X904" s="148"/>
      <c r="Y904" s="148"/>
      <c r="Z904" s="148"/>
    </row>
    <row r="905" spans="1:26" ht="24.75" customHeight="1">
      <c r="A905" s="764"/>
      <c r="B905" s="148"/>
      <c r="C905" s="764"/>
      <c r="D905" s="62"/>
      <c r="E905" s="62"/>
      <c r="F905" s="62"/>
      <c r="G905" s="236"/>
      <c r="H905" s="63"/>
      <c r="I905" s="97"/>
      <c r="J905" s="63"/>
      <c r="K905" s="148"/>
      <c r="L905" s="148"/>
      <c r="M905" s="148"/>
      <c r="N905" s="148"/>
      <c r="O905" s="148"/>
      <c r="P905" s="148"/>
      <c r="Q905" s="148"/>
      <c r="R905" s="148"/>
      <c r="S905" s="148"/>
      <c r="T905" s="148"/>
      <c r="U905" s="148"/>
      <c r="V905" s="148"/>
      <c r="W905" s="148"/>
      <c r="X905" s="148"/>
      <c r="Y905" s="148"/>
      <c r="Z905" s="148"/>
    </row>
    <row r="906" spans="1:26" ht="24.75" customHeight="1">
      <c r="A906" s="764"/>
      <c r="B906" s="148"/>
      <c r="C906" s="764"/>
      <c r="D906" s="62"/>
      <c r="E906" s="62"/>
      <c r="F906" s="62"/>
      <c r="G906" s="236"/>
      <c r="H906" s="63"/>
      <c r="I906" s="97"/>
      <c r="J906" s="63"/>
      <c r="K906" s="148"/>
      <c r="L906" s="148"/>
      <c r="M906" s="148"/>
      <c r="N906" s="148"/>
      <c r="O906" s="148"/>
      <c r="P906" s="148"/>
      <c r="Q906" s="148"/>
      <c r="R906" s="148"/>
      <c r="S906" s="148"/>
      <c r="T906" s="148"/>
      <c r="U906" s="148"/>
      <c r="V906" s="148"/>
      <c r="W906" s="148"/>
      <c r="X906" s="148"/>
      <c r="Y906" s="148"/>
      <c r="Z906" s="148"/>
    </row>
    <row r="907" spans="1:26" ht="24.75" customHeight="1">
      <c r="A907" s="764"/>
      <c r="B907" s="148"/>
      <c r="C907" s="764"/>
      <c r="D907" s="62"/>
      <c r="E907" s="62"/>
      <c r="F907" s="62"/>
      <c r="G907" s="236"/>
      <c r="H907" s="63"/>
      <c r="I907" s="97"/>
      <c r="J907" s="63"/>
      <c r="K907" s="148"/>
      <c r="L907" s="148"/>
      <c r="M907" s="148"/>
      <c r="N907" s="148"/>
      <c r="O907" s="148"/>
      <c r="P907" s="148"/>
      <c r="Q907" s="148"/>
      <c r="R907" s="148"/>
      <c r="S907" s="148"/>
      <c r="T907" s="148"/>
      <c r="U907" s="148"/>
      <c r="V907" s="148"/>
      <c r="W907" s="148"/>
      <c r="X907" s="148"/>
      <c r="Y907" s="148"/>
      <c r="Z907" s="148"/>
    </row>
    <row r="908" spans="1:26" ht="24.75" customHeight="1">
      <c r="A908" s="764"/>
      <c r="B908" s="148"/>
      <c r="C908" s="764"/>
      <c r="D908" s="62"/>
      <c r="E908" s="62"/>
      <c r="F908" s="62"/>
      <c r="G908" s="236"/>
      <c r="H908" s="63"/>
      <c r="I908" s="97"/>
      <c r="J908" s="63"/>
      <c r="K908" s="148"/>
      <c r="L908" s="148"/>
      <c r="M908" s="148"/>
      <c r="N908" s="148"/>
      <c r="O908" s="148"/>
      <c r="P908" s="148"/>
      <c r="Q908" s="148"/>
      <c r="R908" s="148"/>
      <c r="S908" s="148"/>
      <c r="T908" s="148"/>
      <c r="U908" s="148"/>
      <c r="V908" s="148"/>
      <c r="W908" s="148"/>
      <c r="X908" s="148"/>
      <c r="Y908" s="148"/>
      <c r="Z908" s="148"/>
    </row>
    <row r="909" spans="1:26" ht="24.75" customHeight="1">
      <c r="A909" s="764"/>
      <c r="B909" s="148"/>
      <c r="C909" s="764"/>
      <c r="D909" s="62"/>
      <c r="E909" s="62"/>
      <c r="F909" s="62"/>
      <c r="G909" s="236"/>
      <c r="H909" s="63"/>
      <c r="I909" s="97"/>
      <c r="J909" s="63"/>
      <c r="K909" s="148"/>
      <c r="L909" s="148"/>
      <c r="M909" s="148"/>
      <c r="N909" s="148"/>
      <c r="O909" s="148"/>
      <c r="P909" s="148"/>
      <c r="Q909" s="148"/>
      <c r="R909" s="148"/>
      <c r="S909" s="148"/>
      <c r="T909" s="148"/>
      <c r="U909" s="148"/>
      <c r="V909" s="148"/>
      <c r="W909" s="148"/>
      <c r="X909" s="148"/>
      <c r="Y909" s="148"/>
      <c r="Z909" s="148"/>
    </row>
    <row r="910" spans="1:26" ht="24.75" customHeight="1">
      <c r="A910" s="764"/>
      <c r="B910" s="148"/>
      <c r="C910" s="764"/>
      <c r="D910" s="62"/>
      <c r="E910" s="62"/>
      <c r="F910" s="62"/>
      <c r="G910" s="236"/>
      <c r="H910" s="63"/>
      <c r="I910" s="97"/>
      <c r="J910" s="63"/>
      <c r="K910" s="148"/>
      <c r="L910" s="148"/>
      <c r="M910" s="148"/>
      <c r="N910" s="148"/>
      <c r="O910" s="148"/>
      <c r="P910" s="148"/>
      <c r="Q910" s="148"/>
      <c r="R910" s="148"/>
      <c r="S910" s="148"/>
      <c r="T910" s="148"/>
      <c r="U910" s="148"/>
      <c r="V910" s="148"/>
      <c r="W910" s="148"/>
      <c r="X910" s="148"/>
      <c r="Y910" s="148"/>
      <c r="Z910" s="148"/>
    </row>
    <row r="911" spans="1:26" ht="24.75" customHeight="1">
      <c r="A911" s="764"/>
      <c r="B911" s="148"/>
      <c r="C911" s="764"/>
      <c r="D911" s="62"/>
      <c r="E911" s="62"/>
      <c r="F911" s="62"/>
      <c r="G911" s="236"/>
      <c r="H911" s="63"/>
      <c r="I911" s="97"/>
      <c r="J911" s="63"/>
      <c r="K911" s="148"/>
      <c r="L911" s="148"/>
      <c r="M911" s="148"/>
      <c r="N911" s="148"/>
      <c r="O911" s="148"/>
      <c r="P911" s="148"/>
      <c r="Q911" s="148"/>
      <c r="R911" s="148"/>
      <c r="S911" s="148"/>
      <c r="T911" s="148"/>
      <c r="U911" s="148"/>
      <c r="V911" s="148"/>
      <c r="W911" s="148"/>
      <c r="X911" s="148"/>
      <c r="Y911" s="148"/>
      <c r="Z911" s="148"/>
    </row>
    <row r="912" spans="1:26" ht="24.75" customHeight="1">
      <c r="A912" s="764"/>
      <c r="B912" s="148"/>
      <c r="C912" s="764"/>
      <c r="D912" s="62"/>
      <c r="E912" s="62"/>
      <c r="F912" s="62"/>
      <c r="G912" s="236"/>
      <c r="H912" s="63"/>
      <c r="I912" s="97"/>
      <c r="J912" s="63"/>
      <c r="K912" s="148"/>
      <c r="L912" s="148"/>
      <c r="M912" s="148"/>
      <c r="N912" s="148"/>
      <c r="O912" s="148"/>
      <c r="P912" s="148"/>
      <c r="Q912" s="148"/>
      <c r="R912" s="148"/>
      <c r="S912" s="148"/>
      <c r="T912" s="148"/>
      <c r="U912" s="148"/>
      <c r="V912" s="148"/>
      <c r="W912" s="148"/>
      <c r="X912" s="148"/>
      <c r="Y912" s="148"/>
      <c r="Z912" s="148"/>
    </row>
    <row r="913" spans="1:26" ht="24.75" customHeight="1">
      <c r="A913" s="764"/>
      <c r="B913" s="148"/>
      <c r="C913" s="764"/>
      <c r="D913" s="62"/>
      <c r="E913" s="62"/>
      <c r="F913" s="62"/>
      <c r="G913" s="236"/>
      <c r="H913" s="63"/>
      <c r="I913" s="97"/>
      <c r="J913" s="63"/>
      <c r="K913" s="148"/>
      <c r="L913" s="148"/>
      <c r="M913" s="148"/>
      <c r="N913" s="148"/>
      <c r="O913" s="148"/>
      <c r="P913" s="148"/>
      <c r="Q913" s="148"/>
      <c r="R913" s="148"/>
      <c r="S913" s="148"/>
      <c r="T913" s="148"/>
      <c r="U913" s="148"/>
      <c r="V913" s="148"/>
      <c r="W913" s="148"/>
      <c r="X913" s="148"/>
      <c r="Y913" s="148"/>
      <c r="Z913" s="148"/>
    </row>
    <row r="914" spans="1:26" ht="24.75" customHeight="1">
      <c r="A914" s="764"/>
      <c r="B914" s="148"/>
      <c r="C914" s="764"/>
      <c r="D914" s="62"/>
      <c r="E914" s="62"/>
      <c r="F914" s="62"/>
      <c r="G914" s="236"/>
      <c r="H914" s="63"/>
      <c r="I914" s="97"/>
      <c r="J914" s="63"/>
      <c r="K914" s="148"/>
      <c r="L914" s="148"/>
      <c r="M914" s="148"/>
      <c r="N914" s="148"/>
      <c r="O914" s="148"/>
      <c r="P914" s="148"/>
      <c r="Q914" s="148"/>
      <c r="R914" s="148"/>
      <c r="S914" s="148"/>
      <c r="T914" s="148"/>
      <c r="U914" s="148"/>
      <c r="V914" s="148"/>
      <c r="W914" s="148"/>
      <c r="X914" s="148"/>
      <c r="Y914" s="148"/>
      <c r="Z914" s="148"/>
    </row>
    <row r="915" spans="1:26" ht="24.75" customHeight="1">
      <c r="A915" s="764"/>
      <c r="B915" s="148"/>
      <c r="C915" s="764"/>
      <c r="D915" s="62"/>
      <c r="E915" s="62"/>
      <c r="F915" s="62"/>
      <c r="G915" s="236"/>
      <c r="H915" s="63"/>
      <c r="I915" s="97"/>
      <c r="J915" s="63"/>
      <c r="K915" s="148"/>
      <c r="L915" s="148"/>
      <c r="M915" s="148"/>
      <c r="N915" s="148"/>
      <c r="O915" s="148"/>
      <c r="P915" s="148"/>
      <c r="Q915" s="148"/>
      <c r="R915" s="148"/>
      <c r="S915" s="148"/>
      <c r="T915" s="148"/>
      <c r="U915" s="148"/>
      <c r="V915" s="148"/>
      <c r="W915" s="148"/>
      <c r="X915" s="148"/>
      <c r="Y915" s="148"/>
      <c r="Z915" s="148"/>
    </row>
    <row r="916" spans="1:26" ht="24.75" customHeight="1">
      <c r="A916" s="764"/>
      <c r="B916" s="148"/>
      <c r="C916" s="764"/>
      <c r="D916" s="62"/>
      <c r="E916" s="62"/>
      <c r="F916" s="62"/>
      <c r="G916" s="236"/>
      <c r="H916" s="63"/>
      <c r="I916" s="97"/>
      <c r="J916" s="63"/>
      <c r="K916" s="148"/>
      <c r="L916" s="148"/>
      <c r="M916" s="148"/>
      <c r="N916" s="148"/>
      <c r="O916" s="148"/>
      <c r="P916" s="148"/>
      <c r="Q916" s="148"/>
      <c r="R916" s="148"/>
      <c r="S916" s="148"/>
      <c r="T916" s="148"/>
      <c r="U916" s="148"/>
      <c r="V916" s="148"/>
      <c r="W916" s="148"/>
      <c r="X916" s="148"/>
      <c r="Y916" s="148"/>
      <c r="Z916" s="148"/>
    </row>
    <row r="917" spans="1:26" ht="24.75" customHeight="1">
      <c r="A917" s="764"/>
      <c r="B917" s="148"/>
      <c r="C917" s="764"/>
      <c r="D917" s="62"/>
      <c r="E917" s="62"/>
      <c r="F917" s="62"/>
      <c r="G917" s="236"/>
      <c r="H917" s="63"/>
      <c r="I917" s="97"/>
      <c r="J917" s="63"/>
      <c r="K917" s="148"/>
      <c r="L917" s="148"/>
      <c r="M917" s="148"/>
      <c r="N917" s="148"/>
      <c r="O917" s="148"/>
      <c r="P917" s="148"/>
      <c r="Q917" s="148"/>
      <c r="R917" s="148"/>
      <c r="S917" s="148"/>
      <c r="T917" s="148"/>
      <c r="U917" s="148"/>
      <c r="V917" s="148"/>
      <c r="W917" s="148"/>
      <c r="X917" s="148"/>
      <c r="Y917" s="148"/>
      <c r="Z917" s="148"/>
    </row>
    <row r="918" spans="1:26" ht="24.75" customHeight="1">
      <c r="A918" s="764"/>
      <c r="B918" s="148"/>
      <c r="C918" s="764"/>
      <c r="D918" s="62"/>
      <c r="E918" s="62"/>
      <c r="F918" s="62"/>
      <c r="G918" s="236"/>
      <c r="H918" s="63"/>
      <c r="I918" s="97"/>
      <c r="J918" s="63"/>
      <c r="K918" s="148"/>
      <c r="L918" s="148"/>
      <c r="M918" s="148"/>
      <c r="N918" s="148"/>
      <c r="O918" s="148"/>
      <c r="P918" s="148"/>
      <c r="Q918" s="148"/>
      <c r="R918" s="148"/>
      <c r="S918" s="148"/>
      <c r="T918" s="148"/>
      <c r="U918" s="148"/>
      <c r="V918" s="148"/>
      <c r="W918" s="148"/>
      <c r="X918" s="148"/>
      <c r="Y918" s="148"/>
      <c r="Z918" s="148"/>
    </row>
    <row r="919" spans="1:26" ht="24.75" customHeight="1">
      <c r="A919" s="764"/>
      <c r="B919" s="148"/>
      <c r="C919" s="764"/>
      <c r="D919" s="62"/>
      <c r="E919" s="62"/>
      <c r="F919" s="62"/>
      <c r="G919" s="236"/>
      <c r="H919" s="63"/>
      <c r="I919" s="97"/>
      <c r="J919" s="63"/>
      <c r="K919" s="148"/>
      <c r="L919" s="148"/>
      <c r="M919" s="148"/>
      <c r="N919" s="148"/>
      <c r="O919" s="148"/>
      <c r="P919" s="148"/>
      <c r="Q919" s="148"/>
      <c r="R919" s="148"/>
      <c r="S919" s="148"/>
      <c r="T919" s="148"/>
      <c r="U919" s="148"/>
      <c r="V919" s="148"/>
      <c r="W919" s="148"/>
      <c r="X919" s="148"/>
      <c r="Y919" s="148"/>
      <c r="Z919" s="148"/>
    </row>
    <row r="920" spans="1:26" ht="24.75" customHeight="1">
      <c r="A920" s="764"/>
      <c r="B920" s="148"/>
      <c r="C920" s="764"/>
      <c r="D920" s="62"/>
      <c r="E920" s="62"/>
      <c r="F920" s="62"/>
      <c r="G920" s="236"/>
      <c r="H920" s="63"/>
      <c r="I920" s="97"/>
      <c r="J920" s="63"/>
      <c r="K920" s="148"/>
      <c r="L920" s="148"/>
      <c r="M920" s="148"/>
      <c r="N920" s="148"/>
      <c r="O920" s="148"/>
      <c r="P920" s="148"/>
      <c r="Q920" s="148"/>
      <c r="R920" s="148"/>
      <c r="S920" s="148"/>
      <c r="T920" s="148"/>
      <c r="U920" s="148"/>
      <c r="V920" s="148"/>
      <c r="W920" s="148"/>
      <c r="X920" s="148"/>
      <c r="Y920" s="148"/>
      <c r="Z920" s="148"/>
    </row>
    <row r="921" spans="1:26" ht="24.75" customHeight="1">
      <c r="A921" s="764"/>
      <c r="B921" s="148"/>
      <c r="C921" s="764"/>
      <c r="D921" s="62"/>
      <c r="E921" s="62"/>
      <c r="F921" s="62"/>
      <c r="G921" s="236"/>
      <c r="H921" s="63"/>
      <c r="I921" s="97"/>
      <c r="J921" s="63"/>
      <c r="K921" s="148"/>
      <c r="L921" s="148"/>
      <c r="M921" s="148"/>
      <c r="N921" s="148"/>
      <c r="O921" s="148"/>
      <c r="P921" s="148"/>
      <c r="Q921" s="148"/>
      <c r="R921" s="148"/>
      <c r="S921" s="148"/>
      <c r="T921" s="148"/>
      <c r="U921" s="148"/>
      <c r="V921" s="148"/>
      <c r="W921" s="148"/>
      <c r="X921" s="148"/>
      <c r="Y921" s="148"/>
      <c r="Z921" s="148"/>
    </row>
    <row r="922" spans="1:26" ht="24.75" customHeight="1">
      <c r="A922" s="764"/>
      <c r="B922" s="148"/>
      <c r="C922" s="764"/>
      <c r="D922" s="62"/>
      <c r="E922" s="62"/>
      <c r="F922" s="62"/>
      <c r="G922" s="236"/>
      <c r="H922" s="63"/>
      <c r="I922" s="97"/>
      <c r="J922" s="63"/>
      <c r="K922" s="148"/>
      <c r="L922" s="148"/>
      <c r="M922" s="148"/>
      <c r="N922" s="148"/>
      <c r="O922" s="148"/>
      <c r="P922" s="148"/>
      <c r="Q922" s="148"/>
      <c r="R922" s="148"/>
      <c r="S922" s="148"/>
      <c r="T922" s="148"/>
      <c r="U922" s="148"/>
      <c r="V922" s="148"/>
      <c r="W922" s="148"/>
      <c r="X922" s="148"/>
      <c r="Y922" s="148"/>
      <c r="Z922" s="148"/>
    </row>
    <row r="923" spans="1:26" ht="24.75" customHeight="1">
      <c r="A923" s="764"/>
      <c r="B923" s="148"/>
      <c r="C923" s="764"/>
      <c r="D923" s="62"/>
      <c r="E923" s="62"/>
      <c r="F923" s="62"/>
      <c r="G923" s="236"/>
      <c r="H923" s="63"/>
      <c r="I923" s="97"/>
      <c r="J923" s="63"/>
      <c r="K923" s="148"/>
      <c r="L923" s="148"/>
      <c r="M923" s="148"/>
      <c r="N923" s="148"/>
      <c r="O923" s="148"/>
      <c r="P923" s="148"/>
      <c r="Q923" s="148"/>
      <c r="R923" s="148"/>
      <c r="S923" s="148"/>
      <c r="T923" s="148"/>
      <c r="U923" s="148"/>
      <c r="V923" s="148"/>
      <c r="W923" s="148"/>
      <c r="X923" s="148"/>
      <c r="Y923" s="148"/>
      <c r="Z923" s="148"/>
    </row>
    <row r="924" spans="1:26" ht="24.75" customHeight="1">
      <c r="A924" s="764"/>
      <c r="B924" s="148"/>
      <c r="C924" s="764"/>
      <c r="D924" s="62"/>
      <c r="E924" s="62"/>
      <c r="F924" s="62"/>
      <c r="G924" s="236"/>
      <c r="H924" s="63"/>
      <c r="I924" s="97"/>
      <c r="J924" s="63"/>
      <c r="K924" s="148"/>
      <c r="L924" s="148"/>
      <c r="M924" s="148"/>
      <c r="N924" s="148"/>
      <c r="O924" s="148"/>
      <c r="P924" s="148"/>
      <c r="Q924" s="148"/>
      <c r="R924" s="148"/>
      <c r="S924" s="148"/>
      <c r="T924" s="148"/>
      <c r="U924" s="148"/>
      <c r="V924" s="148"/>
      <c r="W924" s="148"/>
      <c r="X924" s="148"/>
      <c r="Y924" s="148"/>
      <c r="Z924" s="148"/>
    </row>
    <row r="925" spans="1:26" ht="24.75" customHeight="1">
      <c r="A925" s="764"/>
      <c r="B925" s="148"/>
      <c r="C925" s="764"/>
      <c r="D925" s="62"/>
      <c r="E925" s="62"/>
      <c r="F925" s="62"/>
      <c r="G925" s="236"/>
      <c r="H925" s="63"/>
      <c r="I925" s="97"/>
      <c r="J925" s="63"/>
      <c r="K925" s="148"/>
      <c r="L925" s="148"/>
      <c r="M925" s="148"/>
      <c r="N925" s="148"/>
      <c r="O925" s="148"/>
      <c r="P925" s="148"/>
      <c r="Q925" s="148"/>
      <c r="R925" s="148"/>
      <c r="S925" s="148"/>
      <c r="T925" s="148"/>
      <c r="U925" s="148"/>
      <c r="V925" s="148"/>
      <c r="W925" s="148"/>
      <c r="X925" s="148"/>
      <c r="Y925" s="148"/>
      <c r="Z925" s="148"/>
    </row>
    <row r="926" spans="1:26" ht="24.75" customHeight="1">
      <c r="A926" s="764"/>
      <c r="B926" s="148"/>
      <c r="C926" s="764"/>
      <c r="D926" s="62"/>
      <c r="E926" s="62"/>
      <c r="F926" s="62"/>
      <c r="G926" s="236"/>
      <c r="H926" s="63"/>
      <c r="I926" s="97"/>
      <c r="J926" s="63"/>
      <c r="K926" s="148"/>
      <c r="L926" s="148"/>
      <c r="M926" s="148"/>
      <c r="N926" s="148"/>
      <c r="O926" s="148"/>
      <c r="P926" s="148"/>
      <c r="Q926" s="148"/>
      <c r="R926" s="148"/>
      <c r="S926" s="148"/>
      <c r="T926" s="148"/>
      <c r="U926" s="148"/>
      <c r="V926" s="148"/>
      <c r="W926" s="148"/>
      <c r="X926" s="148"/>
      <c r="Y926" s="148"/>
      <c r="Z926" s="148"/>
    </row>
    <row r="927" spans="1:26" ht="24.75" customHeight="1">
      <c r="A927" s="764"/>
      <c r="B927" s="148"/>
      <c r="C927" s="764"/>
      <c r="D927" s="62"/>
      <c r="E927" s="62"/>
      <c r="F927" s="62"/>
      <c r="G927" s="236"/>
      <c r="H927" s="63"/>
      <c r="I927" s="97"/>
      <c r="J927" s="63"/>
      <c r="K927" s="148"/>
      <c r="L927" s="148"/>
      <c r="M927" s="148"/>
      <c r="N927" s="148"/>
      <c r="O927" s="148"/>
      <c r="P927" s="148"/>
      <c r="Q927" s="148"/>
      <c r="R927" s="148"/>
      <c r="S927" s="148"/>
      <c r="T927" s="148"/>
      <c r="U927" s="148"/>
      <c r="V927" s="148"/>
      <c r="W927" s="148"/>
      <c r="X927" s="148"/>
      <c r="Y927" s="148"/>
      <c r="Z927" s="148"/>
    </row>
    <row r="928" spans="1:26" ht="24.75" customHeight="1">
      <c r="A928" s="764"/>
      <c r="B928" s="148"/>
      <c r="C928" s="764"/>
      <c r="D928" s="62"/>
      <c r="E928" s="62"/>
      <c r="F928" s="62"/>
      <c r="G928" s="236"/>
      <c r="H928" s="63"/>
      <c r="I928" s="97"/>
      <c r="J928" s="63"/>
      <c r="K928" s="148"/>
      <c r="L928" s="148"/>
      <c r="M928" s="148"/>
      <c r="N928" s="148"/>
      <c r="O928" s="148"/>
      <c r="P928" s="148"/>
      <c r="Q928" s="148"/>
      <c r="R928" s="148"/>
      <c r="S928" s="148"/>
      <c r="T928" s="148"/>
      <c r="U928" s="148"/>
      <c r="V928" s="148"/>
      <c r="W928" s="148"/>
      <c r="X928" s="148"/>
      <c r="Y928" s="148"/>
      <c r="Z928" s="148"/>
    </row>
    <row r="929" spans="1:26" ht="24.75" customHeight="1">
      <c r="A929" s="764"/>
      <c r="B929" s="148"/>
      <c r="C929" s="764"/>
      <c r="D929" s="62"/>
      <c r="E929" s="62"/>
      <c r="F929" s="62"/>
      <c r="G929" s="236"/>
      <c r="H929" s="63"/>
      <c r="I929" s="97"/>
      <c r="J929" s="63"/>
      <c r="K929" s="148"/>
      <c r="L929" s="148"/>
      <c r="M929" s="148"/>
      <c r="N929" s="148"/>
      <c r="O929" s="148"/>
      <c r="P929" s="148"/>
      <c r="Q929" s="148"/>
      <c r="R929" s="148"/>
      <c r="S929" s="148"/>
      <c r="T929" s="148"/>
      <c r="U929" s="148"/>
      <c r="V929" s="148"/>
      <c r="W929" s="148"/>
      <c r="X929" s="148"/>
      <c r="Y929" s="148"/>
      <c r="Z929" s="148"/>
    </row>
    <row r="930" spans="1:26" ht="24.75" customHeight="1">
      <c r="A930" s="764"/>
      <c r="B930" s="148"/>
      <c r="C930" s="764"/>
      <c r="D930" s="62"/>
      <c r="E930" s="62"/>
      <c r="F930" s="62"/>
      <c r="G930" s="236"/>
      <c r="H930" s="63"/>
      <c r="I930" s="97"/>
      <c r="J930" s="63"/>
      <c r="K930" s="148"/>
      <c r="L930" s="148"/>
      <c r="M930" s="148"/>
      <c r="N930" s="148"/>
      <c r="O930" s="148"/>
      <c r="P930" s="148"/>
      <c r="Q930" s="148"/>
      <c r="R930" s="148"/>
      <c r="S930" s="148"/>
      <c r="T930" s="148"/>
      <c r="U930" s="148"/>
      <c r="V930" s="148"/>
      <c r="W930" s="148"/>
      <c r="X930" s="148"/>
      <c r="Y930" s="148"/>
      <c r="Z930" s="148"/>
    </row>
    <row r="931" spans="1:26" ht="24.75" customHeight="1">
      <c r="A931" s="764"/>
      <c r="B931" s="148"/>
      <c r="C931" s="764"/>
      <c r="D931" s="62"/>
      <c r="E931" s="62"/>
      <c r="F931" s="62"/>
      <c r="G931" s="236"/>
      <c r="H931" s="63"/>
      <c r="I931" s="97"/>
      <c r="J931" s="63"/>
      <c r="K931" s="148"/>
      <c r="L931" s="148"/>
      <c r="M931" s="148"/>
      <c r="N931" s="148"/>
      <c r="O931" s="148"/>
      <c r="P931" s="148"/>
      <c r="Q931" s="148"/>
      <c r="R931" s="148"/>
      <c r="S931" s="148"/>
      <c r="T931" s="148"/>
      <c r="U931" s="148"/>
      <c r="V931" s="148"/>
      <c r="W931" s="148"/>
      <c r="X931" s="148"/>
      <c r="Y931" s="148"/>
      <c r="Z931" s="148"/>
    </row>
    <row r="932" spans="1:26" ht="24.75" customHeight="1">
      <c r="A932" s="764"/>
      <c r="B932" s="148"/>
      <c r="C932" s="764"/>
      <c r="D932" s="62"/>
      <c r="E932" s="62"/>
      <c r="F932" s="62"/>
      <c r="G932" s="236"/>
      <c r="H932" s="63"/>
      <c r="I932" s="97"/>
      <c r="J932" s="63"/>
      <c r="K932" s="148"/>
      <c r="L932" s="148"/>
      <c r="M932" s="148"/>
      <c r="N932" s="148"/>
      <c r="O932" s="148"/>
      <c r="P932" s="148"/>
      <c r="Q932" s="148"/>
      <c r="R932" s="148"/>
      <c r="S932" s="148"/>
      <c r="T932" s="148"/>
      <c r="U932" s="148"/>
      <c r="V932" s="148"/>
      <c r="W932" s="148"/>
      <c r="X932" s="148"/>
      <c r="Y932" s="148"/>
      <c r="Z932" s="148"/>
    </row>
    <row r="933" spans="1:26" ht="24.75" customHeight="1">
      <c r="A933" s="764"/>
      <c r="B933" s="148"/>
      <c r="C933" s="764"/>
      <c r="D933" s="62"/>
      <c r="E933" s="62"/>
      <c r="F933" s="62"/>
      <c r="G933" s="236"/>
      <c r="H933" s="63"/>
      <c r="I933" s="97"/>
      <c r="J933" s="63"/>
      <c r="K933" s="148"/>
      <c r="L933" s="148"/>
      <c r="M933" s="148"/>
      <c r="N933" s="148"/>
      <c r="O933" s="148"/>
      <c r="P933" s="148"/>
      <c r="Q933" s="148"/>
      <c r="R933" s="148"/>
      <c r="S933" s="148"/>
      <c r="T933" s="148"/>
      <c r="U933" s="148"/>
      <c r="V933" s="148"/>
      <c r="W933" s="148"/>
      <c r="X933" s="148"/>
      <c r="Y933" s="148"/>
      <c r="Z933" s="148"/>
    </row>
    <row r="934" spans="1:26" ht="24.75" customHeight="1">
      <c r="A934" s="764"/>
      <c r="B934" s="148"/>
      <c r="C934" s="764"/>
      <c r="D934" s="62"/>
      <c r="E934" s="62"/>
      <c r="F934" s="62"/>
      <c r="G934" s="236"/>
      <c r="H934" s="63"/>
      <c r="I934" s="97"/>
      <c r="J934" s="63"/>
      <c r="K934" s="148"/>
      <c r="L934" s="148"/>
      <c r="M934" s="148"/>
      <c r="N934" s="148"/>
      <c r="O934" s="148"/>
      <c r="P934" s="148"/>
      <c r="Q934" s="148"/>
      <c r="R934" s="148"/>
      <c r="S934" s="148"/>
      <c r="T934" s="148"/>
      <c r="U934" s="148"/>
      <c r="V934" s="148"/>
      <c r="W934" s="148"/>
      <c r="X934" s="148"/>
      <c r="Y934" s="148"/>
      <c r="Z934" s="148"/>
    </row>
    <row r="935" spans="1:26" ht="24.75" customHeight="1">
      <c r="A935" s="764"/>
      <c r="B935" s="148"/>
      <c r="C935" s="764"/>
      <c r="D935" s="62"/>
      <c r="E935" s="62"/>
      <c r="F935" s="62"/>
      <c r="G935" s="236"/>
      <c r="H935" s="63"/>
      <c r="I935" s="97"/>
      <c r="J935" s="63"/>
      <c r="K935" s="148"/>
      <c r="L935" s="148"/>
      <c r="M935" s="148"/>
      <c r="N935" s="148"/>
      <c r="O935" s="148"/>
      <c r="P935" s="148"/>
      <c r="Q935" s="148"/>
      <c r="R935" s="148"/>
      <c r="S935" s="148"/>
      <c r="T935" s="148"/>
      <c r="U935" s="148"/>
      <c r="V935" s="148"/>
      <c r="W935" s="148"/>
      <c r="X935" s="148"/>
      <c r="Y935" s="148"/>
      <c r="Z935" s="148"/>
    </row>
    <row r="936" spans="1:26" ht="24.75" customHeight="1">
      <c r="A936" s="764"/>
      <c r="B936" s="148"/>
      <c r="C936" s="764"/>
      <c r="D936" s="62"/>
      <c r="E936" s="62"/>
      <c r="F936" s="62"/>
      <c r="G936" s="236"/>
      <c r="H936" s="63"/>
      <c r="I936" s="97"/>
      <c r="J936" s="63"/>
      <c r="K936" s="148"/>
      <c r="L936" s="148"/>
      <c r="M936" s="148"/>
      <c r="N936" s="148"/>
      <c r="O936" s="148"/>
      <c r="P936" s="148"/>
      <c r="Q936" s="148"/>
      <c r="R936" s="148"/>
      <c r="S936" s="148"/>
      <c r="T936" s="148"/>
      <c r="U936" s="148"/>
      <c r="V936" s="148"/>
      <c r="W936" s="148"/>
      <c r="X936" s="148"/>
      <c r="Y936" s="148"/>
      <c r="Z936" s="148"/>
    </row>
    <row r="937" spans="1:26" ht="24.75" customHeight="1">
      <c r="A937" s="764"/>
      <c r="B937" s="148"/>
      <c r="C937" s="764"/>
      <c r="D937" s="62"/>
      <c r="E937" s="62"/>
      <c r="F937" s="62"/>
      <c r="G937" s="236"/>
      <c r="H937" s="63"/>
      <c r="I937" s="97"/>
      <c r="J937" s="63"/>
      <c r="K937" s="148"/>
      <c r="L937" s="148"/>
      <c r="M937" s="148"/>
      <c r="N937" s="148"/>
      <c r="O937" s="148"/>
      <c r="P937" s="148"/>
      <c r="Q937" s="148"/>
      <c r="R937" s="148"/>
      <c r="S937" s="148"/>
      <c r="T937" s="148"/>
      <c r="U937" s="148"/>
      <c r="V937" s="148"/>
      <c r="W937" s="148"/>
      <c r="X937" s="148"/>
      <c r="Y937" s="148"/>
      <c r="Z937" s="148"/>
    </row>
    <row r="938" spans="1:26" ht="24.75" customHeight="1">
      <c r="A938" s="764"/>
      <c r="B938" s="148"/>
      <c r="C938" s="764"/>
      <c r="D938" s="62"/>
      <c r="E938" s="62"/>
      <c r="F938" s="62"/>
      <c r="G938" s="236"/>
      <c r="H938" s="63"/>
      <c r="I938" s="97"/>
      <c r="J938" s="63"/>
      <c r="K938" s="148"/>
      <c r="L938" s="148"/>
      <c r="M938" s="148"/>
      <c r="N938" s="148"/>
      <c r="O938" s="148"/>
      <c r="P938" s="148"/>
      <c r="Q938" s="148"/>
      <c r="R938" s="148"/>
      <c r="S938" s="148"/>
      <c r="T938" s="148"/>
      <c r="U938" s="148"/>
      <c r="V938" s="148"/>
      <c r="W938" s="148"/>
      <c r="X938" s="148"/>
      <c r="Y938" s="148"/>
      <c r="Z938" s="148"/>
    </row>
    <row r="939" spans="1:26" ht="24.75" customHeight="1">
      <c r="A939" s="764"/>
      <c r="B939" s="148"/>
      <c r="C939" s="764"/>
      <c r="D939" s="62"/>
      <c r="E939" s="62"/>
      <c r="F939" s="62"/>
      <c r="G939" s="236"/>
      <c r="H939" s="63"/>
      <c r="I939" s="97"/>
      <c r="J939" s="63"/>
      <c r="K939" s="148"/>
      <c r="L939" s="148"/>
      <c r="M939" s="148"/>
      <c r="N939" s="148"/>
      <c r="O939" s="148"/>
      <c r="P939" s="148"/>
      <c r="Q939" s="148"/>
      <c r="R939" s="148"/>
      <c r="S939" s="148"/>
      <c r="T939" s="148"/>
      <c r="U939" s="148"/>
      <c r="V939" s="148"/>
      <c r="W939" s="148"/>
      <c r="X939" s="148"/>
      <c r="Y939" s="148"/>
      <c r="Z939" s="148"/>
    </row>
    <row r="940" spans="1:26" ht="24.75" customHeight="1">
      <c r="A940" s="764"/>
      <c r="B940" s="148"/>
      <c r="C940" s="764"/>
      <c r="D940" s="62"/>
      <c r="E940" s="62"/>
      <c r="F940" s="62"/>
      <c r="G940" s="236"/>
      <c r="H940" s="63"/>
      <c r="I940" s="97"/>
      <c r="J940" s="63"/>
      <c r="K940" s="148"/>
      <c r="L940" s="148"/>
      <c r="M940" s="148"/>
      <c r="N940" s="148"/>
      <c r="O940" s="148"/>
      <c r="P940" s="148"/>
      <c r="Q940" s="148"/>
      <c r="R940" s="148"/>
      <c r="S940" s="148"/>
      <c r="T940" s="148"/>
      <c r="U940" s="148"/>
      <c r="V940" s="148"/>
      <c r="W940" s="148"/>
      <c r="X940" s="148"/>
      <c r="Y940" s="148"/>
      <c r="Z940" s="148"/>
    </row>
    <row r="941" spans="1:26" ht="24.75" customHeight="1">
      <c r="A941" s="764"/>
      <c r="B941" s="148"/>
      <c r="C941" s="764"/>
      <c r="D941" s="62"/>
      <c r="E941" s="62"/>
      <c r="F941" s="62"/>
      <c r="G941" s="236"/>
      <c r="H941" s="63"/>
      <c r="I941" s="97"/>
      <c r="J941" s="63"/>
      <c r="K941" s="148"/>
      <c r="L941" s="148"/>
      <c r="M941" s="148"/>
      <c r="N941" s="148"/>
      <c r="O941" s="148"/>
      <c r="P941" s="148"/>
      <c r="Q941" s="148"/>
      <c r="R941" s="148"/>
      <c r="S941" s="148"/>
      <c r="T941" s="148"/>
      <c r="U941" s="148"/>
      <c r="V941" s="148"/>
      <c r="W941" s="148"/>
      <c r="X941" s="148"/>
      <c r="Y941" s="148"/>
      <c r="Z941" s="148"/>
    </row>
    <row r="942" spans="1:26" ht="24.75" customHeight="1">
      <c r="A942" s="764"/>
      <c r="B942" s="148"/>
      <c r="C942" s="764"/>
      <c r="D942" s="62"/>
      <c r="E942" s="62"/>
      <c r="F942" s="62"/>
      <c r="G942" s="236"/>
      <c r="H942" s="63"/>
      <c r="I942" s="97"/>
      <c r="J942" s="63"/>
      <c r="K942" s="148"/>
      <c r="L942" s="148"/>
      <c r="M942" s="148"/>
      <c r="N942" s="148"/>
      <c r="O942" s="148"/>
      <c r="P942" s="148"/>
      <c r="Q942" s="148"/>
      <c r="R942" s="148"/>
      <c r="S942" s="148"/>
      <c r="T942" s="148"/>
      <c r="U942" s="148"/>
      <c r="V942" s="148"/>
      <c r="W942" s="148"/>
      <c r="X942" s="148"/>
      <c r="Y942" s="148"/>
      <c r="Z942" s="148"/>
    </row>
    <row r="943" spans="1:26" ht="24.75" customHeight="1">
      <c r="A943" s="764"/>
      <c r="B943" s="148"/>
      <c r="C943" s="764"/>
      <c r="D943" s="62"/>
      <c r="E943" s="62"/>
      <c r="F943" s="62"/>
      <c r="G943" s="236"/>
      <c r="H943" s="63"/>
      <c r="I943" s="97"/>
      <c r="J943" s="63"/>
      <c r="K943" s="148"/>
      <c r="L943" s="148"/>
      <c r="M943" s="148"/>
      <c r="N943" s="148"/>
      <c r="O943" s="148"/>
      <c r="P943" s="148"/>
      <c r="Q943" s="148"/>
      <c r="R943" s="148"/>
      <c r="S943" s="148"/>
      <c r="T943" s="148"/>
      <c r="U943" s="148"/>
      <c r="V943" s="148"/>
      <c r="W943" s="148"/>
      <c r="X943" s="148"/>
      <c r="Y943" s="148"/>
      <c r="Z943" s="148"/>
    </row>
    <row r="944" spans="1:26" ht="24.75" customHeight="1">
      <c r="A944" s="764"/>
      <c r="B944" s="148"/>
      <c r="C944" s="764"/>
      <c r="D944" s="62"/>
      <c r="E944" s="62"/>
      <c r="F944" s="62"/>
      <c r="G944" s="236"/>
      <c r="H944" s="63"/>
      <c r="I944" s="97"/>
      <c r="J944" s="63"/>
      <c r="K944" s="148"/>
      <c r="L944" s="148"/>
      <c r="M944" s="148"/>
      <c r="N944" s="148"/>
      <c r="O944" s="148"/>
      <c r="P944" s="148"/>
      <c r="Q944" s="148"/>
      <c r="R944" s="148"/>
      <c r="S944" s="148"/>
      <c r="T944" s="148"/>
      <c r="U944" s="148"/>
      <c r="V944" s="148"/>
      <c r="W944" s="148"/>
      <c r="X944" s="148"/>
      <c r="Y944" s="148"/>
      <c r="Z944" s="148"/>
    </row>
    <row r="945" spans="1:26" ht="24.75" customHeight="1">
      <c r="A945" s="764"/>
      <c r="B945" s="148"/>
      <c r="C945" s="764"/>
      <c r="D945" s="62"/>
      <c r="E945" s="62"/>
      <c r="F945" s="62"/>
      <c r="G945" s="236"/>
      <c r="H945" s="63"/>
      <c r="I945" s="97"/>
      <c r="J945" s="63"/>
      <c r="K945" s="148"/>
      <c r="L945" s="148"/>
      <c r="M945" s="148"/>
      <c r="N945" s="148"/>
      <c r="O945" s="148"/>
      <c r="P945" s="148"/>
      <c r="Q945" s="148"/>
      <c r="R945" s="148"/>
      <c r="S945" s="148"/>
      <c r="T945" s="148"/>
      <c r="U945" s="148"/>
      <c r="V945" s="148"/>
      <c r="W945" s="148"/>
      <c r="X945" s="148"/>
      <c r="Y945" s="148"/>
      <c r="Z945" s="148"/>
    </row>
    <row r="946" spans="1:26" ht="24.75" customHeight="1">
      <c r="A946" s="764"/>
      <c r="B946" s="148"/>
      <c r="C946" s="764"/>
      <c r="D946" s="62"/>
      <c r="E946" s="62"/>
      <c r="F946" s="62"/>
      <c r="G946" s="236"/>
      <c r="H946" s="63"/>
      <c r="I946" s="97"/>
      <c r="J946" s="63"/>
      <c r="K946" s="148"/>
      <c r="L946" s="148"/>
      <c r="M946" s="148"/>
      <c r="N946" s="148"/>
      <c r="O946" s="148"/>
      <c r="P946" s="148"/>
      <c r="Q946" s="148"/>
      <c r="R946" s="148"/>
      <c r="S946" s="148"/>
      <c r="T946" s="148"/>
      <c r="U946" s="148"/>
      <c r="V946" s="148"/>
      <c r="W946" s="148"/>
      <c r="X946" s="148"/>
      <c r="Y946" s="148"/>
      <c r="Z946" s="148"/>
    </row>
    <row r="947" spans="1:26" ht="24.75" customHeight="1">
      <c r="A947" s="764"/>
      <c r="B947" s="148"/>
      <c r="C947" s="764"/>
      <c r="D947" s="62"/>
      <c r="E947" s="62"/>
      <c r="F947" s="62"/>
      <c r="G947" s="236"/>
      <c r="H947" s="63"/>
      <c r="I947" s="97"/>
      <c r="J947" s="63"/>
      <c r="K947" s="148"/>
      <c r="L947" s="148"/>
      <c r="M947" s="148"/>
      <c r="N947" s="148"/>
      <c r="O947" s="148"/>
      <c r="P947" s="148"/>
      <c r="Q947" s="148"/>
      <c r="R947" s="148"/>
      <c r="S947" s="148"/>
      <c r="T947" s="148"/>
      <c r="U947" s="148"/>
      <c r="V947" s="148"/>
      <c r="W947" s="148"/>
      <c r="X947" s="148"/>
      <c r="Y947" s="148"/>
      <c r="Z947" s="148"/>
    </row>
    <row r="948" spans="1:26" ht="24.75" customHeight="1">
      <c r="A948" s="764"/>
      <c r="B948" s="148"/>
      <c r="C948" s="764"/>
      <c r="D948" s="62"/>
      <c r="E948" s="62"/>
      <c r="F948" s="62"/>
      <c r="G948" s="236"/>
      <c r="H948" s="63"/>
      <c r="I948" s="97"/>
      <c r="J948" s="63"/>
      <c r="K948" s="148"/>
      <c r="L948" s="148"/>
      <c r="M948" s="148"/>
      <c r="N948" s="148"/>
      <c r="O948" s="148"/>
      <c r="P948" s="148"/>
      <c r="Q948" s="148"/>
      <c r="R948" s="148"/>
      <c r="S948" s="148"/>
      <c r="T948" s="148"/>
      <c r="U948" s="148"/>
      <c r="V948" s="148"/>
      <c r="W948" s="148"/>
      <c r="X948" s="148"/>
      <c r="Y948" s="148"/>
      <c r="Z948" s="148"/>
    </row>
    <row r="949" spans="1:26" ht="24.75" customHeight="1">
      <c r="A949" s="764"/>
      <c r="B949" s="148"/>
      <c r="C949" s="764"/>
      <c r="D949" s="62"/>
      <c r="E949" s="62"/>
      <c r="F949" s="62"/>
      <c r="G949" s="236"/>
      <c r="H949" s="63"/>
      <c r="I949" s="97"/>
      <c r="J949" s="63"/>
      <c r="K949" s="148"/>
      <c r="L949" s="148"/>
      <c r="M949" s="148"/>
      <c r="N949" s="148"/>
      <c r="O949" s="148"/>
      <c r="P949" s="148"/>
      <c r="Q949" s="148"/>
      <c r="R949" s="148"/>
      <c r="S949" s="148"/>
      <c r="T949" s="148"/>
      <c r="U949" s="148"/>
      <c r="V949" s="148"/>
      <c r="W949" s="148"/>
      <c r="X949" s="148"/>
      <c r="Y949" s="148"/>
      <c r="Z949" s="148"/>
    </row>
    <row r="950" spans="1:26" ht="24.75" customHeight="1">
      <c r="A950" s="764"/>
      <c r="B950" s="148"/>
      <c r="C950" s="764"/>
      <c r="D950" s="62"/>
      <c r="E950" s="62"/>
      <c r="F950" s="62"/>
      <c r="G950" s="236"/>
      <c r="H950" s="63"/>
      <c r="I950" s="97"/>
      <c r="J950" s="63"/>
      <c r="K950" s="148"/>
      <c r="L950" s="148"/>
      <c r="M950" s="148"/>
      <c r="N950" s="148"/>
      <c r="O950" s="148"/>
      <c r="P950" s="148"/>
      <c r="Q950" s="148"/>
      <c r="R950" s="148"/>
      <c r="S950" s="148"/>
      <c r="T950" s="148"/>
      <c r="U950" s="148"/>
      <c r="V950" s="148"/>
      <c r="W950" s="148"/>
      <c r="X950" s="148"/>
      <c r="Y950" s="148"/>
      <c r="Z950" s="148"/>
    </row>
    <row r="951" spans="1:26" ht="24.75" customHeight="1">
      <c r="A951" s="764"/>
      <c r="B951" s="148"/>
      <c r="C951" s="764"/>
      <c r="D951" s="62"/>
      <c r="E951" s="62"/>
      <c r="F951" s="62"/>
      <c r="G951" s="236"/>
      <c r="H951" s="63"/>
      <c r="I951" s="97"/>
      <c r="J951" s="63"/>
      <c r="K951" s="148"/>
      <c r="L951" s="148"/>
      <c r="M951" s="148"/>
      <c r="N951" s="148"/>
      <c r="O951" s="148"/>
      <c r="P951" s="148"/>
      <c r="Q951" s="148"/>
      <c r="R951" s="148"/>
      <c r="S951" s="148"/>
      <c r="T951" s="148"/>
      <c r="U951" s="148"/>
      <c r="V951" s="148"/>
      <c r="W951" s="148"/>
      <c r="X951" s="148"/>
      <c r="Y951" s="148"/>
      <c r="Z951" s="148"/>
    </row>
    <row r="952" spans="1:26" ht="24.75" customHeight="1">
      <c r="A952" s="764"/>
      <c r="B952" s="148"/>
      <c r="C952" s="764"/>
      <c r="D952" s="62"/>
      <c r="E952" s="62"/>
      <c r="F952" s="62"/>
      <c r="G952" s="236"/>
      <c r="H952" s="63"/>
      <c r="I952" s="97"/>
      <c r="J952" s="63"/>
      <c r="K952" s="148"/>
      <c r="L952" s="148"/>
      <c r="M952" s="148"/>
      <c r="N952" s="148"/>
      <c r="O952" s="148"/>
      <c r="P952" s="148"/>
      <c r="Q952" s="148"/>
      <c r="R952" s="148"/>
      <c r="S952" s="148"/>
      <c r="T952" s="148"/>
      <c r="U952" s="148"/>
      <c r="V952" s="148"/>
      <c r="W952" s="148"/>
      <c r="X952" s="148"/>
      <c r="Y952" s="148"/>
      <c r="Z952" s="148"/>
    </row>
    <row r="953" spans="1:26" ht="24.75" customHeight="1">
      <c r="A953" s="764"/>
      <c r="B953" s="148"/>
      <c r="C953" s="764"/>
      <c r="D953" s="62"/>
      <c r="E953" s="62"/>
      <c r="F953" s="62"/>
      <c r="G953" s="236"/>
      <c r="H953" s="63"/>
      <c r="I953" s="97"/>
      <c r="J953" s="63"/>
      <c r="K953" s="148"/>
      <c r="L953" s="148"/>
      <c r="M953" s="148"/>
      <c r="N953" s="148"/>
      <c r="O953" s="148"/>
      <c r="P953" s="148"/>
      <c r="Q953" s="148"/>
      <c r="R953" s="148"/>
      <c r="S953" s="148"/>
      <c r="T953" s="148"/>
      <c r="U953" s="148"/>
      <c r="V953" s="148"/>
      <c r="W953" s="148"/>
      <c r="X953" s="148"/>
      <c r="Y953" s="148"/>
      <c r="Z953" s="148"/>
    </row>
    <row r="954" spans="1:26" ht="24.75" customHeight="1">
      <c r="A954" s="764"/>
      <c r="B954" s="148"/>
      <c r="C954" s="764"/>
      <c r="D954" s="62"/>
      <c r="E954" s="62"/>
      <c r="F954" s="62"/>
      <c r="G954" s="236"/>
      <c r="H954" s="63"/>
      <c r="I954" s="97"/>
      <c r="J954" s="63"/>
      <c r="K954" s="148"/>
      <c r="L954" s="148"/>
      <c r="M954" s="148"/>
      <c r="N954" s="148"/>
      <c r="O954" s="148"/>
      <c r="P954" s="148"/>
      <c r="Q954" s="148"/>
      <c r="R954" s="148"/>
      <c r="S954" s="148"/>
      <c r="T954" s="148"/>
      <c r="U954" s="148"/>
      <c r="V954" s="148"/>
      <c r="W954" s="148"/>
      <c r="X954" s="148"/>
      <c r="Y954" s="148"/>
      <c r="Z954" s="148"/>
    </row>
    <row r="955" spans="1:26" ht="24.75" customHeight="1">
      <c r="A955" s="764"/>
      <c r="B955" s="148"/>
      <c r="C955" s="764"/>
      <c r="D955" s="62"/>
      <c r="E955" s="62"/>
      <c r="F955" s="62"/>
      <c r="G955" s="236"/>
      <c r="H955" s="63"/>
      <c r="I955" s="97"/>
      <c r="J955" s="63"/>
      <c r="K955" s="148"/>
      <c r="L955" s="148"/>
      <c r="M955" s="148"/>
      <c r="N955" s="148"/>
      <c r="O955" s="148"/>
      <c r="P955" s="148"/>
      <c r="Q955" s="148"/>
      <c r="R955" s="148"/>
      <c r="S955" s="148"/>
      <c r="T955" s="148"/>
      <c r="U955" s="148"/>
      <c r="V955" s="148"/>
      <c r="W955" s="148"/>
      <c r="X955" s="148"/>
      <c r="Y955" s="148"/>
      <c r="Z955" s="148"/>
    </row>
    <row r="956" spans="1:26" ht="24.75" customHeight="1">
      <c r="A956" s="764"/>
      <c r="B956" s="148"/>
      <c r="C956" s="764"/>
      <c r="D956" s="62"/>
      <c r="E956" s="62"/>
      <c r="F956" s="62"/>
      <c r="G956" s="236"/>
      <c r="H956" s="63"/>
      <c r="I956" s="97"/>
      <c r="J956" s="63"/>
      <c r="K956" s="148"/>
      <c r="L956" s="148"/>
      <c r="M956" s="148"/>
      <c r="N956" s="148"/>
      <c r="O956" s="148"/>
      <c r="P956" s="148"/>
      <c r="Q956" s="148"/>
      <c r="R956" s="148"/>
      <c r="S956" s="148"/>
      <c r="T956" s="148"/>
      <c r="U956" s="148"/>
      <c r="V956" s="148"/>
      <c r="W956" s="148"/>
      <c r="X956" s="148"/>
      <c r="Y956" s="148"/>
      <c r="Z956" s="148"/>
    </row>
    <row r="957" spans="1:26" ht="24.75" customHeight="1">
      <c r="A957" s="764"/>
      <c r="B957" s="148"/>
      <c r="C957" s="764"/>
      <c r="D957" s="62"/>
      <c r="E957" s="62"/>
      <c r="F957" s="62"/>
      <c r="G957" s="236"/>
      <c r="H957" s="63"/>
      <c r="I957" s="97"/>
      <c r="J957" s="63"/>
      <c r="K957" s="148"/>
      <c r="L957" s="148"/>
      <c r="M957" s="148"/>
      <c r="N957" s="148"/>
      <c r="O957" s="148"/>
      <c r="P957" s="148"/>
      <c r="Q957" s="148"/>
      <c r="R957" s="148"/>
      <c r="S957" s="148"/>
      <c r="T957" s="148"/>
      <c r="U957" s="148"/>
      <c r="V957" s="148"/>
      <c r="W957" s="148"/>
      <c r="X957" s="148"/>
      <c r="Y957" s="148"/>
      <c r="Z957" s="148"/>
    </row>
    <row r="958" spans="1:26" ht="24.75" customHeight="1">
      <c r="A958" s="764"/>
      <c r="B958" s="148"/>
      <c r="C958" s="764"/>
      <c r="D958" s="62"/>
      <c r="E958" s="62"/>
      <c r="F958" s="62"/>
      <c r="G958" s="236"/>
      <c r="H958" s="63"/>
      <c r="I958" s="97"/>
      <c r="J958" s="63"/>
      <c r="K958" s="148"/>
      <c r="L958" s="148"/>
      <c r="M958" s="148"/>
      <c r="N958" s="148"/>
      <c r="O958" s="148"/>
      <c r="P958" s="148"/>
      <c r="Q958" s="148"/>
      <c r="R958" s="148"/>
      <c r="S958" s="148"/>
      <c r="T958" s="148"/>
      <c r="U958" s="148"/>
      <c r="V958" s="148"/>
      <c r="W958" s="148"/>
      <c r="X958" s="148"/>
      <c r="Y958" s="148"/>
      <c r="Z958" s="148"/>
    </row>
    <row r="959" spans="1:26" ht="24.75" customHeight="1">
      <c r="A959" s="764"/>
      <c r="B959" s="148"/>
      <c r="C959" s="764"/>
      <c r="D959" s="62"/>
      <c r="E959" s="62"/>
      <c r="F959" s="62"/>
      <c r="G959" s="236"/>
      <c r="H959" s="63"/>
      <c r="I959" s="97"/>
      <c r="J959" s="63"/>
      <c r="K959" s="148"/>
      <c r="L959" s="148"/>
      <c r="M959" s="148"/>
      <c r="N959" s="148"/>
      <c r="O959" s="148"/>
      <c r="P959" s="148"/>
      <c r="Q959" s="148"/>
      <c r="R959" s="148"/>
      <c r="S959" s="148"/>
      <c r="T959" s="148"/>
      <c r="U959" s="148"/>
      <c r="V959" s="148"/>
      <c r="W959" s="148"/>
      <c r="X959" s="148"/>
      <c r="Y959" s="148"/>
      <c r="Z959" s="148"/>
    </row>
    <row r="960" spans="1:26" ht="24.75" customHeight="1">
      <c r="A960" s="764"/>
      <c r="B960" s="148"/>
      <c r="C960" s="764"/>
      <c r="D960" s="62"/>
      <c r="E960" s="62"/>
      <c r="F960" s="62"/>
      <c r="G960" s="236"/>
      <c r="H960" s="63"/>
      <c r="I960" s="97"/>
      <c r="J960" s="63"/>
      <c r="K960" s="148"/>
      <c r="L960" s="148"/>
      <c r="M960" s="148"/>
      <c r="N960" s="148"/>
      <c r="O960" s="148"/>
      <c r="P960" s="148"/>
      <c r="Q960" s="148"/>
      <c r="R960" s="148"/>
      <c r="S960" s="148"/>
      <c r="T960" s="148"/>
      <c r="U960" s="148"/>
      <c r="V960" s="148"/>
      <c r="W960" s="148"/>
      <c r="X960" s="148"/>
      <c r="Y960" s="148"/>
      <c r="Z960" s="148"/>
    </row>
    <row r="961" spans="1:26" ht="24.75" customHeight="1">
      <c r="A961" s="764"/>
      <c r="B961" s="148"/>
      <c r="C961" s="764"/>
      <c r="D961" s="62"/>
      <c r="E961" s="62"/>
      <c r="F961" s="62"/>
      <c r="G961" s="236"/>
      <c r="H961" s="63"/>
      <c r="I961" s="97"/>
      <c r="J961" s="63"/>
      <c r="K961" s="148"/>
      <c r="L961" s="148"/>
      <c r="M961" s="148"/>
      <c r="N961" s="148"/>
      <c r="O961" s="148"/>
      <c r="P961" s="148"/>
      <c r="Q961" s="148"/>
      <c r="R961" s="148"/>
      <c r="S961" s="148"/>
      <c r="T961" s="148"/>
      <c r="U961" s="148"/>
      <c r="V961" s="148"/>
      <c r="W961" s="148"/>
      <c r="X961" s="148"/>
      <c r="Y961" s="148"/>
      <c r="Z961" s="148"/>
    </row>
    <row r="962" spans="1:26" ht="24.75" customHeight="1">
      <c r="A962" s="764"/>
      <c r="B962" s="148"/>
      <c r="C962" s="764"/>
      <c r="D962" s="62"/>
      <c r="E962" s="62"/>
      <c r="F962" s="62"/>
      <c r="G962" s="236"/>
      <c r="H962" s="63"/>
      <c r="I962" s="97"/>
      <c r="J962" s="63"/>
      <c r="K962" s="148"/>
      <c r="L962" s="148"/>
      <c r="M962" s="148"/>
      <c r="N962" s="148"/>
      <c r="O962" s="148"/>
      <c r="P962" s="148"/>
      <c r="Q962" s="148"/>
      <c r="R962" s="148"/>
      <c r="S962" s="148"/>
      <c r="T962" s="148"/>
      <c r="U962" s="148"/>
      <c r="V962" s="148"/>
      <c r="W962" s="148"/>
      <c r="X962" s="148"/>
      <c r="Y962" s="148"/>
      <c r="Z962" s="148"/>
    </row>
    <row r="963" spans="1:26" ht="24.75" customHeight="1">
      <c r="A963" s="764"/>
      <c r="B963" s="148"/>
      <c r="C963" s="764"/>
      <c r="D963" s="62"/>
      <c r="E963" s="62"/>
      <c r="F963" s="62"/>
      <c r="G963" s="236"/>
      <c r="H963" s="63"/>
      <c r="I963" s="97"/>
      <c r="J963" s="63"/>
      <c r="K963" s="148"/>
      <c r="L963" s="148"/>
      <c r="M963" s="148"/>
      <c r="N963" s="148"/>
      <c r="O963" s="148"/>
      <c r="P963" s="148"/>
      <c r="Q963" s="148"/>
      <c r="R963" s="148"/>
      <c r="S963" s="148"/>
      <c r="T963" s="148"/>
      <c r="U963" s="148"/>
      <c r="V963" s="148"/>
      <c r="W963" s="148"/>
      <c r="X963" s="148"/>
      <c r="Y963" s="148"/>
      <c r="Z963" s="148"/>
    </row>
    <row r="964" spans="1:26" ht="24.75" customHeight="1">
      <c r="A964" s="764"/>
      <c r="B964" s="148"/>
      <c r="C964" s="764"/>
      <c r="D964" s="62"/>
      <c r="E964" s="62"/>
      <c r="F964" s="62"/>
      <c r="G964" s="236"/>
      <c r="H964" s="63"/>
      <c r="I964" s="97"/>
      <c r="J964" s="63"/>
      <c r="K964" s="148"/>
      <c r="L964" s="148"/>
      <c r="M964" s="148"/>
      <c r="N964" s="148"/>
      <c r="O964" s="148"/>
      <c r="P964" s="148"/>
      <c r="Q964" s="148"/>
      <c r="R964" s="148"/>
      <c r="S964" s="148"/>
      <c r="T964" s="148"/>
      <c r="U964" s="148"/>
      <c r="V964" s="148"/>
      <c r="W964" s="148"/>
      <c r="X964" s="148"/>
      <c r="Y964" s="148"/>
      <c r="Z964" s="148"/>
    </row>
    <row r="965" spans="1:26" ht="24.75" customHeight="1">
      <c r="A965" s="764"/>
      <c r="B965" s="148"/>
      <c r="C965" s="764"/>
      <c r="D965" s="62"/>
      <c r="E965" s="62"/>
      <c r="F965" s="62"/>
      <c r="G965" s="236"/>
      <c r="H965" s="63"/>
      <c r="I965" s="97"/>
      <c r="J965" s="63"/>
      <c r="K965" s="148"/>
      <c r="L965" s="148"/>
      <c r="M965" s="148"/>
      <c r="N965" s="148"/>
      <c r="O965" s="148"/>
      <c r="P965" s="148"/>
      <c r="Q965" s="148"/>
      <c r="R965" s="148"/>
      <c r="S965" s="148"/>
      <c r="T965" s="148"/>
      <c r="U965" s="148"/>
      <c r="V965" s="148"/>
      <c r="W965" s="148"/>
      <c r="X965" s="148"/>
      <c r="Y965" s="148"/>
      <c r="Z965" s="148"/>
    </row>
    <row r="966" spans="1:26" ht="24.75" customHeight="1">
      <c r="A966" s="764"/>
      <c r="B966" s="148"/>
      <c r="C966" s="764"/>
      <c r="D966" s="62"/>
      <c r="E966" s="62"/>
      <c r="F966" s="62"/>
      <c r="G966" s="236"/>
      <c r="H966" s="63"/>
      <c r="I966" s="97"/>
      <c r="J966" s="63"/>
      <c r="K966" s="148"/>
      <c r="L966" s="148"/>
      <c r="M966" s="148"/>
      <c r="N966" s="148"/>
      <c r="O966" s="148"/>
      <c r="P966" s="148"/>
      <c r="Q966" s="148"/>
      <c r="R966" s="148"/>
      <c r="S966" s="148"/>
      <c r="T966" s="148"/>
      <c r="U966" s="148"/>
      <c r="V966" s="148"/>
      <c r="W966" s="148"/>
      <c r="X966" s="148"/>
      <c r="Y966" s="148"/>
      <c r="Z966" s="148"/>
    </row>
    <row r="967" spans="1:26" ht="24.75" customHeight="1">
      <c r="A967" s="764"/>
      <c r="B967" s="148"/>
      <c r="C967" s="764"/>
      <c r="D967" s="62"/>
      <c r="E967" s="62"/>
      <c r="F967" s="62"/>
      <c r="G967" s="236"/>
      <c r="H967" s="63"/>
      <c r="I967" s="97"/>
      <c r="J967" s="63"/>
      <c r="K967" s="148"/>
      <c r="L967" s="148"/>
      <c r="M967" s="148"/>
      <c r="N967" s="148"/>
      <c r="O967" s="148"/>
      <c r="P967" s="148"/>
      <c r="Q967" s="148"/>
      <c r="R967" s="148"/>
      <c r="S967" s="148"/>
      <c r="T967" s="148"/>
      <c r="U967" s="148"/>
      <c r="V967" s="148"/>
      <c r="W967" s="148"/>
      <c r="X967" s="148"/>
      <c r="Y967" s="148"/>
      <c r="Z967" s="148"/>
    </row>
    <row r="968" spans="1:26" ht="24.75" customHeight="1">
      <c r="A968" s="764"/>
      <c r="B968" s="148"/>
      <c r="C968" s="764"/>
      <c r="D968" s="62"/>
      <c r="E968" s="62"/>
      <c r="F968" s="62"/>
      <c r="G968" s="236"/>
      <c r="H968" s="63"/>
      <c r="I968" s="97"/>
      <c r="J968" s="63"/>
      <c r="K968" s="148"/>
      <c r="L968" s="148"/>
      <c r="M968" s="148"/>
      <c r="N968" s="148"/>
      <c r="O968" s="148"/>
      <c r="P968" s="148"/>
      <c r="Q968" s="148"/>
      <c r="R968" s="148"/>
      <c r="S968" s="148"/>
      <c r="T968" s="148"/>
      <c r="U968" s="148"/>
      <c r="V968" s="148"/>
      <c r="W968" s="148"/>
      <c r="X968" s="148"/>
      <c r="Y968" s="148"/>
      <c r="Z968" s="148"/>
    </row>
    <row r="969" spans="1:26" ht="24.75" customHeight="1">
      <c r="A969" s="764"/>
      <c r="B969" s="148"/>
      <c r="C969" s="764"/>
      <c r="D969" s="62"/>
      <c r="E969" s="62"/>
      <c r="F969" s="62"/>
      <c r="G969" s="236"/>
      <c r="H969" s="63"/>
      <c r="I969" s="97"/>
      <c r="J969" s="63"/>
      <c r="K969" s="148"/>
      <c r="L969" s="148"/>
      <c r="M969" s="148"/>
      <c r="N969" s="148"/>
      <c r="O969" s="148"/>
      <c r="P969" s="148"/>
      <c r="Q969" s="148"/>
      <c r="R969" s="148"/>
      <c r="S969" s="148"/>
      <c r="T969" s="148"/>
      <c r="U969" s="148"/>
      <c r="V969" s="148"/>
      <c r="W969" s="148"/>
      <c r="X969" s="148"/>
      <c r="Y969" s="148"/>
      <c r="Z969" s="148"/>
    </row>
    <row r="970" spans="1:26" ht="24.75" customHeight="1">
      <c r="A970" s="764"/>
      <c r="B970" s="148"/>
      <c r="C970" s="764"/>
      <c r="D970" s="62"/>
      <c r="E970" s="62"/>
      <c r="F970" s="62"/>
      <c r="G970" s="236"/>
      <c r="H970" s="63"/>
      <c r="I970" s="97"/>
      <c r="J970" s="63"/>
      <c r="K970" s="148"/>
      <c r="L970" s="148"/>
      <c r="M970" s="148"/>
      <c r="N970" s="148"/>
      <c r="O970" s="148"/>
      <c r="P970" s="148"/>
      <c r="Q970" s="148"/>
      <c r="R970" s="148"/>
      <c r="S970" s="148"/>
      <c r="T970" s="148"/>
      <c r="U970" s="148"/>
      <c r="V970" s="148"/>
      <c r="W970" s="148"/>
      <c r="X970" s="148"/>
      <c r="Y970" s="148"/>
      <c r="Z970" s="148"/>
    </row>
    <row r="971" spans="1:26" ht="24.75" customHeight="1">
      <c r="A971" s="764"/>
      <c r="B971" s="148"/>
      <c r="C971" s="764"/>
      <c r="D971" s="62"/>
      <c r="E971" s="62"/>
      <c r="F971" s="62"/>
      <c r="G971" s="236"/>
      <c r="H971" s="63"/>
      <c r="I971" s="97"/>
      <c r="J971" s="63"/>
      <c r="K971" s="148"/>
      <c r="L971" s="148"/>
      <c r="M971" s="148"/>
      <c r="N971" s="148"/>
      <c r="O971" s="148"/>
      <c r="P971" s="148"/>
      <c r="Q971" s="148"/>
      <c r="R971" s="148"/>
      <c r="S971" s="148"/>
      <c r="T971" s="148"/>
      <c r="U971" s="148"/>
      <c r="V971" s="148"/>
      <c r="W971" s="148"/>
      <c r="X971" s="148"/>
      <c r="Y971" s="148"/>
      <c r="Z971" s="148"/>
    </row>
    <row r="972" spans="1:26" ht="24.75" customHeight="1">
      <c r="A972" s="764"/>
      <c r="B972" s="148"/>
      <c r="C972" s="764"/>
      <c r="D972" s="62"/>
      <c r="E972" s="62"/>
      <c r="F972" s="62"/>
      <c r="G972" s="236"/>
      <c r="H972" s="63"/>
      <c r="I972" s="97"/>
      <c r="J972" s="63"/>
      <c r="K972" s="148"/>
      <c r="L972" s="148"/>
      <c r="M972" s="148"/>
      <c r="N972" s="148"/>
      <c r="O972" s="148"/>
      <c r="P972" s="148"/>
      <c r="Q972" s="148"/>
      <c r="R972" s="148"/>
      <c r="S972" s="148"/>
      <c r="T972" s="148"/>
      <c r="U972" s="148"/>
      <c r="V972" s="148"/>
      <c r="W972" s="148"/>
      <c r="X972" s="148"/>
      <c r="Y972" s="148"/>
      <c r="Z972" s="148"/>
    </row>
    <row r="973" spans="1:26" ht="24.75" customHeight="1">
      <c r="A973" s="764"/>
      <c r="B973" s="148"/>
      <c r="C973" s="764"/>
      <c r="D973" s="62"/>
      <c r="E973" s="62"/>
      <c r="F973" s="62"/>
      <c r="G973" s="236"/>
      <c r="H973" s="63"/>
      <c r="I973" s="97"/>
      <c r="J973" s="63"/>
      <c r="K973" s="148"/>
      <c r="L973" s="148"/>
      <c r="M973" s="148"/>
      <c r="N973" s="148"/>
      <c r="O973" s="148"/>
      <c r="P973" s="148"/>
      <c r="Q973" s="148"/>
      <c r="R973" s="148"/>
      <c r="S973" s="148"/>
      <c r="T973" s="148"/>
      <c r="U973" s="148"/>
      <c r="V973" s="148"/>
      <c r="W973" s="148"/>
      <c r="X973" s="148"/>
      <c r="Y973" s="148"/>
      <c r="Z973" s="148"/>
    </row>
    <row r="974" spans="1:26" ht="24.75" customHeight="1">
      <c r="A974" s="764"/>
      <c r="B974" s="148"/>
      <c r="C974" s="764"/>
      <c r="D974" s="62"/>
      <c r="E974" s="62"/>
      <c r="F974" s="62"/>
      <c r="G974" s="236"/>
      <c r="H974" s="63"/>
      <c r="I974" s="97"/>
      <c r="J974" s="63"/>
      <c r="K974" s="148"/>
      <c r="L974" s="148"/>
      <c r="M974" s="148"/>
      <c r="N974" s="148"/>
      <c r="O974" s="148"/>
      <c r="P974" s="148"/>
      <c r="Q974" s="148"/>
      <c r="R974" s="148"/>
      <c r="S974" s="148"/>
      <c r="T974" s="148"/>
      <c r="U974" s="148"/>
      <c r="V974" s="148"/>
      <c r="W974" s="148"/>
      <c r="X974" s="148"/>
      <c r="Y974" s="148"/>
      <c r="Z974" s="148"/>
    </row>
    <row r="975" spans="1:26" ht="24.75" customHeight="1">
      <c r="A975" s="764"/>
      <c r="B975" s="148"/>
      <c r="C975" s="764"/>
      <c r="D975" s="62"/>
      <c r="E975" s="62"/>
      <c r="F975" s="62"/>
      <c r="G975" s="236"/>
      <c r="H975" s="63"/>
      <c r="I975" s="97"/>
      <c r="J975" s="63"/>
      <c r="K975" s="148"/>
      <c r="L975" s="148"/>
      <c r="M975" s="148"/>
      <c r="N975" s="148"/>
      <c r="O975" s="148"/>
      <c r="P975" s="148"/>
      <c r="Q975" s="148"/>
      <c r="R975" s="148"/>
      <c r="S975" s="148"/>
      <c r="T975" s="148"/>
      <c r="U975" s="148"/>
      <c r="V975" s="148"/>
      <c r="W975" s="148"/>
      <c r="X975" s="148"/>
      <c r="Y975" s="148"/>
      <c r="Z975" s="148"/>
    </row>
    <row r="976" spans="1:26" ht="24.75" customHeight="1">
      <c r="A976" s="764"/>
      <c r="B976" s="148"/>
      <c r="C976" s="764"/>
      <c r="D976" s="62"/>
      <c r="E976" s="62"/>
      <c r="F976" s="62"/>
      <c r="G976" s="236"/>
      <c r="H976" s="63"/>
      <c r="I976" s="97"/>
      <c r="J976" s="63"/>
      <c r="K976" s="148"/>
      <c r="L976" s="148"/>
      <c r="M976" s="148"/>
      <c r="N976" s="148"/>
      <c r="O976" s="148"/>
      <c r="P976" s="148"/>
      <c r="Q976" s="148"/>
      <c r="R976" s="148"/>
      <c r="S976" s="148"/>
      <c r="T976" s="148"/>
      <c r="U976" s="148"/>
      <c r="V976" s="148"/>
      <c r="W976" s="148"/>
      <c r="X976" s="148"/>
      <c r="Y976" s="148"/>
      <c r="Z976" s="148"/>
    </row>
    <row r="977" spans="1:26" ht="24.75" customHeight="1">
      <c r="A977" s="764"/>
      <c r="B977" s="148"/>
      <c r="C977" s="764"/>
      <c r="D977" s="62"/>
      <c r="E977" s="62"/>
      <c r="F977" s="62"/>
      <c r="G977" s="236"/>
      <c r="H977" s="63"/>
      <c r="I977" s="97"/>
      <c r="J977" s="63"/>
      <c r="K977" s="148"/>
      <c r="L977" s="148"/>
      <c r="M977" s="148"/>
      <c r="N977" s="148"/>
      <c r="O977" s="148"/>
      <c r="P977" s="148"/>
      <c r="Q977" s="148"/>
      <c r="R977" s="148"/>
      <c r="S977" s="148"/>
      <c r="T977" s="148"/>
      <c r="U977" s="148"/>
      <c r="V977" s="148"/>
      <c r="W977" s="148"/>
      <c r="X977" s="148"/>
      <c r="Y977" s="148"/>
      <c r="Z977" s="148"/>
    </row>
    <row r="978" spans="1:26" ht="24.75" customHeight="1">
      <c r="A978" s="764"/>
      <c r="B978" s="148"/>
      <c r="C978" s="764"/>
      <c r="D978" s="62"/>
      <c r="E978" s="62"/>
      <c r="F978" s="62"/>
      <c r="G978" s="236"/>
      <c r="H978" s="63"/>
      <c r="I978" s="97"/>
      <c r="J978" s="63"/>
      <c r="K978" s="148"/>
      <c r="L978" s="148"/>
      <c r="M978" s="148"/>
      <c r="N978" s="148"/>
      <c r="O978" s="148"/>
      <c r="P978" s="148"/>
      <c r="Q978" s="148"/>
      <c r="R978" s="148"/>
      <c r="S978" s="148"/>
      <c r="T978" s="148"/>
      <c r="U978" s="148"/>
      <c r="V978" s="148"/>
      <c r="W978" s="148"/>
      <c r="X978" s="148"/>
      <c r="Y978" s="148"/>
      <c r="Z978" s="148"/>
    </row>
    <row r="979" spans="1:26" ht="24.75" customHeight="1">
      <c r="A979" s="764"/>
      <c r="B979" s="148"/>
      <c r="C979" s="764"/>
      <c r="D979" s="62"/>
      <c r="E979" s="62"/>
      <c r="F979" s="62"/>
      <c r="G979" s="236"/>
      <c r="H979" s="63"/>
      <c r="I979" s="97"/>
      <c r="J979" s="63"/>
      <c r="K979" s="148"/>
      <c r="L979" s="148"/>
      <c r="M979" s="148"/>
      <c r="N979" s="148"/>
      <c r="O979" s="148"/>
      <c r="P979" s="148"/>
      <c r="Q979" s="148"/>
      <c r="R979" s="148"/>
      <c r="S979" s="148"/>
      <c r="T979" s="148"/>
      <c r="U979" s="148"/>
      <c r="V979" s="148"/>
      <c r="W979" s="148"/>
      <c r="X979" s="148"/>
      <c r="Y979" s="148"/>
      <c r="Z979" s="148"/>
    </row>
    <row r="980" spans="1:26" ht="24.75" customHeight="1">
      <c r="A980" s="764"/>
      <c r="B980" s="148"/>
      <c r="C980" s="764"/>
      <c r="D980" s="62"/>
      <c r="E980" s="62"/>
      <c r="F980" s="62"/>
      <c r="G980" s="236"/>
      <c r="H980" s="63"/>
      <c r="I980" s="97"/>
      <c r="J980" s="63"/>
      <c r="K980" s="148"/>
      <c r="L980" s="148"/>
      <c r="M980" s="148"/>
      <c r="N980" s="148"/>
      <c r="O980" s="148"/>
      <c r="P980" s="148"/>
      <c r="Q980" s="148"/>
      <c r="R980" s="148"/>
      <c r="S980" s="148"/>
      <c r="T980" s="148"/>
      <c r="U980" s="148"/>
      <c r="V980" s="148"/>
      <c r="W980" s="148"/>
      <c r="X980" s="148"/>
      <c r="Y980" s="148"/>
      <c r="Z980" s="148"/>
    </row>
    <row r="981" spans="1:26" ht="24.75" customHeight="1">
      <c r="A981" s="764"/>
      <c r="B981" s="148"/>
      <c r="C981" s="764"/>
      <c r="D981" s="62"/>
      <c r="E981" s="62"/>
      <c r="F981" s="62"/>
      <c r="G981" s="236"/>
      <c r="H981" s="63"/>
      <c r="I981" s="97"/>
      <c r="J981" s="63"/>
      <c r="K981" s="148"/>
      <c r="L981" s="148"/>
      <c r="M981" s="148"/>
      <c r="N981" s="148"/>
      <c r="O981" s="148"/>
      <c r="P981" s="148"/>
      <c r="Q981" s="148"/>
      <c r="R981" s="148"/>
      <c r="S981" s="148"/>
      <c r="T981" s="148"/>
      <c r="U981" s="148"/>
      <c r="V981" s="148"/>
      <c r="W981" s="148"/>
      <c r="X981" s="148"/>
      <c r="Y981" s="148"/>
      <c r="Z981" s="148"/>
    </row>
    <row r="982" spans="1:26" ht="24.75" customHeight="1">
      <c r="A982" s="764"/>
      <c r="B982" s="148"/>
      <c r="C982" s="764"/>
      <c r="D982" s="62"/>
      <c r="E982" s="62"/>
      <c r="F982" s="62"/>
      <c r="G982" s="236"/>
      <c r="H982" s="63"/>
      <c r="I982" s="97"/>
      <c r="J982" s="63"/>
      <c r="K982" s="148"/>
      <c r="L982" s="148"/>
      <c r="M982" s="148"/>
      <c r="N982" s="148"/>
      <c r="O982" s="148"/>
      <c r="P982" s="148"/>
      <c r="Q982" s="148"/>
      <c r="R982" s="148"/>
      <c r="S982" s="148"/>
      <c r="T982" s="148"/>
      <c r="U982" s="148"/>
      <c r="V982" s="148"/>
      <c r="W982" s="148"/>
      <c r="X982" s="148"/>
      <c r="Y982" s="148"/>
      <c r="Z982" s="148"/>
    </row>
    <row r="983" spans="1:26" ht="24.75" customHeight="1">
      <c r="A983" s="764"/>
      <c r="B983" s="148"/>
      <c r="C983" s="764"/>
      <c r="D983" s="62"/>
      <c r="E983" s="62"/>
      <c r="F983" s="62"/>
      <c r="G983" s="236"/>
      <c r="H983" s="63"/>
      <c r="I983" s="97"/>
      <c r="J983" s="63"/>
      <c r="K983" s="148"/>
      <c r="L983" s="148"/>
      <c r="M983" s="148"/>
      <c r="N983" s="148"/>
      <c r="O983" s="148"/>
      <c r="P983" s="148"/>
      <c r="Q983" s="148"/>
      <c r="R983" s="148"/>
      <c r="S983" s="148"/>
      <c r="T983" s="148"/>
      <c r="U983" s="148"/>
      <c r="V983" s="148"/>
      <c r="W983" s="148"/>
      <c r="X983" s="148"/>
      <c r="Y983" s="148"/>
      <c r="Z983" s="148"/>
    </row>
    <row r="984" spans="1:26" ht="24.75" customHeight="1">
      <c r="A984" s="764"/>
      <c r="B984" s="148"/>
      <c r="C984" s="764"/>
      <c r="D984" s="62"/>
      <c r="E984" s="62"/>
      <c r="F984" s="62"/>
      <c r="G984" s="236"/>
      <c r="H984" s="63"/>
      <c r="I984" s="97"/>
      <c r="J984" s="63"/>
      <c r="K984" s="148"/>
      <c r="L984" s="148"/>
      <c r="M984" s="148"/>
      <c r="N984" s="148"/>
      <c r="O984" s="148"/>
      <c r="P984" s="148"/>
      <c r="Q984" s="148"/>
      <c r="R984" s="148"/>
      <c r="S984" s="148"/>
      <c r="T984" s="148"/>
      <c r="U984" s="148"/>
      <c r="V984" s="148"/>
      <c r="W984" s="148"/>
      <c r="X984" s="148"/>
      <c r="Y984" s="148"/>
      <c r="Z984" s="148"/>
    </row>
    <row r="985" spans="1:26" ht="24.75" customHeight="1">
      <c r="A985" s="764"/>
      <c r="B985" s="148"/>
      <c r="C985" s="764"/>
      <c r="D985" s="62"/>
      <c r="E985" s="62"/>
      <c r="F985" s="62"/>
      <c r="G985" s="236"/>
      <c r="H985" s="63"/>
      <c r="I985" s="97"/>
      <c r="J985" s="63"/>
      <c r="K985" s="148"/>
      <c r="L985" s="148"/>
      <c r="M985" s="148"/>
      <c r="N985" s="148"/>
      <c r="O985" s="148"/>
      <c r="P985" s="148"/>
      <c r="Q985" s="148"/>
      <c r="R985" s="148"/>
      <c r="S985" s="148"/>
      <c r="T985" s="148"/>
      <c r="U985" s="148"/>
      <c r="V985" s="148"/>
      <c r="W985" s="148"/>
      <c r="X985" s="148"/>
      <c r="Y985" s="148"/>
      <c r="Z985" s="148"/>
    </row>
    <row r="986" spans="1:26" ht="24.75" customHeight="1">
      <c r="A986" s="764"/>
      <c r="B986" s="148"/>
      <c r="C986" s="764"/>
      <c r="D986" s="62"/>
      <c r="E986" s="62"/>
      <c r="F986" s="62"/>
      <c r="G986" s="236"/>
      <c r="H986" s="63"/>
      <c r="I986" s="97"/>
      <c r="J986" s="63"/>
      <c r="K986" s="148"/>
      <c r="L986" s="148"/>
      <c r="M986" s="148"/>
      <c r="N986" s="148"/>
      <c r="O986" s="148"/>
      <c r="P986" s="148"/>
      <c r="Q986" s="148"/>
      <c r="R986" s="148"/>
      <c r="S986" s="148"/>
      <c r="T986" s="148"/>
      <c r="U986" s="148"/>
      <c r="V986" s="148"/>
      <c r="W986" s="148"/>
      <c r="X986" s="148"/>
      <c r="Y986" s="148"/>
      <c r="Z986" s="148"/>
    </row>
    <row r="987" spans="1:26" ht="24.75" customHeight="1">
      <c r="A987" s="764"/>
      <c r="B987" s="148"/>
      <c r="C987" s="764"/>
      <c r="D987" s="62"/>
      <c r="E987" s="62"/>
      <c r="F987" s="62"/>
      <c r="G987" s="236"/>
      <c r="H987" s="63"/>
      <c r="I987" s="97"/>
      <c r="J987" s="63"/>
      <c r="K987" s="148"/>
      <c r="L987" s="148"/>
      <c r="M987" s="148"/>
      <c r="N987" s="148"/>
      <c r="O987" s="148"/>
      <c r="P987" s="148"/>
      <c r="Q987" s="148"/>
      <c r="R987" s="148"/>
      <c r="S987" s="148"/>
      <c r="T987" s="148"/>
      <c r="U987" s="148"/>
      <c r="V987" s="148"/>
      <c r="W987" s="148"/>
      <c r="X987" s="148"/>
      <c r="Y987" s="148"/>
      <c r="Z987" s="148"/>
    </row>
    <row r="988" spans="1:26" ht="24.75" customHeight="1">
      <c r="A988" s="764"/>
      <c r="B988" s="148"/>
      <c r="C988" s="764"/>
      <c r="D988" s="62"/>
      <c r="E988" s="62"/>
      <c r="F988" s="62"/>
      <c r="G988" s="236"/>
      <c r="H988" s="63"/>
      <c r="I988" s="97"/>
      <c r="J988" s="63"/>
      <c r="K988" s="148"/>
      <c r="L988" s="148"/>
      <c r="M988" s="148"/>
      <c r="N988" s="148"/>
      <c r="O988" s="148"/>
      <c r="P988" s="148"/>
      <c r="Q988" s="148"/>
      <c r="R988" s="148"/>
      <c r="S988" s="148"/>
      <c r="T988" s="148"/>
      <c r="U988" s="148"/>
      <c r="V988" s="148"/>
      <c r="W988" s="148"/>
      <c r="X988" s="148"/>
      <c r="Y988" s="148"/>
      <c r="Z988" s="148"/>
    </row>
    <row r="989" spans="1:26" ht="24.75" customHeight="1">
      <c r="A989" s="764"/>
      <c r="B989" s="148"/>
      <c r="C989" s="764"/>
      <c r="D989" s="62"/>
      <c r="E989" s="62"/>
      <c r="F989" s="62"/>
      <c r="G989" s="236"/>
      <c r="H989" s="63"/>
      <c r="I989" s="97"/>
      <c r="J989" s="63"/>
      <c r="K989" s="148"/>
      <c r="L989" s="148"/>
      <c r="M989" s="148"/>
      <c r="N989" s="148"/>
      <c r="O989" s="148"/>
      <c r="P989" s="148"/>
      <c r="Q989" s="148"/>
      <c r="R989" s="148"/>
      <c r="S989" s="148"/>
      <c r="T989" s="148"/>
      <c r="U989" s="148"/>
      <c r="V989" s="148"/>
      <c r="W989" s="148"/>
      <c r="X989" s="148"/>
      <c r="Y989" s="148"/>
      <c r="Z989" s="148"/>
    </row>
    <row r="990" spans="1:26" ht="24.75" customHeight="1">
      <c r="A990" s="764"/>
      <c r="B990" s="148"/>
      <c r="C990" s="764"/>
      <c r="D990" s="62"/>
      <c r="E990" s="62"/>
      <c r="F990" s="62"/>
      <c r="G990" s="236"/>
      <c r="H990" s="63"/>
      <c r="I990" s="97"/>
      <c r="J990" s="63"/>
      <c r="K990" s="148"/>
      <c r="L990" s="148"/>
      <c r="M990" s="148"/>
      <c r="N990" s="148"/>
      <c r="O990" s="148"/>
      <c r="P990" s="148"/>
      <c r="Q990" s="148"/>
      <c r="R990" s="148"/>
      <c r="S990" s="148"/>
      <c r="T990" s="148"/>
      <c r="U990" s="148"/>
      <c r="V990" s="148"/>
      <c r="W990" s="148"/>
      <c r="X990" s="148"/>
      <c r="Y990" s="148"/>
      <c r="Z990" s="148"/>
    </row>
    <row r="991" spans="1:26" ht="24.75" customHeight="1">
      <c r="A991" s="764"/>
      <c r="B991" s="148"/>
      <c r="C991" s="764"/>
      <c r="D991" s="62"/>
      <c r="E991" s="62"/>
      <c r="F991" s="62"/>
      <c r="G991" s="236"/>
      <c r="H991" s="63"/>
      <c r="I991" s="97"/>
      <c r="J991" s="63"/>
      <c r="K991" s="148"/>
      <c r="L991" s="148"/>
      <c r="M991" s="148"/>
      <c r="N991" s="148"/>
      <c r="O991" s="148"/>
      <c r="P991" s="148"/>
      <c r="Q991" s="148"/>
      <c r="R991" s="148"/>
      <c r="S991" s="148"/>
      <c r="T991" s="148"/>
      <c r="U991" s="148"/>
      <c r="V991" s="148"/>
      <c r="W991" s="148"/>
      <c r="X991" s="148"/>
      <c r="Y991" s="148"/>
      <c r="Z991" s="148"/>
    </row>
    <row r="992" spans="1:26" ht="24.75" customHeight="1">
      <c r="A992" s="764"/>
      <c r="B992" s="148"/>
      <c r="C992" s="764"/>
      <c r="D992" s="62"/>
      <c r="E992" s="62"/>
      <c r="F992" s="62"/>
      <c r="G992" s="236"/>
      <c r="H992" s="63"/>
      <c r="I992" s="97"/>
      <c r="J992" s="63"/>
      <c r="K992" s="148"/>
      <c r="L992" s="148"/>
      <c r="M992" s="148"/>
      <c r="N992" s="148"/>
      <c r="O992" s="148"/>
      <c r="P992" s="148"/>
      <c r="Q992" s="148"/>
      <c r="R992" s="148"/>
      <c r="S992" s="148"/>
      <c r="T992" s="148"/>
      <c r="U992" s="148"/>
      <c r="V992" s="148"/>
      <c r="W992" s="148"/>
      <c r="X992" s="148"/>
      <c r="Y992" s="148"/>
      <c r="Z992" s="148"/>
    </row>
    <row r="993" spans="1:26" ht="24.75" customHeight="1">
      <c r="A993" s="764"/>
      <c r="B993" s="148"/>
      <c r="C993" s="764"/>
      <c r="D993" s="62"/>
      <c r="E993" s="62"/>
      <c r="F993" s="62"/>
      <c r="G993" s="236"/>
      <c r="H993" s="63"/>
      <c r="I993" s="97"/>
      <c r="J993" s="63"/>
      <c r="K993" s="148"/>
      <c r="L993" s="148"/>
      <c r="M993" s="148"/>
      <c r="N993" s="148"/>
      <c r="O993" s="148"/>
      <c r="P993" s="148"/>
      <c r="Q993" s="148"/>
      <c r="R993" s="148"/>
      <c r="S993" s="148"/>
      <c r="T993" s="148"/>
      <c r="U993" s="148"/>
      <c r="V993" s="148"/>
      <c r="W993" s="148"/>
      <c r="X993" s="148"/>
      <c r="Y993" s="148"/>
      <c r="Z993" s="148"/>
    </row>
    <row r="994" spans="1:26" ht="24.75" customHeight="1">
      <c r="A994" s="764"/>
      <c r="B994" s="148"/>
      <c r="C994" s="764"/>
      <c r="D994" s="62"/>
      <c r="E994" s="62"/>
      <c r="F994" s="62"/>
      <c r="G994" s="236"/>
      <c r="H994" s="63"/>
      <c r="I994" s="97"/>
      <c r="J994" s="63"/>
      <c r="K994" s="148"/>
      <c r="L994" s="148"/>
      <c r="M994" s="148"/>
      <c r="N994" s="148"/>
      <c r="O994" s="148"/>
      <c r="P994" s="148"/>
      <c r="Q994" s="148"/>
      <c r="R994" s="148"/>
      <c r="S994" s="148"/>
      <c r="T994" s="148"/>
      <c r="U994" s="148"/>
      <c r="V994" s="148"/>
      <c r="W994" s="148"/>
      <c r="X994" s="148"/>
      <c r="Y994" s="148"/>
      <c r="Z994" s="148"/>
    </row>
    <row r="995" spans="1:26" ht="24.75" customHeight="1">
      <c r="A995" s="764"/>
      <c r="B995" s="148"/>
      <c r="C995" s="764"/>
      <c r="D995" s="62"/>
      <c r="E995" s="62"/>
      <c r="F995" s="62"/>
      <c r="G995" s="236"/>
      <c r="H995" s="63"/>
      <c r="I995" s="97"/>
      <c r="J995" s="63"/>
      <c r="K995" s="148"/>
      <c r="L995" s="148"/>
      <c r="M995" s="148"/>
      <c r="N995" s="148"/>
      <c r="O995" s="148"/>
      <c r="P995" s="148"/>
      <c r="Q995" s="148"/>
      <c r="R995" s="148"/>
      <c r="S995" s="148"/>
      <c r="T995" s="148"/>
      <c r="U995" s="148"/>
      <c r="V995" s="148"/>
      <c r="W995" s="148"/>
      <c r="X995" s="148"/>
      <c r="Y995" s="148"/>
      <c r="Z995" s="148"/>
    </row>
    <row r="996" spans="1:26" ht="24.75" customHeight="1">
      <c r="A996" s="764"/>
      <c r="B996" s="148"/>
      <c r="C996" s="764"/>
      <c r="D996" s="62"/>
      <c r="E996" s="62"/>
      <c r="F996" s="62"/>
      <c r="G996" s="236"/>
      <c r="H996" s="63"/>
      <c r="I996" s="97"/>
      <c r="J996" s="63"/>
      <c r="K996" s="148"/>
      <c r="L996" s="148"/>
      <c r="M996" s="148"/>
      <c r="N996" s="148"/>
      <c r="O996" s="148"/>
      <c r="P996" s="148"/>
      <c r="Q996" s="148"/>
      <c r="R996" s="148"/>
      <c r="S996" s="148"/>
      <c r="T996" s="148"/>
      <c r="U996" s="148"/>
      <c r="V996" s="148"/>
      <c r="W996" s="148"/>
      <c r="X996" s="148"/>
      <c r="Y996" s="148"/>
      <c r="Z996" s="148"/>
    </row>
    <row r="997" spans="1:26" ht="24.75" customHeight="1">
      <c r="A997" s="764"/>
      <c r="B997" s="148"/>
      <c r="C997" s="764"/>
      <c r="D997" s="62"/>
      <c r="E997" s="62"/>
      <c r="F997" s="62"/>
      <c r="G997" s="236"/>
      <c r="H997" s="63"/>
      <c r="I997" s="97"/>
      <c r="J997" s="63"/>
      <c r="K997" s="148"/>
      <c r="L997" s="148"/>
      <c r="M997" s="148"/>
      <c r="N997" s="148"/>
      <c r="O997" s="148"/>
      <c r="P997" s="148"/>
      <c r="Q997" s="148"/>
      <c r="R997" s="148"/>
      <c r="S997" s="148"/>
      <c r="T997" s="148"/>
      <c r="U997" s="148"/>
      <c r="V997" s="148"/>
      <c r="W997" s="148"/>
      <c r="X997" s="148"/>
      <c r="Y997" s="148"/>
      <c r="Z997" s="148"/>
    </row>
    <row r="998" spans="1:26" ht="24.75" customHeight="1">
      <c r="A998" s="764"/>
      <c r="B998" s="148"/>
      <c r="C998" s="764"/>
      <c r="D998" s="62"/>
      <c r="E998" s="62"/>
      <c r="F998" s="62"/>
      <c r="G998" s="236"/>
      <c r="H998" s="63"/>
      <c r="I998" s="97"/>
      <c r="J998" s="63"/>
      <c r="K998" s="148"/>
      <c r="L998" s="148"/>
      <c r="M998" s="148"/>
      <c r="N998" s="148"/>
      <c r="O998" s="148"/>
      <c r="P998" s="148"/>
      <c r="Q998" s="148"/>
      <c r="R998" s="148"/>
      <c r="S998" s="148"/>
      <c r="T998" s="148"/>
      <c r="U998" s="148"/>
      <c r="V998" s="148"/>
      <c r="W998" s="148"/>
      <c r="X998" s="148"/>
      <c r="Y998" s="148"/>
      <c r="Z998" s="148"/>
    </row>
    <row r="999" spans="1:26" ht="24.75" customHeight="1">
      <c r="A999" s="764"/>
      <c r="B999" s="148"/>
      <c r="C999" s="764"/>
      <c r="D999" s="62"/>
      <c r="E999" s="62"/>
      <c r="F999" s="62"/>
      <c r="G999" s="236"/>
      <c r="H999" s="63"/>
      <c r="I999" s="97"/>
      <c r="J999" s="63"/>
      <c r="K999" s="148"/>
      <c r="L999" s="148"/>
      <c r="M999" s="148"/>
      <c r="N999" s="148"/>
      <c r="O999" s="148"/>
      <c r="P999" s="148"/>
      <c r="Q999" s="148"/>
      <c r="R999" s="148"/>
      <c r="S999" s="148"/>
      <c r="T999" s="148"/>
      <c r="U999" s="148"/>
      <c r="V999" s="148"/>
      <c r="W999" s="148"/>
      <c r="X999" s="148"/>
      <c r="Y999" s="148"/>
      <c r="Z999" s="148"/>
    </row>
    <row r="1000" spans="1:26" ht="24.75" customHeight="1">
      <c r="A1000" s="764"/>
      <c r="B1000" s="148"/>
      <c r="C1000" s="764"/>
      <c r="D1000" s="62"/>
      <c r="E1000" s="62"/>
      <c r="F1000" s="62"/>
      <c r="G1000" s="236"/>
      <c r="H1000" s="63"/>
      <c r="I1000" s="97"/>
      <c r="J1000" s="63"/>
      <c r="K1000" s="148"/>
      <c r="L1000" s="148"/>
      <c r="M1000" s="148"/>
      <c r="N1000" s="148"/>
      <c r="O1000" s="148"/>
      <c r="P1000" s="148"/>
      <c r="Q1000" s="148"/>
      <c r="R1000" s="148"/>
      <c r="S1000" s="148"/>
      <c r="T1000" s="148"/>
      <c r="U1000" s="148"/>
      <c r="V1000" s="148"/>
      <c r="W1000" s="148"/>
      <c r="X1000" s="148"/>
      <c r="Y1000" s="148"/>
      <c r="Z1000" s="148"/>
    </row>
    <row r="1001" spans="1:26" ht="24.75" customHeight="1">
      <c r="A1001" s="764"/>
      <c r="B1001" s="148"/>
      <c r="C1001" s="764"/>
      <c r="D1001" s="62"/>
      <c r="E1001" s="62"/>
      <c r="F1001" s="62"/>
      <c r="G1001" s="236"/>
      <c r="H1001" s="63"/>
      <c r="I1001" s="97"/>
      <c r="J1001" s="63"/>
      <c r="K1001" s="148"/>
      <c r="L1001" s="148"/>
      <c r="M1001" s="148"/>
      <c r="N1001" s="148"/>
      <c r="O1001" s="148"/>
      <c r="P1001" s="148"/>
      <c r="Q1001" s="148"/>
      <c r="R1001" s="148"/>
      <c r="S1001" s="148"/>
      <c r="T1001" s="148"/>
      <c r="U1001" s="148"/>
      <c r="V1001" s="148"/>
      <c r="W1001" s="148"/>
      <c r="X1001" s="148"/>
      <c r="Y1001" s="148"/>
      <c r="Z1001" s="148"/>
    </row>
  </sheetData>
  <mergeCells count="251">
    <mergeCell ref="I277:L277"/>
    <mergeCell ref="I281:L281"/>
    <mergeCell ref="I288:L288"/>
    <mergeCell ref="I291:L291"/>
    <mergeCell ref="A32:A35"/>
    <mergeCell ref="A51:A54"/>
    <mergeCell ref="A94:A97"/>
    <mergeCell ref="A156:A159"/>
    <mergeCell ref="A201:A204"/>
    <mergeCell ref="B202:G204"/>
    <mergeCell ref="B157:G159"/>
    <mergeCell ref="B95:G97"/>
    <mergeCell ref="B33:G35"/>
    <mergeCell ref="B52:G54"/>
    <mergeCell ref="I251:L251"/>
    <mergeCell ref="I252:L252"/>
    <mergeCell ref="I259:L259"/>
    <mergeCell ref="H260:M260"/>
    <mergeCell ref="I261:L261"/>
    <mergeCell ref="I265:L265"/>
    <mergeCell ref="I266:L266"/>
    <mergeCell ref="I272:L272"/>
    <mergeCell ref="I275:L275"/>
    <mergeCell ref="D236:G236"/>
    <mergeCell ref="B237:G237"/>
    <mergeCell ref="C240:G240"/>
    <mergeCell ref="C241:G241"/>
    <mergeCell ref="C242:G242"/>
    <mergeCell ref="I244:L244"/>
    <mergeCell ref="I245:L245"/>
    <mergeCell ref="H246:M246"/>
    <mergeCell ref="I247:L247"/>
    <mergeCell ref="E224:G224"/>
    <mergeCell ref="C225:G225"/>
    <mergeCell ref="D226:G226"/>
    <mergeCell ref="D227:G227"/>
    <mergeCell ref="D228:G228"/>
    <mergeCell ref="C229:G229"/>
    <mergeCell ref="C233:G233"/>
    <mergeCell ref="D234:G234"/>
    <mergeCell ref="C235:G235"/>
    <mergeCell ref="E214:G214"/>
    <mergeCell ref="C216:G216"/>
    <mergeCell ref="D217:G217"/>
    <mergeCell ref="E218:G218"/>
    <mergeCell ref="E219:G219"/>
    <mergeCell ref="E220:G220"/>
    <mergeCell ref="D221:G221"/>
    <mergeCell ref="E222:G222"/>
    <mergeCell ref="E223:G223"/>
    <mergeCell ref="B205:G205"/>
    <mergeCell ref="C206:G206"/>
    <mergeCell ref="D207:G207"/>
    <mergeCell ref="D208:G208"/>
    <mergeCell ref="C209:G209"/>
    <mergeCell ref="D210:G210"/>
    <mergeCell ref="E211:G211"/>
    <mergeCell ref="E212:G212"/>
    <mergeCell ref="D213:G213"/>
    <mergeCell ref="E196:G196"/>
    <mergeCell ref="E197:G197"/>
    <mergeCell ref="E198:G198"/>
    <mergeCell ref="C199:G199"/>
    <mergeCell ref="D200:G200"/>
    <mergeCell ref="B201:M201"/>
    <mergeCell ref="H202:M202"/>
    <mergeCell ref="H203:J203"/>
    <mergeCell ref="K203:M203"/>
    <mergeCell ref="D187:G187"/>
    <mergeCell ref="E188:G188"/>
    <mergeCell ref="E189:G189"/>
    <mergeCell ref="C190:G190"/>
    <mergeCell ref="D191:G191"/>
    <mergeCell ref="E192:G192"/>
    <mergeCell ref="E193:G193"/>
    <mergeCell ref="E194:G194"/>
    <mergeCell ref="D195:G195"/>
    <mergeCell ref="B178:G178"/>
    <mergeCell ref="B179:G179"/>
    <mergeCell ref="C180:G180"/>
    <mergeCell ref="D181:G181"/>
    <mergeCell ref="D182:G182"/>
    <mergeCell ref="C183:G183"/>
    <mergeCell ref="D184:G184"/>
    <mergeCell ref="E185:G185"/>
    <mergeCell ref="E186:G186"/>
    <mergeCell ref="E163:G163"/>
    <mergeCell ref="E167:G167"/>
    <mergeCell ref="D171:G171"/>
    <mergeCell ref="C172:G172"/>
    <mergeCell ref="D173:G173"/>
    <mergeCell ref="D174:G174"/>
    <mergeCell ref="D175:G175"/>
    <mergeCell ref="C176:G176"/>
    <mergeCell ref="D177:G177"/>
    <mergeCell ref="C154:G154"/>
    <mergeCell ref="D155:G155"/>
    <mergeCell ref="B156:M156"/>
    <mergeCell ref="H157:M157"/>
    <mergeCell ref="H158:J158"/>
    <mergeCell ref="K158:M158"/>
    <mergeCell ref="B160:G160"/>
    <mergeCell ref="C161:G161"/>
    <mergeCell ref="D162:G162"/>
    <mergeCell ref="D145:G145"/>
    <mergeCell ref="D146:G146"/>
    <mergeCell ref="C147:G147"/>
    <mergeCell ref="D148:G148"/>
    <mergeCell ref="D149:G149"/>
    <mergeCell ref="D150:G150"/>
    <mergeCell ref="B151:G151"/>
    <mergeCell ref="C152:G152"/>
    <mergeCell ref="D153:G153"/>
    <mergeCell ref="F136:G136"/>
    <mergeCell ref="F137:G137"/>
    <mergeCell ref="E138:G138"/>
    <mergeCell ref="D139:G139"/>
    <mergeCell ref="C140:G140"/>
    <mergeCell ref="D141:G141"/>
    <mergeCell ref="C142:G142"/>
    <mergeCell ref="D143:G143"/>
    <mergeCell ref="C144:G144"/>
    <mergeCell ref="F127:G127"/>
    <mergeCell ref="F128:G128"/>
    <mergeCell ref="E129:G129"/>
    <mergeCell ref="F130:G130"/>
    <mergeCell ref="F131:G131"/>
    <mergeCell ref="E132:G132"/>
    <mergeCell ref="F133:G133"/>
    <mergeCell ref="F134:G134"/>
    <mergeCell ref="E135:G135"/>
    <mergeCell ref="F118:G118"/>
    <mergeCell ref="F119:G119"/>
    <mergeCell ref="F120:G120"/>
    <mergeCell ref="F121:G121"/>
    <mergeCell ref="F122:G122"/>
    <mergeCell ref="F123:G123"/>
    <mergeCell ref="F124:G124"/>
    <mergeCell ref="D125:G125"/>
    <mergeCell ref="E126:G126"/>
    <mergeCell ref="D109:G109"/>
    <mergeCell ref="E110:G110"/>
    <mergeCell ref="F111:G111"/>
    <mergeCell ref="F112:G112"/>
    <mergeCell ref="E113:G113"/>
    <mergeCell ref="F114:G114"/>
    <mergeCell ref="F115:G115"/>
    <mergeCell ref="E116:G116"/>
    <mergeCell ref="F117:G117"/>
    <mergeCell ref="D100:G100"/>
    <mergeCell ref="D101:G101"/>
    <mergeCell ref="D102:G102"/>
    <mergeCell ref="D103:G103"/>
    <mergeCell ref="D104:G104"/>
    <mergeCell ref="D105:G105"/>
    <mergeCell ref="D106:G106"/>
    <mergeCell ref="B107:G107"/>
    <mergeCell ref="C108:G108"/>
    <mergeCell ref="C91:G91"/>
    <mergeCell ref="D92:G92"/>
    <mergeCell ref="D93:G93"/>
    <mergeCell ref="B94:M94"/>
    <mergeCell ref="H95:M95"/>
    <mergeCell ref="H96:J96"/>
    <mergeCell ref="K96:M96"/>
    <mergeCell ref="B98:G98"/>
    <mergeCell ref="C99:G99"/>
    <mergeCell ref="D82:G82"/>
    <mergeCell ref="D83:G83"/>
    <mergeCell ref="D84:G84"/>
    <mergeCell ref="D85:G85"/>
    <mergeCell ref="D86:G86"/>
    <mergeCell ref="D87:G87"/>
    <mergeCell ref="C88:G88"/>
    <mergeCell ref="D89:G89"/>
    <mergeCell ref="D90:G90"/>
    <mergeCell ref="D73:G73"/>
    <mergeCell ref="C74:G74"/>
    <mergeCell ref="D75:G75"/>
    <mergeCell ref="D76:G76"/>
    <mergeCell ref="C77:G77"/>
    <mergeCell ref="D78:G78"/>
    <mergeCell ref="C79:G79"/>
    <mergeCell ref="D80:G80"/>
    <mergeCell ref="D81:G81"/>
    <mergeCell ref="E64:G64"/>
    <mergeCell ref="E65:G65"/>
    <mergeCell ref="E66:G66"/>
    <mergeCell ref="C67:G67"/>
    <mergeCell ref="D68:G68"/>
    <mergeCell ref="D69:G69"/>
    <mergeCell ref="C70:G70"/>
    <mergeCell ref="D71:G71"/>
    <mergeCell ref="C72:G72"/>
    <mergeCell ref="B55:G55"/>
    <mergeCell ref="C56:G56"/>
    <mergeCell ref="D57:G57"/>
    <mergeCell ref="E58:G58"/>
    <mergeCell ref="E59:G59"/>
    <mergeCell ref="E60:G60"/>
    <mergeCell ref="E61:G61"/>
    <mergeCell ref="D62:G62"/>
    <mergeCell ref="E63:G63"/>
    <mergeCell ref="C44:G44"/>
    <mergeCell ref="D45:G45"/>
    <mergeCell ref="C46:G46"/>
    <mergeCell ref="D47:G47"/>
    <mergeCell ref="C48:G48"/>
    <mergeCell ref="D49:G49"/>
    <mergeCell ref="B51:M51"/>
    <mergeCell ref="H52:M52"/>
    <mergeCell ref="H53:J53"/>
    <mergeCell ref="K53:M53"/>
    <mergeCell ref="H33:M33"/>
    <mergeCell ref="H34:J34"/>
    <mergeCell ref="K34:M34"/>
    <mergeCell ref="B36:G36"/>
    <mergeCell ref="B37:G37"/>
    <mergeCell ref="C38:G38"/>
    <mergeCell ref="D39:G39"/>
    <mergeCell ref="C41:G41"/>
    <mergeCell ref="B43:G43"/>
    <mergeCell ref="B27:G27"/>
    <mergeCell ref="H27:M27"/>
    <mergeCell ref="B28:G28"/>
    <mergeCell ref="H28:M28"/>
    <mergeCell ref="B29:G29"/>
    <mergeCell ref="H29:M29"/>
    <mergeCell ref="B30:G30"/>
    <mergeCell ref="H30:M30"/>
    <mergeCell ref="B32:M32"/>
    <mergeCell ref="B22:G22"/>
    <mergeCell ref="H22:M22"/>
    <mergeCell ref="B23:G23"/>
    <mergeCell ref="H23:M23"/>
    <mergeCell ref="B24:G24"/>
    <mergeCell ref="H24:M24"/>
    <mergeCell ref="B25:G25"/>
    <mergeCell ref="H25:M25"/>
    <mergeCell ref="B26:G26"/>
    <mergeCell ref="H26:M26"/>
    <mergeCell ref="H1:M1"/>
    <mergeCell ref="H2:M2"/>
    <mergeCell ref="H9:M9"/>
    <mergeCell ref="A14:M14"/>
    <mergeCell ref="A15:M15"/>
    <mergeCell ref="A16:M16"/>
    <mergeCell ref="H18:J18"/>
    <mergeCell ref="B20:M20"/>
    <mergeCell ref="B21:G21"/>
    <mergeCell ref="H21:M21"/>
  </mergeCells>
  <pageMargins left="0.55118110236220474" right="0.23622047244094491" top="0.74803149606299213" bottom="0.62992125984251968" header="0" footer="0"/>
  <pageSetup paperSize="9" scale="70" orientation="portrait" r:id="rId1"/>
  <headerFooter>
    <oddFooter>&amp;C&amp;P</oddFooter>
  </headerFooter>
  <rowBreaks count="5" manualBreakCount="5">
    <brk id="50" man="1"/>
    <brk id="93" man="1"/>
    <brk id="155" man="1"/>
    <brk id="200" man="1"/>
    <brk id="238" max="12"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A1252"/>
  <sheetViews>
    <sheetView showGridLines="0" topLeftCell="A372" zoomScale="80" zoomScaleNormal="80" workbookViewId="0">
      <selection activeCell="K336" sqref="K336"/>
    </sheetView>
  </sheetViews>
  <sheetFormatPr defaultColWidth="12.58203125" defaultRowHeight="15" customHeight="1"/>
  <cols>
    <col min="1" max="1" width="4.58203125" customWidth="1"/>
    <col min="2" max="2" width="4.5" customWidth="1"/>
    <col min="3" max="3" width="4.33203125" customWidth="1"/>
    <col min="4" max="4" width="24.08203125" customWidth="1"/>
    <col min="5" max="5" width="2.33203125" customWidth="1"/>
    <col min="6" max="6" width="43" customWidth="1"/>
    <col min="7" max="7" width="19.58203125" style="57" customWidth="1"/>
    <col min="8" max="8" width="18.5" style="459" customWidth="1"/>
    <col min="9" max="9" width="10.83203125" style="57" customWidth="1"/>
    <col min="10" max="10" width="7.75" style="57" customWidth="1"/>
    <col min="11" max="11" width="11.25" style="57" customWidth="1"/>
    <col min="12" max="12" width="66.08203125" style="246" customWidth="1"/>
    <col min="13" max="13" width="151.75" style="64" customWidth="1"/>
    <col min="14" max="14" width="11.75" customWidth="1"/>
    <col min="15" max="25" width="8" customWidth="1"/>
  </cols>
  <sheetData>
    <row r="1" spans="1:25" ht="19.5" customHeight="1">
      <c r="A1" s="930" t="s">
        <v>362</v>
      </c>
      <c r="B1" s="931"/>
      <c r="C1" s="931"/>
      <c r="D1" s="931"/>
      <c r="E1" s="931"/>
      <c r="F1" s="931"/>
      <c r="G1" s="931"/>
      <c r="H1" s="1028"/>
      <c r="I1" s="931"/>
      <c r="J1" s="931"/>
      <c r="K1" s="1029"/>
      <c r="L1" s="1030"/>
      <c r="M1" s="986"/>
      <c r="N1" s="61"/>
      <c r="O1" s="148"/>
      <c r="P1" s="148"/>
      <c r="Q1" s="148"/>
      <c r="R1" s="148"/>
      <c r="S1" s="148"/>
      <c r="T1" s="148"/>
      <c r="U1" s="148"/>
      <c r="V1" s="148"/>
      <c r="W1" s="148"/>
      <c r="X1" s="148"/>
      <c r="Y1" s="148"/>
    </row>
    <row r="2" spans="1:25" ht="19.5" customHeight="1">
      <c r="A2" s="930" t="s">
        <v>363</v>
      </c>
      <c r="B2" s="931"/>
      <c r="C2" s="931"/>
      <c r="D2" s="931"/>
      <c r="E2" s="931"/>
      <c r="F2" s="931"/>
      <c r="G2" s="931"/>
      <c r="H2" s="1028"/>
      <c r="I2" s="931"/>
      <c r="J2" s="931"/>
      <c r="K2" s="1029"/>
      <c r="L2" s="1030"/>
      <c r="M2" s="986"/>
      <c r="N2" s="61"/>
      <c r="O2" s="148"/>
      <c r="P2" s="148"/>
      <c r="Q2" s="148"/>
      <c r="R2" s="148"/>
      <c r="S2" s="148"/>
      <c r="T2" s="148"/>
      <c r="U2" s="148"/>
      <c r="V2" s="148"/>
      <c r="W2" s="148"/>
      <c r="X2" s="148"/>
      <c r="Y2" s="148"/>
    </row>
    <row r="3" spans="1:25" ht="11.25" customHeight="1">
      <c r="A3" s="62"/>
      <c r="B3" s="62"/>
      <c r="C3" s="62"/>
      <c r="D3" s="62"/>
      <c r="E3" s="62"/>
      <c r="F3" s="62"/>
      <c r="G3" s="63"/>
      <c r="H3" s="97"/>
      <c r="I3" s="63"/>
      <c r="J3" s="63"/>
      <c r="K3" s="63"/>
      <c r="L3" s="339"/>
      <c r="M3" s="339"/>
      <c r="N3" s="61"/>
      <c r="O3" s="148"/>
      <c r="P3" s="148"/>
      <c r="Q3" s="148"/>
      <c r="R3" s="148"/>
      <c r="S3" s="148"/>
      <c r="T3" s="148"/>
      <c r="U3" s="148"/>
      <c r="V3" s="148"/>
      <c r="W3" s="148"/>
      <c r="X3" s="148"/>
      <c r="Y3" s="148"/>
    </row>
    <row r="4" spans="1:25" ht="19.5" customHeight="1">
      <c r="A4" s="62" t="s">
        <v>364</v>
      </c>
      <c r="B4" s="62"/>
      <c r="C4" s="62"/>
      <c r="D4" s="64"/>
      <c r="E4" s="64" t="s">
        <v>112</v>
      </c>
      <c r="F4" s="62"/>
      <c r="G4" s="63"/>
      <c r="H4" s="97"/>
      <c r="I4" s="63"/>
      <c r="J4" s="63"/>
      <c r="K4" s="63"/>
      <c r="L4" s="339"/>
      <c r="M4" s="339"/>
      <c r="N4" s="61"/>
      <c r="O4" s="148"/>
      <c r="P4" s="148"/>
      <c r="Q4" s="148"/>
      <c r="R4" s="148"/>
      <c r="S4" s="148"/>
      <c r="T4" s="148"/>
      <c r="U4" s="148"/>
      <c r="V4" s="148"/>
      <c r="W4" s="148"/>
      <c r="X4" s="148"/>
      <c r="Y4" s="148"/>
    </row>
    <row r="5" spans="1:25" ht="19.5" customHeight="1">
      <c r="A5" s="62"/>
      <c r="B5" s="62"/>
      <c r="C5" s="62" t="s">
        <v>365</v>
      </c>
      <c r="D5" s="62"/>
      <c r="E5" s="62" t="s">
        <v>112</v>
      </c>
      <c r="F5" s="1031" t="s">
        <v>366</v>
      </c>
      <c r="G5" s="1031"/>
      <c r="H5" s="1032"/>
      <c r="I5" s="1031"/>
      <c r="J5" s="63"/>
      <c r="K5" s="63"/>
      <c r="L5" s="339"/>
      <c r="M5" s="339"/>
      <c r="N5" s="61"/>
      <c r="O5" s="148"/>
      <c r="P5" s="148"/>
      <c r="Q5" s="148"/>
      <c r="R5" s="148"/>
      <c r="S5" s="148"/>
      <c r="T5" s="148"/>
      <c r="U5" s="148"/>
      <c r="V5" s="148"/>
      <c r="W5" s="148"/>
      <c r="X5" s="148"/>
      <c r="Y5" s="148"/>
    </row>
    <row r="6" spans="1:25" ht="19.5" customHeight="1">
      <c r="A6" s="62"/>
      <c r="B6" s="62"/>
      <c r="C6" s="62" t="s">
        <v>367</v>
      </c>
      <c r="D6" s="62"/>
      <c r="E6" s="62" t="s">
        <v>112</v>
      </c>
      <c r="F6" s="1033" t="s">
        <v>368</v>
      </c>
      <c r="G6" s="1031"/>
      <c r="H6" s="1032"/>
      <c r="I6" s="1031"/>
      <c r="J6" s="63"/>
      <c r="K6" s="63"/>
      <c r="L6" s="339"/>
      <c r="M6" s="339"/>
      <c r="N6" s="61"/>
      <c r="O6" s="148"/>
      <c r="P6" s="148"/>
      <c r="Q6" s="148"/>
      <c r="R6" s="148"/>
      <c r="S6" s="148"/>
      <c r="T6" s="148"/>
      <c r="U6" s="148"/>
      <c r="V6" s="148"/>
      <c r="W6" s="148"/>
      <c r="X6" s="148"/>
      <c r="Y6" s="148"/>
    </row>
    <row r="7" spans="1:25" ht="19.5" customHeight="1">
      <c r="A7" s="62"/>
      <c r="B7" s="62"/>
      <c r="C7" s="62" t="s">
        <v>369</v>
      </c>
      <c r="D7" s="62"/>
      <c r="E7" s="62" t="s">
        <v>112</v>
      </c>
      <c r="F7" s="1031" t="s">
        <v>370</v>
      </c>
      <c r="G7" s="1031"/>
      <c r="H7" s="1032"/>
      <c r="I7" s="1031"/>
      <c r="J7" s="63"/>
      <c r="K7" s="63"/>
      <c r="L7" s="339"/>
      <c r="M7" s="339"/>
      <c r="N7" s="61"/>
      <c r="O7" s="148"/>
      <c r="P7" s="148"/>
      <c r="Q7" s="148"/>
      <c r="R7" s="148"/>
      <c r="S7" s="148"/>
      <c r="T7" s="148"/>
      <c r="U7" s="148"/>
      <c r="V7" s="148"/>
      <c r="W7" s="148"/>
      <c r="X7" s="148"/>
      <c r="Y7" s="148"/>
    </row>
    <row r="8" spans="1:25" ht="19.5" customHeight="1">
      <c r="A8" s="62"/>
      <c r="B8" s="62"/>
      <c r="C8" s="62" t="s">
        <v>371</v>
      </c>
      <c r="D8" s="62"/>
      <c r="E8" s="62" t="s">
        <v>112</v>
      </c>
      <c r="F8" s="1031" t="s">
        <v>343</v>
      </c>
      <c r="G8" s="1031"/>
      <c r="H8" s="1032"/>
      <c r="I8" s="1031"/>
      <c r="J8" s="63"/>
      <c r="K8" s="63"/>
      <c r="L8" s="64"/>
      <c r="N8" s="61"/>
      <c r="O8" s="148"/>
      <c r="P8" s="148"/>
      <c r="Q8" s="148"/>
      <c r="R8" s="148"/>
      <c r="S8" s="148"/>
      <c r="T8" s="148"/>
      <c r="U8" s="148"/>
      <c r="V8" s="148"/>
      <c r="W8" s="148"/>
      <c r="X8" s="148"/>
      <c r="Y8" s="148"/>
    </row>
    <row r="9" spans="1:25" ht="19.5" customHeight="1">
      <c r="A9" s="62"/>
      <c r="B9" s="62"/>
      <c r="C9" s="62" t="s">
        <v>83</v>
      </c>
      <c r="D9" s="62"/>
      <c r="E9" s="62" t="s">
        <v>112</v>
      </c>
      <c r="F9" s="986" t="str">
        <f>PAK!E16</f>
        <v>Fakultas Matematika dan Ilmu Pengetahuan Alam Universitas Andalas</v>
      </c>
      <c r="G9" s="932"/>
      <c r="H9" s="1013"/>
      <c r="I9" s="932"/>
      <c r="J9" s="63"/>
      <c r="K9" s="63"/>
      <c r="L9" s="339"/>
      <c r="M9" s="339"/>
      <c r="N9" s="61"/>
      <c r="O9" s="148"/>
      <c r="P9" s="148"/>
      <c r="Q9" s="148"/>
      <c r="R9" s="148"/>
      <c r="S9" s="148"/>
      <c r="T9" s="148"/>
      <c r="U9" s="148"/>
      <c r="V9" s="148"/>
      <c r="W9" s="148"/>
      <c r="X9" s="148"/>
      <c r="Y9" s="148"/>
    </row>
    <row r="10" spans="1:25" ht="12" customHeight="1">
      <c r="A10" s="62"/>
      <c r="B10" s="62"/>
      <c r="C10" s="62"/>
      <c r="D10" s="62"/>
      <c r="E10" s="62"/>
      <c r="F10" s="64"/>
      <c r="G10" s="63"/>
      <c r="H10" s="63"/>
      <c r="I10" s="63"/>
      <c r="J10" s="63"/>
      <c r="K10" s="63"/>
      <c r="L10" s="339"/>
      <c r="M10" s="339"/>
      <c r="N10" s="61"/>
      <c r="O10" s="148"/>
      <c r="P10" s="148"/>
      <c r="Q10" s="148"/>
      <c r="R10" s="148"/>
      <c r="S10" s="148"/>
      <c r="T10" s="148"/>
      <c r="U10" s="148"/>
      <c r="V10" s="148"/>
      <c r="W10" s="148"/>
      <c r="X10" s="148"/>
      <c r="Y10" s="148"/>
    </row>
    <row r="11" spans="1:25" ht="19.5" customHeight="1">
      <c r="A11" s="62" t="s">
        <v>372</v>
      </c>
      <c r="B11" s="62"/>
      <c r="C11" s="62"/>
      <c r="D11" s="64"/>
      <c r="E11" s="64" t="s">
        <v>112</v>
      </c>
      <c r="F11" s="62"/>
      <c r="G11" s="63"/>
      <c r="H11" s="97"/>
      <c r="I11" s="63"/>
      <c r="J11" s="63"/>
      <c r="K11" s="63"/>
      <c r="L11" s="339"/>
      <c r="M11" s="339"/>
      <c r="N11" s="61"/>
      <c r="O11" s="148"/>
      <c r="P11" s="148"/>
      <c r="Q11" s="148"/>
      <c r="R11" s="148"/>
      <c r="S11" s="148"/>
      <c r="T11" s="148"/>
      <c r="U11" s="148"/>
      <c r="V11" s="148"/>
      <c r="W11" s="148"/>
      <c r="X11" s="148"/>
      <c r="Y11" s="148"/>
    </row>
    <row r="12" spans="1:25" ht="19.5" customHeight="1">
      <c r="A12" s="62"/>
      <c r="B12" s="62"/>
      <c r="C12" s="62" t="s">
        <v>62</v>
      </c>
      <c r="D12" s="62"/>
      <c r="E12" s="62" t="s">
        <v>112</v>
      </c>
      <c r="F12" s="986" t="str">
        <f>PAK!E6</f>
        <v>Mutya Vonnisa, M.Sc</v>
      </c>
      <c r="G12" s="931"/>
      <c r="H12" s="1028"/>
      <c r="I12" s="931"/>
      <c r="J12" s="63" t="s">
        <v>373</v>
      </c>
      <c r="K12" s="63"/>
      <c r="L12" s="339"/>
      <c r="M12" s="339"/>
      <c r="N12" s="61"/>
      <c r="O12" s="148"/>
      <c r="P12" s="148"/>
      <c r="Q12" s="148"/>
      <c r="R12" s="148"/>
      <c r="S12" s="148"/>
      <c r="T12" s="148"/>
      <c r="U12" s="148"/>
      <c r="V12" s="148"/>
      <c r="W12" s="148"/>
      <c r="X12" s="148"/>
      <c r="Y12" s="148"/>
    </row>
    <row r="13" spans="1:25" ht="19.5" customHeight="1">
      <c r="A13" s="62"/>
      <c r="B13" s="62"/>
      <c r="C13" s="62" t="s">
        <v>374</v>
      </c>
      <c r="D13" s="62"/>
      <c r="E13" s="62" t="s">
        <v>112</v>
      </c>
      <c r="F13" s="986" t="str">
        <f>DUPAK!H22</f>
        <v>19850812 201212 2 001 / 0112088502</v>
      </c>
      <c r="G13" s="931"/>
      <c r="H13" s="1028"/>
      <c r="I13" s="931"/>
      <c r="J13" s="63"/>
      <c r="K13" s="63"/>
      <c r="L13" s="339"/>
      <c r="M13" s="339"/>
      <c r="N13" s="61"/>
      <c r="O13" s="148"/>
      <c r="P13" s="148"/>
      <c r="Q13" s="148"/>
      <c r="R13" s="148"/>
      <c r="S13" s="148"/>
      <c r="T13" s="148"/>
      <c r="U13" s="148"/>
      <c r="V13" s="148"/>
      <c r="W13" s="148"/>
      <c r="X13" s="148"/>
      <c r="Y13" s="148"/>
    </row>
    <row r="14" spans="1:25" ht="19.5" customHeight="1">
      <c r="A14" s="62"/>
      <c r="B14" s="62"/>
      <c r="C14" s="62" t="s">
        <v>369</v>
      </c>
      <c r="D14" s="62"/>
      <c r="E14" s="62" t="s">
        <v>112</v>
      </c>
      <c r="F14" s="986" t="str">
        <f>PAK!E13</f>
        <v>Penata Muda Tingkat I/IIIb/01 Desember 2012</v>
      </c>
      <c r="G14" s="931"/>
      <c r="H14" s="1028"/>
      <c r="I14" s="931"/>
      <c r="J14" s="63"/>
      <c r="K14" s="63"/>
      <c r="L14" s="339"/>
      <c r="M14" s="339"/>
      <c r="N14" s="61"/>
      <c r="O14" s="148"/>
      <c r="P14" s="148"/>
      <c r="Q14" s="148"/>
      <c r="R14" s="148"/>
      <c r="S14" s="148"/>
      <c r="T14" s="148"/>
      <c r="U14" s="148"/>
      <c r="V14" s="148"/>
      <c r="W14" s="148"/>
      <c r="X14" s="148"/>
      <c r="Y14" s="148"/>
    </row>
    <row r="15" spans="1:25" ht="19.5" customHeight="1">
      <c r="A15" s="62"/>
      <c r="B15" s="62"/>
      <c r="C15" s="62" t="s">
        <v>375</v>
      </c>
      <c r="D15" s="62"/>
      <c r="E15" s="62" t="s">
        <v>112</v>
      </c>
      <c r="F15" s="986" t="str">
        <f>PAK!E12</f>
        <v>Asisten Ahli/1 Juli 2015</v>
      </c>
      <c r="G15" s="931"/>
      <c r="H15" s="1028"/>
      <c r="I15" s="931"/>
      <c r="J15" s="63"/>
      <c r="K15" s="63"/>
      <c r="L15" s="339"/>
      <c r="M15" s="339"/>
      <c r="N15" s="61"/>
      <c r="O15" s="148"/>
      <c r="P15" s="148"/>
      <c r="Q15" s="148"/>
      <c r="R15" s="148"/>
      <c r="S15" s="148"/>
      <c r="T15" s="148"/>
      <c r="U15" s="148"/>
      <c r="V15" s="148"/>
      <c r="W15" s="148"/>
      <c r="X15" s="148"/>
      <c r="Y15" s="148"/>
    </row>
    <row r="16" spans="1:25" ht="19.5" customHeight="1">
      <c r="A16" s="62"/>
      <c r="B16" s="62"/>
      <c r="C16" s="62" t="s">
        <v>83</v>
      </c>
      <c r="D16" s="62"/>
      <c r="E16" s="62" t="s">
        <v>112</v>
      </c>
      <c r="F16" s="986" t="str">
        <f>PAK!E16</f>
        <v>Fakultas Matematika dan Ilmu Pengetahuan Alam Universitas Andalas</v>
      </c>
      <c r="G16" s="931"/>
      <c r="H16" s="1028"/>
      <c r="I16" s="931"/>
      <c r="J16" s="63"/>
      <c r="K16" s="63"/>
      <c r="L16" s="339"/>
      <c r="M16" s="339"/>
      <c r="N16" s="61"/>
      <c r="O16" s="148"/>
      <c r="P16" s="148"/>
      <c r="Q16" s="148"/>
      <c r="R16" s="148"/>
      <c r="S16" s="148"/>
      <c r="T16" s="148"/>
      <c r="U16" s="148"/>
      <c r="V16" s="148"/>
      <c r="W16" s="148"/>
      <c r="X16" s="148"/>
      <c r="Y16" s="148"/>
    </row>
    <row r="17" spans="1:27" ht="12.75" customHeight="1">
      <c r="A17" s="62"/>
      <c r="B17" s="62"/>
      <c r="C17" s="62"/>
      <c r="D17" s="62"/>
      <c r="E17" s="62"/>
      <c r="F17" s="62"/>
      <c r="G17" s="63"/>
      <c r="H17" s="97"/>
      <c r="I17" s="63"/>
      <c r="J17" s="63"/>
      <c r="K17" s="63"/>
      <c r="L17" s="339"/>
      <c r="M17" s="339"/>
      <c r="N17" s="61"/>
      <c r="O17" s="148"/>
      <c r="P17" s="148"/>
      <c r="Q17" s="148"/>
      <c r="R17" s="148"/>
      <c r="S17" s="148"/>
      <c r="T17" s="148"/>
      <c r="U17" s="148"/>
      <c r="V17" s="148"/>
      <c r="W17" s="148"/>
      <c r="X17" s="148"/>
      <c r="Y17" s="148"/>
    </row>
    <row r="18" spans="1:27" ht="13.5" customHeight="1">
      <c r="A18" s="64" t="s">
        <v>376</v>
      </c>
      <c r="B18" s="64"/>
      <c r="C18" s="64"/>
      <c r="D18" s="64"/>
      <c r="E18" s="64"/>
      <c r="F18" s="64"/>
      <c r="G18" s="63"/>
      <c r="H18" s="63"/>
      <c r="I18" s="63"/>
      <c r="J18" s="63"/>
      <c r="K18" s="63"/>
      <c r="L18" s="339"/>
      <c r="M18" s="496"/>
      <c r="N18" s="497"/>
      <c r="O18" s="148"/>
      <c r="P18" s="148"/>
      <c r="Q18" s="148"/>
      <c r="R18" s="148"/>
      <c r="S18" s="148"/>
      <c r="T18" s="148"/>
      <c r="U18" s="148"/>
      <c r="V18" s="148"/>
      <c r="W18" s="148"/>
      <c r="X18" s="148"/>
      <c r="Y18" s="148"/>
    </row>
    <row r="19" spans="1:27" ht="23.25" customHeight="1">
      <c r="A19" s="66"/>
      <c r="B19" s="66"/>
      <c r="C19" s="66"/>
      <c r="D19" s="66"/>
      <c r="E19" s="66"/>
      <c r="F19" s="66"/>
      <c r="G19" s="61"/>
      <c r="H19" s="102"/>
      <c r="I19" s="61"/>
      <c r="J19" s="63"/>
      <c r="K19" s="63"/>
      <c r="L19" s="496"/>
      <c r="M19" s="496"/>
      <c r="N19" s="497"/>
      <c r="O19" s="148"/>
      <c r="P19" s="148"/>
      <c r="Q19" s="148"/>
      <c r="R19" s="148"/>
      <c r="S19" s="148"/>
      <c r="T19" s="148"/>
      <c r="U19" s="148"/>
      <c r="V19" s="148"/>
      <c r="W19" s="148"/>
      <c r="X19" s="148"/>
      <c r="Y19" s="148"/>
    </row>
    <row r="20" spans="1:27" ht="45" customHeight="1">
      <c r="A20" s="460" t="s">
        <v>2</v>
      </c>
      <c r="B20" s="1034" t="s">
        <v>377</v>
      </c>
      <c r="C20" s="1035"/>
      <c r="D20" s="1035"/>
      <c r="E20" s="1035"/>
      <c r="F20" s="1035"/>
      <c r="G20" s="460" t="s">
        <v>378</v>
      </c>
      <c r="H20" s="460" t="s">
        <v>379</v>
      </c>
      <c r="I20" s="460" t="s">
        <v>380</v>
      </c>
      <c r="J20" s="460" t="s">
        <v>381</v>
      </c>
      <c r="K20" s="460" t="s">
        <v>382</v>
      </c>
      <c r="L20" s="498" t="s">
        <v>383</v>
      </c>
      <c r="M20" s="499" t="s">
        <v>384</v>
      </c>
      <c r="N20" s="500" t="s">
        <v>385</v>
      </c>
      <c r="O20" s="304"/>
      <c r="P20" s="304"/>
      <c r="Q20" s="304"/>
      <c r="R20" s="304"/>
      <c r="S20" s="304"/>
      <c r="T20" s="304"/>
      <c r="U20" s="304"/>
      <c r="V20" s="304"/>
      <c r="W20" s="304"/>
      <c r="X20" s="304"/>
      <c r="Y20" s="304"/>
      <c r="Z20" s="59"/>
      <c r="AA20" s="59"/>
    </row>
    <row r="21" spans="1:27" ht="16.5" customHeight="1">
      <c r="A21" s="462">
        <v>1</v>
      </c>
      <c r="B21" s="1036">
        <v>2</v>
      </c>
      <c r="C21" s="1035"/>
      <c r="D21" s="1035"/>
      <c r="E21" s="1035"/>
      <c r="F21" s="1035"/>
      <c r="G21" s="462">
        <v>3</v>
      </c>
      <c r="H21" s="460">
        <v>4</v>
      </c>
      <c r="I21" s="462">
        <v>5</v>
      </c>
      <c r="J21" s="462">
        <v>6</v>
      </c>
      <c r="K21" s="462">
        <v>7</v>
      </c>
      <c r="L21" s="501">
        <v>8</v>
      </c>
      <c r="M21" s="502" t="s">
        <v>386</v>
      </c>
      <c r="N21" s="503">
        <v>10</v>
      </c>
      <c r="O21" s="304"/>
      <c r="P21" s="304"/>
      <c r="Q21" s="304"/>
      <c r="R21" s="304"/>
      <c r="S21" s="304"/>
      <c r="T21" s="304"/>
      <c r="U21" s="304"/>
      <c r="V21" s="304"/>
      <c r="W21" s="304"/>
      <c r="X21" s="304"/>
      <c r="Y21" s="304"/>
      <c r="Z21" s="59"/>
      <c r="AA21" s="59"/>
    </row>
    <row r="22" spans="1:27" ht="25.5" customHeight="1">
      <c r="A22" s="294" t="s">
        <v>163</v>
      </c>
      <c r="B22" s="463" t="s">
        <v>164</v>
      </c>
      <c r="C22" s="218"/>
      <c r="D22" s="218"/>
      <c r="E22" s="218"/>
      <c r="F22" s="218"/>
      <c r="G22" s="126"/>
      <c r="H22" s="464"/>
      <c r="I22" s="126"/>
      <c r="J22" s="106"/>
      <c r="K22" s="71">
        <f>K23</f>
        <v>0</v>
      </c>
      <c r="L22" s="504"/>
      <c r="M22" s="505"/>
      <c r="N22" s="506"/>
      <c r="O22" s="243"/>
      <c r="P22" s="243"/>
      <c r="Q22" s="243"/>
      <c r="R22" s="243"/>
      <c r="S22" s="243"/>
      <c r="T22" s="243"/>
      <c r="U22" s="243"/>
      <c r="V22" s="243"/>
      <c r="W22" s="243"/>
      <c r="X22" s="243"/>
      <c r="Y22" s="243"/>
      <c r="Z22" s="59"/>
      <c r="AA22" s="59"/>
    </row>
    <row r="23" spans="1:27" ht="25.5" customHeight="1">
      <c r="A23" s="465"/>
      <c r="B23" s="466" t="s">
        <v>165</v>
      </c>
      <c r="C23" s="1037" t="s">
        <v>166</v>
      </c>
      <c r="D23" s="1037"/>
      <c r="E23" s="1037"/>
      <c r="F23" s="1037"/>
      <c r="G23" s="1037"/>
      <c r="H23" s="1038"/>
      <c r="I23" s="1037"/>
      <c r="J23" s="1039"/>
      <c r="K23" s="507">
        <f>K24+K25</f>
        <v>0</v>
      </c>
      <c r="L23" s="1040"/>
      <c r="M23" s="1041"/>
      <c r="N23" s="1042"/>
      <c r="O23" s="98"/>
      <c r="P23" s="98"/>
      <c r="Q23" s="98"/>
      <c r="R23" s="98"/>
      <c r="S23" s="98"/>
      <c r="T23" s="98"/>
      <c r="U23" s="98"/>
      <c r="V23" s="98"/>
      <c r="W23" s="98"/>
      <c r="X23" s="98"/>
      <c r="Y23" s="98"/>
      <c r="Z23" s="59"/>
      <c r="AA23" s="59"/>
    </row>
    <row r="24" spans="1:27" ht="14">
      <c r="A24" s="467"/>
      <c r="B24" s="62"/>
      <c r="C24" s="468" t="s">
        <v>138</v>
      </c>
      <c r="D24" s="942" t="s">
        <v>167</v>
      </c>
      <c r="E24" s="1035"/>
      <c r="F24" s="1043"/>
      <c r="G24" s="469"/>
      <c r="H24" s="470"/>
      <c r="I24" s="508"/>
      <c r="J24" s="126"/>
      <c r="K24" s="107"/>
      <c r="L24" s="509"/>
      <c r="M24" s="510"/>
      <c r="N24" s="511"/>
      <c r="O24" s="54"/>
      <c r="P24" s="54"/>
      <c r="Q24" s="54"/>
      <c r="R24" s="54"/>
      <c r="S24" s="54"/>
      <c r="T24" s="54"/>
      <c r="U24" s="54"/>
      <c r="V24" s="54"/>
      <c r="W24" s="54"/>
      <c r="X24" s="54"/>
      <c r="Y24" s="54"/>
      <c r="Z24" s="59"/>
      <c r="AA24" s="59"/>
    </row>
    <row r="25" spans="1:27" ht="14">
      <c r="A25" s="172"/>
      <c r="B25" s="471"/>
      <c r="C25" s="468" t="s">
        <v>140</v>
      </c>
      <c r="D25" s="942" t="s">
        <v>168</v>
      </c>
      <c r="E25" s="1035"/>
      <c r="F25" s="1043"/>
      <c r="G25" s="469"/>
      <c r="H25" s="470"/>
      <c r="I25" s="508"/>
      <c r="J25" s="231"/>
      <c r="K25" s="107"/>
      <c r="L25" s="512"/>
      <c r="M25" s="513"/>
      <c r="N25" s="105"/>
      <c r="O25" s="54"/>
      <c r="P25" s="54"/>
      <c r="Q25" s="54"/>
      <c r="R25" s="54"/>
      <c r="S25" s="54"/>
      <c r="T25" s="54"/>
      <c r="U25" s="54"/>
      <c r="V25" s="54"/>
      <c r="W25" s="54"/>
      <c r="X25" s="54"/>
      <c r="Y25" s="54"/>
      <c r="Z25" s="59"/>
      <c r="AA25" s="59"/>
    </row>
    <row r="26" spans="1:27" ht="25.5" customHeight="1">
      <c r="A26" s="173"/>
      <c r="B26" s="174" t="s">
        <v>169</v>
      </c>
      <c r="C26" s="110" t="s">
        <v>170</v>
      </c>
      <c r="D26" s="218"/>
      <c r="E26" s="218"/>
      <c r="F26" s="218"/>
      <c r="G26" s="126"/>
      <c r="H26" s="85"/>
      <c r="I26" s="107"/>
      <c r="J26" s="126"/>
      <c r="K26" s="107">
        <v>0</v>
      </c>
      <c r="L26" s="514"/>
      <c r="M26" s="515"/>
      <c r="N26" s="105"/>
      <c r="O26" s="54"/>
      <c r="P26" s="54"/>
      <c r="Q26" s="54"/>
      <c r="R26" s="54"/>
      <c r="S26" s="54"/>
      <c r="T26" s="54"/>
      <c r="U26" s="54"/>
      <c r="V26" s="54"/>
      <c r="W26" s="54"/>
      <c r="X26" s="54"/>
      <c r="Y26" s="54"/>
      <c r="Z26" s="59"/>
      <c r="AA26" s="59"/>
    </row>
    <row r="27" spans="1:27" ht="23.25" customHeight="1">
      <c r="A27" s="269" t="s">
        <v>172</v>
      </c>
      <c r="B27" s="1005" t="s">
        <v>173</v>
      </c>
      <c r="C27" s="1035"/>
      <c r="D27" s="1035"/>
      <c r="E27" s="1035"/>
      <c r="F27" s="1043"/>
      <c r="G27" s="472"/>
      <c r="H27" s="67"/>
      <c r="I27" s="107"/>
      <c r="J27" s="106"/>
      <c r="K27" s="294">
        <f>K28+K125+K209+K212+K228+K336+K353+K355+K358+K360+K382+K385+K388</f>
        <v>206.47499999999999</v>
      </c>
      <c r="L27" s="504"/>
      <c r="M27" s="505"/>
      <c r="N27" s="506"/>
      <c r="O27" s="54"/>
      <c r="P27" s="54"/>
      <c r="Q27" s="54"/>
      <c r="R27" s="54"/>
      <c r="S27" s="54"/>
      <c r="T27" s="54"/>
      <c r="U27" s="54"/>
      <c r="V27" s="54"/>
      <c r="W27" s="54"/>
      <c r="X27" s="54"/>
      <c r="Y27" s="54"/>
      <c r="Z27" s="59"/>
      <c r="AA27" s="59"/>
    </row>
    <row r="28" spans="1:27" ht="45.75" customHeight="1">
      <c r="A28" s="473"/>
      <c r="B28" s="474" t="s">
        <v>165</v>
      </c>
      <c r="C28" s="1044" t="s">
        <v>387</v>
      </c>
      <c r="D28" s="1045"/>
      <c r="E28" s="1045"/>
      <c r="F28" s="1045"/>
      <c r="G28" s="1045"/>
      <c r="H28" s="1046"/>
      <c r="I28" s="1045"/>
      <c r="J28" s="516"/>
      <c r="K28" s="367">
        <f>K35+K41+K47+K52+K58+K63+K66+K74+K81+K88+K96+K102+K108+K108+K116+K124</f>
        <v>75.474999999999994</v>
      </c>
      <c r="L28" s="1040"/>
      <c r="M28" s="1041"/>
      <c r="N28" s="1042"/>
      <c r="O28" s="54"/>
      <c r="P28" s="54"/>
      <c r="Q28" s="54"/>
      <c r="R28" s="54"/>
      <c r="S28" s="54"/>
      <c r="T28" s="54"/>
      <c r="U28" s="54"/>
      <c r="V28" s="54"/>
      <c r="W28" s="54"/>
      <c r="X28" s="54"/>
      <c r="Y28" s="54"/>
      <c r="Z28" s="59"/>
      <c r="AA28" s="59"/>
    </row>
    <row r="29" spans="1:27" s="334" customFormat="1" ht="24" customHeight="1">
      <c r="A29" s="475"/>
      <c r="B29" s="476"/>
      <c r="C29" s="477" t="s">
        <v>388</v>
      </c>
      <c r="D29" s="477"/>
      <c r="E29" s="477"/>
      <c r="F29" s="477"/>
      <c r="G29" s="478"/>
      <c r="H29" s="479"/>
      <c r="I29" s="478"/>
      <c r="J29" s="478"/>
      <c r="K29" s="478"/>
      <c r="L29" s="517"/>
      <c r="M29" s="517"/>
      <c r="N29" s="518"/>
    </row>
    <row r="30" spans="1:27" s="54" customFormat="1" ht="28.5" customHeight="1">
      <c r="A30" s="480"/>
      <c r="B30" s="481"/>
      <c r="C30" s="267" t="s">
        <v>308</v>
      </c>
      <c r="D30" s="1047" t="s">
        <v>389</v>
      </c>
      <c r="E30" s="1048"/>
      <c r="F30" s="1048"/>
      <c r="G30" s="484" t="s">
        <v>390</v>
      </c>
      <c r="H30" s="485" t="s">
        <v>391</v>
      </c>
      <c r="I30" s="111">
        <v>3</v>
      </c>
      <c r="J30" s="111">
        <v>0.5</v>
      </c>
      <c r="K30" s="519">
        <f>I30*J30</f>
        <v>1.5</v>
      </c>
      <c r="L30" s="1205" t="s">
        <v>392</v>
      </c>
      <c r="M30" s="1216" t="s">
        <v>393</v>
      </c>
      <c r="N30" s="1053"/>
    </row>
    <row r="31" spans="1:27" s="54" customFormat="1" ht="27.75" customHeight="1">
      <c r="A31" s="480"/>
      <c r="B31" s="481"/>
      <c r="C31" s="267" t="s">
        <v>287</v>
      </c>
      <c r="D31" s="1047" t="s">
        <v>394</v>
      </c>
      <c r="E31" s="1048"/>
      <c r="F31" s="1048"/>
      <c r="G31" s="484" t="s">
        <v>390</v>
      </c>
      <c r="H31" s="485" t="s">
        <v>391</v>
      </c>
      <c r="I31" s="111">
        <v>3</v>
      </c>
      <c r="J31" s="111">
        <v>0.5</v>
      </c>
      <c r="K31" s="519">
        <f>I31*J31</f>
        <v>1.5</v>
      </c>
      <c r="L31" s="1205"/>
      <c r="M31" s="1216"/>
      <c r="N31" s="1054"/>
    </row>
    <row r="32" spans="1:27" s="54" customFormat="1" ht="30" customHeight="1">
      <c r="A32" s="480"/>
      <c r="B32" s="481"/>
      <c r="C32" s="267" t="s">
        <v>311</v>
      </c>
      <c r="D32" s="1048" t="s">
        <v>395</v>
      </c>
      <c r="E32" s="1048"/>
      <c r="F32" s="1048"/>
      <c r="G32" s="484" t="s">
        <v>390</v>
      </c>
      <c r="H32" s="485" t="s">
        <v>391</v>
      </c>
      <c r="I32" s="111">
        <v>1</v>
      </c>
      <c r="J32" s="111">
        <v>0.5</v>
      </c>
      <c r="K32" s="519">
        <f>I32*J32</f>
        <v>0.5</v>
      </c>
      <c r="L32" s="520" t="s">
        <v>392</v>
      </c>
      <c r="M32" s="521" t="s">
        <v>396</v>
      </c>
      <c r="N32" s="1055"/>
    </row>
    <row r="33" spans="1:27" s="54" customFormat="1" ht="27.75" customHeight="1">
      <c r="A33" s="480"/>
      <c r="B33" s="481"/>
      <c r="C33" s="267" t="s">
        <v>397</v>
      </c>
      <c r="D33" s="1048" t="s">
        <v>398</v>
      </c>
      <c r="E33" s="1048"/>
      <c r="F33" s="1048"/>
      <c r="G33" s="484" t="s">
        <v>399</v>
      </c>
      <c r="H33" s="485" t="s">
        <v>391</v>
      </c>
      <c r="I33" s="111">
        <v>3</v>
      </c>
      <c r="J33" s="111">
        <v>0.5</v>
      </c>
      <c r="K33" s="519">
        <f>I33*J33</f>
        <v>1.5</v>
      </c>
      <c r="L33" s="520" t="s">
        <v>400</v>
      </c>
      <c r="M33" s="521" t="s">
        <v>401</v>
      </c>
      <c r="N33" s="522"/>
    </row>
    <row r="34" spans="1:27" s="54" customFormat="1" ht="30" customHeight="1">
      <c r="A34" s="480"/>
      <c r="B34" s="481"/>
      <c r="C34" s="267" t="s">
        <v>402</v>
      </c>
      <c r="D34" s="1048" t="s">
        <v>403</v>
      </c>
      <c r="E34" s="1048"/>
      <c r="F34" s="1048"/>
      <c r="G34" s="484" t="s">
        <v>390</v>
      </c>
      <c r="H34" s="485" t="s">
        <v>391</v>
      </c>
      <c r="I34" s="111">
        <v>2</v>
      </c>
      <c r="J34" s="111">
        <v>0.25</v>
      </c>
      <c r="K34" s="519">
        <f>I34*J34</f>
        <v>0.5</v>
      </c>
      <c r="L34" s="520" t="s">
        <v>392</v>
      </c>
      <c r="M34" s="521" t="s">
        <v>396</v>
      </c>
      <c r="N34" s="522"/>
    </row>
    <row r="35" spans="1:27" ht="20.25" customHeight="1">
      <c r="A35" s="486"/>
      <c r="B35" s="481"/>
      <c r="C35" s="1049" t="s">
        <v>404</v>
      </c>
      <c r="D35" s="1050"/>
      <c r="E35" s="1050"/>
      <c r="F35" s="1050"/>
      <c r="G35" s="1051"/>
      <c r="H35" s="1052"/>
      <c r="I35" s="523">
        <f>SUM(I30:I34)</f>
        <v>12</v>
      </c>
      <c r="J35" s="524"/>
      <c r="K35" s="525">
        <f>SUM(K30:K34)</f>
        <v>5.5</v>
      </c>
      <c r="L35" s="526"/>
      <c r="M35" s="527"/>
      <c r="N35" s="197"/>
      <c r="O35" s="54"/>
      <c r="P35" s="54"/>
      <c r="Q35" s="54"/>
      <c r="R35" s="54"/>
      <c r="S35" s="54"/>
      <c r="T35" s="54"/>
      <c r="U35" s="54"/>
      <c r="V35" s="54"/>
      <c r="W35" s="54"/>
      <c r="X35" s="54"/>
      <c r="Y35" s="54"/>
      <c r="Z35" s="59"/>
      <c r="AA35" s="59"/>
    </row>
    <row r="36" spans="1:27" s="334" customFormat="1" ht="29.15" customHeight="1">
      <c r="A36" s="475"/>
      <c r="B36" s="481"/>
      <c r="C36" s="487" t="s">
        <v>405</v>
      </c>
      <c r="D36" s="477"/>
      <c r="E36" s="477"/>
      <c r="F36" s="477"/>
      <c r="G36" s="478"/>
      <c r="H36" s="479"/>
      <c r="I36" s="478"/>
      <c r="J36" s="478"/>
      <c r="K36" s="478"/>
      <c r="L36" s="517"/>
      <c r="M36" s="517"/>
      <c r="N36" s="518"/>
    </row>
    <row r="37" spans="1:27" s="334" customFormat="1" ht="28" customHeight="1">
      <c r="A37" s="475"/>
      <c r="B37" s="481"/>
      <c r="C37" s="488" t="s">
        <v>308</v>
      </c>
      <c r="D37" s="489" t="s">
        <v>406</v>
      </c>
      <c r="E37" s="489"/>
      <c r="F37" s="489"/>
      <c r="G37" s="484" t="s">
        <v>407</v>
      </c>
      <c r="H37" s="488" t="s">
        <v>391</v>
      </c>
      <c r="I37" s="111">
        <v>2</v>
      </c>
      <c r="J37" s="111">
        <v>0.5</v>
      </c>
      <c r="K37" s="519">
        <f>I37*J37</f>
        <v>1</v>
      </c>
      <c r="L37" s="520" t="s">
        <v>408</v>
      </c>
      <c r="M37" s="1217" t="s">
        <v>409</v>
      </c>
      <c r="N37" s="1224"/>
    </row>
    <row r="38" spans="1:27" s="334" customFormat="1" ht="28" customHeight="1">
      <c r="A38" s="475"/>
      <c r="B38" s="481"/>
      <c r="C38" s="488" t="s">
        <v>287</v>
      </c>
      <c r="D38" s="483" t="s">
        <v>410</v>
      </c>
      <c r="E38" s="483"/>
      <c r="F38" s="483"/>
      <c r="G38" s="484" t="s">
        <v>407</v>
      </c>
      <c r="H38" s="485" t="s">
        <v>391</v>
      </c>
      <c r="I38" s="111">
        <v>2</v>
      </c>
      <c r="J38" s="111">
        <v>0.5</v>
      </c>
      <c r="K38" s="519">
        <f>I38*J38</f>
        <v>1</v>
      </c>
      <c r="L38" s="520" t="s">
        <v>408</v>
      </c>
      <c r="M38" s="1209"/>
      <c r="N38" s="1224"/>
    </row>
    <row r="39" spans="1:27" s="334" customFormat="1" ht="28" customHeight="1">
      <c r="A39" s="475"/>
      <c r="B39" s="481"/>
      <c r="C39" s="488" t="s">
        <v>311</v>
      </c>
      <c r="D39" s="490" t="s">
        <v>411</v>
      </c>
      <c r="E39" s="490"/>
      <c r="F39" s="490"/>
      <c r="G39" s="484" t="s">
        <v>407</v>
      </c>
      <c r="H39" s="485" t="s">
        <v>391</v>
      </c>
      <c r="I39" s="111">
        <v>1</v>
      </c>
      <c r="J39" s="111">
        <v>0.5</v>
      </c>
      <c r="K39" s="519">
        <f>I39*J39</f>
        <v>0.5</v>
      </c>
      <c r="L39" s="520" t="s">
        <v>408</v>
      </c>
      <c r="M39" s="1208"/>
      <c r="N39" s="1224"/>
    </row>
    <row r="40" spans="1:27" s="452" customFormat="1" ht="29.15" customHeight="1">
      <c r="A40" s="480"/>
      <c r="B40" s="481"/>
      <c r="C40" s="488" t="s">
        <v>397</v>
      </c>
      <c r="D40" s="1056" t="s">
        <v>412</v>
      </c>
      <c r="E40" s="1056"/>
      <c r="F40" s="1056"/>
      <c r="G40" s="484" t="s">
        <v>413</v>
      </c>
      <c r="H40" s="485" t="s">
        <v>391</v>
      </c>
      <c r="I40" s="488">
        <v>2</v>
      </c>
      <c r="J40" s="111">
        <v>0.5</v>
      </c>
      <c r="K40" s="519">
        <f>I40*J40</f>
        <v>1</v>
      </c>
      <c r="L40" s="520" t="s">
        <v>414</v>
      </c>
      <c r="M40" s="521" t="s">
        <v>415</v>
      </c>
      <c r="N40" s="520"/>
    </row>
    <row r="41" spans="1:27" ht="20.25" customHeight="1">
      <c r="A41" s="486"/>
      <c r="B41" s="481"/>
      <c r="C41" s="1049" t="s">
        <v>404</v>
      </c>
      <c r="D41" s="1050"/>
      <c r="E41" s="1050"/>
      <c r="F41" s="1050"/>
      <c r="G41" s="1051"/>
      <c r="H41" s="1052"/>
      <c r="I41" s="529">
        <f>SUM(I37:I40)</f>
        <v>7</v>
      </c>
      <c r="J41" s="524"/>
      <c r="K41" s="530">
        <f>SUM(K36:K40)</f>
        <v>3.5</v>
      </c>
      <c r="L41" s="526"/>
      <c r="M41" s="527"/>
      <c r="N41" s="197"/>
      <c r="O41" s="54"/>
      <c r="P41" s="54"/>
      <c r="Q41" s="54"/>
      <c r="R41" s="54"/>
      <c r="S41" s="54"/>
      <c r="T41" s="54"/>
      <c r="U41" s="54"/>
      <c r="V41" s="54"/>
      <c r="W41" s="54"/>
      <c r="X41" s="54"/>
      <c r="Y41" s="54"/>
      <c r="Z41" s="59"/>
      <c r="AA41" s="59"/>
    </row>
    <row r="42" spans="1:27" s="334" customFormat="1" ht="24.75" customHeight="1">
      <c r="A42" s="475"/>
      <c r="B42" s="481"/>
      <c r="C42" s="487" t="s">
        <v>416</v>
      </c>
      <c r="D42" s="477"/>
      <c r="E42" s="477"/>
      <c r="F42" s="477"/>
      <c r="G42" s="478"/>
      <c r="H42" s="479"/>
      <c r="I42" s="478"/>
      <c r="J42" s="478"/>
      <c r="K42" s="478"/>
      <c r="L42" s="517"/>
      <c r="M42" s="517"/>
      <c r="N42" s="518"/>
    </row>
    <row r="43" spans="1:27" s="334" customFormat="1" ht="28" customHeight="1">
      <c r="A43" s="475"/>
      <c r="B43" s="481"/>
      <c r="C43" s="488" t="s">
        <v>308</v>
      </c>
      <c r="D43" s="489" t="s">
        <v>417</v>
      </c>
      <c r="E43" s="489"/>
      <c r="F43" s="489"/>
      <c r="G43" s="484" t="s">
        <v>418</v>
      </c>
      <c r="H43" s="488" t="s">
        <v>391</v>
      </c>
      <c r="I43" s="111">
        <v>2</v>
      </c>
      <c r="J43" s="531">
        <v>0.5</v>
      </c>
      <c r="K43" s="519">
        <f>I43*J43</f>
        <v>1</v>
      </c>
      <c r="L43" s="1206" t="s">
        <v>419</v>
      </c>
      <c r="M43" s="1217" t="s">
        <v>420</v>
      </c>
      <c r="N43" s="1224"/>
    </row>
    <row r="44" spans="1:27" s="334" customFormat="1" ht="28" customHeight="1">
      <c r="A44" s="475"/>
      <c r="B44" s="481"/>
      <c r="C44" s="488" t="s">
        <v>287</v>
      </c>
      <c r="D44" s="483" t="s">
        <v>394</v>
      </c>
      <c r="E44" s="483"/>
      <c r="F44" s="483"/>
      <c r="G44" s="484" t="s">
        <v>418</v>
      </c>
      <c r="H44" s="485" t="s">
        <v>391</v>
      </c>
      <c r="I44" s="111">
        <v>1.5</v>
      </c>
      <c r="J44" s="531">
        <v>0.5</v>
      </c>
      <c r="K44" s="519">
        <f>I44*J44</f>
        <v>0.75</v>
      </c>
      <c r="L44" s="1135"/>
      <c r="M44" s="1208"/>
      <c r="N44" s="1224"/>
    </row>
    <row r="45" spans="1:27" s="334" customFormat="1" ht="28" customHeight="1">
      <c r="A45" s="475"/>
      <c r="B45" s="481"/>
      <c r="C45" s="488" t="s">
        <v>311</v>
      </c>
      <c r="D45" s="483" t="s">
        <v>421</v>
      </c>
      <c r="E45" s="483"/>
      <c r="F45" s="483"/>
      <c r="G45" s="484" t="s">
        <v>418</v>
      </c>
      <c r="H45" s="485" t="s">
        <v>391</v>
      </c>
      <c r="I45" s="111">
        <v>3</v>
      </c>
      <c r="J45" s="531">
        <v>0.5</v>
      </c>
      <c r="K45" s="519">
        <f>I45*J45</f>
        <v>1.5</v>
      </c>
      <c r="L45" s="532" t="s">
        <v>419</v>
      </c>
      <c r="M45" s="521" t="s">
        <v>422</v>
      </c>
      <c r="N45" s="520"/>
    </row>
    <row r="46" spans="1:27" s="334" customFormat="1" ht="28" customHeight="1">
      <c r="A46" s="475"/>
      <c r="B46" s="481"/>
      <c r="C46" s="488" t="s">
        <v>397</v>
      </c>
      <c r="D46" s="491" t="s">
        <v>423</v>
      </c>
      <c r="E46" s="491"/>
      <c r="F46" s="491"/>
      <c r="G46" s="484" t="s">
        <v>424</v>
      </c>
      <c r="H46" s="485" t="s">
        <v>391</v>
      </c>
      <c r="I46" s="111">
        <v>3</v>
      </c>
      <c r="J46" s="531">
        <v>0.5</v>
      </c>
      <c r="K46" s="519">
        <f>I46*J46</f>
        <v>1.5</v>
      </c>
      <c r="L46" s="532" t="s">
        <v>425</v>
      </c>
      <c r="M46" s="521" t="s">
        <v>426</v>
      </c>
      <c r="N46" s="522"/>
    </row>
    <row r="47" spans="1:27" ht="20.25" customHeight="1">
      <c r="A47" s="486"/>
      <c r="B47" s="481"/>
      <c r="C47" s="1049" t="s">
        <v>404</v>
      </c>
      <c r="D47" s="1050"/>
      <c r="E47" s="1050"/>
      <c r="F47" s="1050"/>
      <c r="G47" s="1051"/>
      <c r="H47" s="1052"/>
      <c r="I47" s="529">
        <f>SUM(I43:I46)</f>
        <v>9.5</v>
      </c>
      <c r="J47" s="533"/>
      <c r="K47" s="534">
        <f>SUM(K42:K46)</f>
        <v>4.75</v>
      </c>
      <c r="L47" s="535"/>
      <c r="M47" s="527"/>
      <c r="N47" s="197"/>
      <c r="O47" s="54"/>
      <c r="P47" s="54"/>
      <c r="Q47" s="54"/>
      <c r="R47" s="54"/>
      <c r="S47" s="54"/>
      <c r="T47" s="54"/>
      <c r="U47" s="54"/>
      <c r="V47" s="54"/>
      <c r="W47" s="54"/>
      <c r="X47" s="54"/>
      <c r="Y47" s="54"/>
      <c r="Z47" s="59"/>
      <c r="AA47" s="59"/>
    </row>
    <row r="48" spans="1:27" s="334" customFormat="1" ht="24.75" customHeight="1">
      <c r="A48" s="475"/>
      <c r="B48" s="481"/>
      <c r="C48" s="487" t="s">
        <v>427</v>
      </c>
      <c r="D48" s="477"/>
      <c r="E48" s="477"/>
      <c r="F48" s="477"/>
      <c r="G48" s="478"/>
      <c r="H48" s="479"/>
      <c r="I48" s="478"/>
      <c r="J48" s="478"/>
      <c r="K48" s="478"/>
      <c r="L48" s="517"/>
      <c r="M48" s="517"/>
      <c r="N48" s="518"/>
    </row>
    <row r="49" spans="1:27" s="334" customFormat="1" ht="28" customHeight="1">
      <c r="A49" s="475"/>
      <c r="B49" s="481"/>
      <c r="C49" s="488" t="s">
        <v>308</v>
      </c>
      <c r="D49" s="491" t="s">
        <v>428</v>
      </c>
      <c r="E49" s="491"/>
      <c r="F49" s="491"/>
      <c r="G49" s="492">
        <v>42982</v>
      </c>
      <c r="H49" s="485" t="s">
        <v>391</v>
      </c>
      <c r="I49" s="111">
        <v>4</v>
      </c>
      <c r="J49" s="531">
        <v>0.5</v>
      </c>
      <c r="K49" s="536">
        <f>I49*J49</f>
        <v>2</v>
      </c>
      <c r="L49" s="1207" t="s">
        <v>429</v>
      </c>
      <c r="M49" s="1217" t="s">
        <v>430</v>
      </c>
      <c r="N49" s="1224"/>
    </row>
    <row r="50" spans="1:27" s="334" customFormat="1" ht="28" customHeight="1">
      <c r="A50" s="475"/>
      <c r="B50" s="481"/>
      <c r="C50" s="488" t="s">
        <v>287</v>
      </c>
      <c r="D50" s="490" t="s">
        <v>411</v>
      </c>
      <c r="E50" s="483"/>
      <c r="F50" s="483"/>
      <c r="G50" s="492">
        <v>42982</v>
      </c>
      <c r="H50" s="485" t="s">
        <v>391</v>
      </c>
      <c r="I50" s="111">
        <v>1</v>
      </c>
      <c r="J50" s="531">
        <v>0.5</v>
      </c>
      <c r="K50" s="536">
        <f>I50*J50</f>
        <v>0.5</v>
      </c>
      <c r="L50" s="1208"/>
      <c r="M50" s="1208"/>
      <c r="N50" s="1224"/>
    </row>
    <row r="51" spans="1:27" s="334" customFormat="1" ht="28" customHeight="1">
      <c r="A51" s="475"/>
      <c r="B51" s="481"/>
      <c r="C51" s="488" t="s">
        <v>311</v>
      </c>
      <c r="D51" s="1057" t="s">
        <v>431</v>
      </c>
      <c r="E51" s="1057"/>
      <c r="F51" s="1057"/>
      <c r="G51" s="492" t="s">
        <v>432</v>
      </c>
      <c r="H51" s="485" t="s">
        <v>391</v>
      </c>
      <c r="I51" s="111">
        <v>3</v>
      </c>
      <c r="J51" s="531">
        <v>0.5</v>
      </c>
      <c r="K51" s="536">
        <f t="shared" ref="K51:K56" si="0">I51*J51</f>
        <v>1.5</v>
      </c>
      <c r="L51" s="520" t="s">
        <v>433</v>
      </c>
      <c r="M51" s="537" t="s">
        <v>434</v>
      </c>
      <c r="N51" s="520"/>
    </row>
    <row r="52" spans="1:27" ht="20.25" customHeight="1">
      <c r="A52" s="486"/>
      <c r="B52" s="481"/>
      <c r="C52" s="1049" t="s">
        <v>404</v>
      </c>
      <c r="D52" s="1050"/>
      <c r="E52" s="1050"/>
      <c r="F52" s="1050"/>
      <c r="G52" s="1058"/>
      <c r="H52" s="1059"/>
      <c r="I52" s="538">
        <f>SUM(I48:I51)</f>
        <v>8</v>
      </c>
      <c r="J52" s="539"/>
      <c r="K52" s="540">
        <f>SUM(K49:K51)</f>
        <v>4</v>
      </c>
      <c r="L52" s="541"/>
      <c r="M52" s="542"/>
      <c r="N52" s="543"/>
      <c r="O52" s="54"/>
      <c r="P52" s="54"/>
      <c r="Q52" s="54"/>
      <c r="R52" s="54"/>
      <c r="S52" s="54"/>
      <c r="T52" s="54"/>
      <c r="U52" s="54"/>
      <c r="V52" s="54"/>
      <c r="W52" s="54"/>
      <c r="X52" s="54"/>
      <c r="Y52" s="54"/>
      <c r="Z52" s="59"/>
      <c r="AA52" s="59"/>
    </row>
    <row r="53" spans="1:27" s="334" customFormat="1" ht="24.75" customHeight="1">
      <c r="A53" s="475"/>
      <c r="B53" s="481"/>
      <c r="C53" s="487" t="s">
        <v>435</v>
      </c>
      <c r="D53" s="477"/>
      <c r="E53" s="477"/>
      <c r="F53" s="477"/>
      <c r="G53" s="478"/>
      <c r="H53" s="479"/>
      <c r="I53" s="478"/>
      <c r="J53" s="478"/>
      <c r="K53" s="478"/>
      <c r="L53" s="517"/>
      <c r="M53" s="517"/>
      <c r="N53" s="518"/>
    </row>
    <row r="54" spans="1:27" s="334" customFormat="1" ht="28" customHeight="1">
      <c r="A54" s="475"/>
      <c r="B54" s="481"/>
      <c r="C54" s="284" t="s">
        <v>308</v>
      </c>
      <c r="D54" s="1060" t="s">
        <v>436</v>
      </c>
      <c r="E54" s="1061"/>
      <c r="F54" s="1061"/>
      <c r="G54" s="495" t="s">
        <v>437</v>
      </c>
      <c r="H54" s="485" t="s">
        <v>391</v>
      </c>
      <c r="I54" s="544">
        <v>3</v>
      </c>
      <c r="J54" s="544">
        <v>0.5</v>
      </c>
      <c r="K54" s="519">
        <f t="shared" si="0"/>
        <v>1.5</v>
      </c>
      <c r="L54" s="1209" t="s">
        <v>438</v>
      </c>
      <c r="M54" s="1218" t="s">
        <v>439</v>
      </c>
      <c r="N54" s="1224"/>
    </row>
    <row r="55" spans="1:27" s="334" customFormat="1" ht="28" customHeight="1">
      <c r="A55" s="475"/>
      <c r="B55" s="481"/>
      <c r="C55" s="488" t="s">
        <v>287</v>
      </c>
      <c r="D55" s="1047" t="s">
        <v>389</v>
      </c>
      <c r="E55" s="1048"/>
      <c r="F55" s="1048"/>
      <c r="G55" s="492" t="s">
        <v>437</v>
      </c>
      <c r="H55" s="485" t="s">
        <v>391</v>
      </c>
      <c r="I55" s="111">
        <v>3</v>
      </c>
      <c r="J55" s="111">
        <v>0.5</v>
      </c>
      <c r="K55" s="519">
        <f t="shared" si="0"/>
        <v>1.5</v>
      </c>
      <c r="L55" s="1208"/>
      <c r="M55" s="1208"/>
      <c r="N55" s="1224"/>
    </row>
    <row r="56" spans="1:27" s="334" customFormat="1" ht="28" customHeight="1">
      <c r="A56" s="475"/>
      <c r="B56" s="481"/>
      <c r="C56" s="488" t="s">
        <v>397</v>
      </c>
      <c r="D56" s="491" t="s">
        <v>440</v>
      </c>
      <c r="E56" s="491"/>
      <c r="F56" s="491"/>
      <c r="G56" s="492" t="s">
        <v>441</v>
      </c>
      <c r="H56" s="485" t="s">
        <v>391</v>
      </c>
      <c r="I56" s="111">
        <v>3</v>
      </c>
      <c r="J56" s="111">
        <v>0.5</v>
      </c>
      <c r="K56" s="519">
        <f t="shared" si="0"/>
        <v>1.5</v>
      </c>
      <c r="L56" s="520" t="s">
        <v>442</v>
      </c>
      <c r="M56" s="521" t="s">
        <v>443</v>
      </c>
      <c r="N56" s="520"/>
    </row>
    <row r="57" spans="1:27" s="334" customFormat="1" ht="35.15" customHeight="1">
      <c r="A57" s="475"/>
      <c r="B57" s="481"/>
      <c r="C57" s="488" t="s">
        <v>311</v>
      </c>
      <c r="D57" s="483" t="s">
        <v>417</v>
      </c>
      <c r="E57" s="483"/>
      <c r="F57" s="483"/>
      <c r="G57" s="492" t="s">
        <v>437</v>
      </c>
      <c r="H57" s="485" t="s">
        <v>391</v>
      </c>
      <c r="I57" s="111">
        <v>2</v>
      </c>
      <c r="J57" s="488" t="s">
        <v>444</v>
      </c>
      <c r="K57" s="519">
        <f>(0.5*1)+(0.25*1)</f>
        <v>0.75</v>
      </c>
      <c r="L57" s="520" t="s">
        <v>438</v>
      </c>
      <c r="M57" s="521" t="s">
        <v>439</v>
      </c>
      <c r="N57" s="520"/>
    </row>
    <row r="58" spans="1:27" ht="20.25" customHeight="1">
      <c r="A58" s="486"/>
      <c r="B58" s="481"/>
      <c r="C58" s="1049" t="s">
        <v>404</v>
      </c>
      <c r="D58" s="1050"/>
      <c r="E58" s="1050"/>
      <c r="F58" s="1050"/>
      <c r="G58" s="1058"/>
      <c r="H58" s="1059"/>
      <c r="I58" s="538">
        <f>SUM(I54:I57)</f>
        <v>11</v>
      </c>
      <c r="J58" s="539"/>
      <c r="K58" s="540">
        <f>SUM(K54:K57)</f>
        <v>5.25</v>
      </c>
      <c r="L58" s="541"/>
      <c r="M58" s="542"/>
      <c r="N58" s="197"/>
      <c r="O58" s="54"/>
      <c r="P58" s="54"/>
      <c r="Q58" s="54"/>
      <c r="R58" s="54"/>
      <c r="S58" s="54"/>
      <c r="T58" s="54"/>
      <c r="U58" s="54"/>
      <c r="V58" s="54"/>
      <c r="W58" s="54"/>
      <c r="X58" s="54"/>
      <c r="Y58" s="54"/>
      <c r="Z58" s="59"/>
      <c r="AA58" s="59"/>
    </row>
    <row r="59" spans="1:27" s="334" customFormat="1" ht="28" customHeight="1">
      <c r="A59" s="475"/>
      <c r="B59" s="481"/>
      <c r="C59" s="487" t="s">
        <v>445</v>
      </c>
      <c r="D59" s="477"/>
      <c r="E59" s="477"/>
      <c r="F59" s="477"/>
      <c r="G59" s="478"/>
      <c r="H59" s="479"/>
      <c r="I59" s="478"/>
      <c r="J59" s="478"/>
      <c r="K59" s="478"/>
      <c r="L59" s="517"/>
      <c r="M59" s="517"/>
      <c r="N59" s="518"/>
    </row>
    <row r="60" spans="1:27" s="334" customFormat="1" ht="28" customHeight="1">
      <c r="A60" s="475"/>
      <c r="B60" s="481"/>
      <c r="C60" s="488" t="s">
        <v>308</v>
      </c>
      <c r="D60" s="491" t="s">
        <v>446</v>
      </c>
      <c r="E60" s="483"/>
      <c r="F60" s="483"/>
      <c r="G60" s="492" t="s">
        <v>447</v>
      </c>
      <c r="H60" s="485" t="s">
        <v>391</v>
      </c>
      <c r="I60" s="111">
        <v>4</v>
      </c>
      <c r="J60" s="544">
        <v>0.5</v>
      </c>
      <c r="K60" s="536">
        <f>I60*J60</f>
        <v>2</v>
      </c>
      <c r="L60" s="1207" t="s">
        <v>448</v>
      </c>
      <c r="M60" s="1217" t="s">
        <v>449</v>
      </c>
      <c r="N60" s="1225"/>
    </row>
    <row r="61" spans="1:27" s="334" customFormat="1" ht="28" customHeight="1">
      <c r="A61" s="475"/>
      <c r="B61" s="481"/>
      <c r="C61" s="488" t="s">
        <v>287</v>
      </c>
      <c r="D61" s="490" t="s">
        <v>411</v>
      </c>
      <c r="E61" s="483"/>
      <c r="F61" s="483"/>
      <c r="G61" s="492" t="s">
        <v>447</v>
      </c>
      <c r="H61" s="485" t="s">
        <v>391</v>
      </c>
      <c r="I61" s="111">
        <v>1</v>
      </c>
      <c r="J61" s="111">
        <v>0.5</v>
      </c>
      <c r="K61" s="536">
        <f>I61*J61</f>
        <v>0.5</v>
      </c>
      <c r="L61" s="1208"/>
      <c r="M61" s="1208"/>
      <c r="N61" s="1226"/>
    </row>
    <row r="62" spans="1:27" s="334" customFormat="1" ht="28" customHeight="1">
      <c r="A62" s="475"/>
      <c r="B62" s="481"/>
      <c r="C62" s="488" t="s">
        <v>311</v>
      </c>
      <c r="D62" s="1056" t="s">
        <v>412</v>
      </c>
      <c r="E62" s="1056"/>
      <c r="F62" s="1056"/>
      <c r="G62" s="492" t="s">
        <v>450</v>
      </c>
      <c r="H62" s="485" t="s">
        <v>391</v>
      </c>
      <c r="I62" s="286">
        <f>0.5*4</f>
        <v>2</v>
      </c>
      <c r="J62" s="111">
        <v>0.5</v>
      </c>
      <c r="K62" s="536">
        <f>I62*J62</f>
        <v>1</v>
      </c>
      <c r="L62" s="520" t="s">
        <v>451</v>
      </c>
      <c r="M62" s="521" t="s">
        <v>452</v>
      </c>
      <c r="N62" s="520"/>
    </row>
    <row r="63" spans="1:27" ht="20.25" customHeight="1">
      <c r="A63" s="486"/>
      <c r="B63" s="481"/>
      <c r="C63" s="1049" t="s">
        <v>404</v>
      </c>
      <c r="D63" s="1050"/>
      <c r="E63" s="1050"/>
      <c r="F63" s="1050"/>
      <c r="G63" s="1058"/>
      <c r="H63" s="1059"/>
      <c r="I63" s="538">
        <f>SUM(I59:I62)</f>
        <v>7</v>
      </c>
      <c r="J63" s="539"/>
      <c r="K63" s="540">
        <f>SUM(K60:K62)</f>
        <v>3.5</v>
      </c>
      <c r="L63" s="541"/>
      <c r="M63" s="542"/>
      <c r="N63" s="197"/>
      <c r="O63" s="54"/>
      <c r="P63" s="54"/>
      <c r="Q63" s="54"/>
      <c r="R63" s="54"/>
      <c r="S63" s="54"/>
      <c r="T63" s="54"/>
      <c r="U63" s="54"/>
      <c r="V63" s="54"/>
      <c r="W63" s="54"/>
      <c r="X63" s="54"/>
      <c r="Y63" s="54"/>
      <c r="Z63" s="59"/>
      <c r="AA63" s="59"/>
    </row>
    <row r="64" spans="1:27" s="334" customFormat="1" ht="28" customHeight="1">
      <c r="A64" s="475"/>
      <c r="B64" s="481"/>
      <c r="C64" s="487" t="s">
        <v>453</v>
      </c>
      <c r="D64" s="477"/>
      <c r="E64" s="477"/>
      <c r="F64" s="477"/>
      <c r="G64" s="478"/>
      <c r="H64" s="479"/>
      <c r="I64" s="478"/>
      <c r="J64" s="478"/>
      <c r="K64" s="478"/>
      <c r="L64" s="517"/>
      <c r="M64" s="517"/>
      <c r="N64" s="518"/>
    </row>
    <row r="65" spans="1:27" s="334" customFormat="1" ht="28" customHeight="1">
      <c r="A65" s="475"/>
      <c r="B65" s="481"/>
      <c r="C65" s="111" t="s">
        <v>308</v>
      </c>
      <c r="D65" s="1062" t="s">
        <v>412</v>
      </c>
      <c r="E65" s="1056"/>
      <c r="F65" s="1056"/>
      <c r="G65" s="545" t="s">
        <v>454</v>
      </c>
      <c r="H65" s="284" t="s">
        <v>391</v>
      </c>
      <c r="I65" s="559">
        <v>4</v>
      </c>
      <c r="J65" s="544">
        <v>0.5</v>
      </c>
      <c r="K65" s="559">
        <f>I65*J65</f>
        <v>2</v>
      </c>
      <c r="L65" s="520" t="s">
        <v>455</v>
      </c>
      <c r="M65" s="521" t="s">
        <v>456</v>
      </c>
      <c r="N65" s="520"/>
    </row>
    <row r="66" spans="1:27" ht="20.25" customHeight="1">
      <c r="A66" s="486"/>
      <c r="B66" s="481"/>
      <c r="C66" s="1049" t="s">
        <v>404</v>
      </c>
      <c r="D66" s="1050"/>
      <c r="E66" s="1050"/>
      <c r="F66" s="1050"/>
      <c r="G66" s="1058"/>
      <c r="H66" s="1059"/>
      <c r="I66" s="538">
        <f>I65</f>
        <v>4</v>
      </c>
      <c r="J66" s="539"/>
      <c r="K66" s="540">
        <f>K65</f>
        <v>2</v>
      </c>
      <c r="L66" s="541"/>
      <c r="M66" s="542"/>
      <c r="N66" s="197"/>
      <c r="O66" s="54"/>
      <c r="P66" s="54"/>
      <c r="Q66" s="54"/>
      <c r="R66" s="54"/>
      <c r="S66" s="54"/>
      <c r="T66" s="54"/>
      <c r="U66" s="54"/>
      <c r="V66" s="54"/>
      <c r="W66" s="54"/>
      <c r="X66" s="54"/>
      <c r="Y66" s="54"/>
      <c r="Z66" s="59"/>
      <c r="AA66" s="59"/>
    </row>
    <row r="67" spans="1:27" s="334" customFormat="1" ht="28" customHeight="1">
      <c r="A67" s="475"/>
      <c r="B67" s="481"/>
      <c r="C67" s="487" t="s">
        <v>457</v>
      </c>
      <c r="D67" s="477"/>
      <c r="E67" s="477"/>
      <c r="F67" s="477"/>
      <c r="G67" s="478"/>
      <c r="H67" s="479"/>
      <c r="I67" s="478"/>
      <c r="J67" s="478"/>
      <c r="K67" s="478"/>
      <c r="L67" s="517"/>
      <c r="M67" s="517"/>
      <c r="N67" s="518"/>
    </row>
    <row r="68" spans="1:27" s="334" customFormat="1" ht="28" customHeight="1">
      <c r="A68" s="475"/>
      <c r="B68" s="481"/>
      <c r="C68" s="488" t="s">
        <v>308</v>
      </c>
      <c r="D68" s="483" t="s">
        <v>458</v>
      </c>
      <c r="E68" s="483"/>
      <c r="F68" s="483"/>
      <c r="G68" s="492" t="s">
        <v>459</v>
      </c>
      <c r="H68" s="485" t="s">
        <v>391</v>
      </c>
      <c r="I68" s="111">
        <v>1.5</v>
      </c>
      <c r="J68" s="111">
        <v>0.5</v>
      </c>
      <c r="K68" s="519">
        <f t="shared" ref="K68:K73" si="1">I68*J68</f>
        <v>0.75</v>
      </c>
      <c r="L68" s="1209" t="s">
        <v>460</v>
      </c>
      <c r="M68" s="1218" t="s">
        <v>461</v>
      </c>
      <c r="N68" s="1225"/>
    </row>
    <row r="69" spans="1:27" s="334" customFormat="1" ht="28" customHeight="1">
      <c r="A69" s="475"/>
      <c r="B69" s="481"/>
      <c r="C69" s="488" t="s">
        <v>287</v>
      </c>
      <c r="D69" s="483" t="s">
        <v>462</v>
      </c>
      <c r="E69" s="483"/>
      <c r="F69" s="483"/>
      <c r="G69" s="492" t="s">
        <v>459</v>
      </c>
      <c r="H69" s="485" t="s">
        <v>391</v>
      </c>
      <c r="I69" s="111">
        <v>1.5</v>
      </c>
      <c r="J69" s="111">
        <v>0.5</v>
      </c>
      <c r="K69" s="519">
        <f t="shared" si="1"/>
        <v>0.75</v>
      </c>
      <c r="L69" s="1209"/>
      <c r="M69" s="1209"/>
      <c r="N69" s="1227"/>
    </row>
    <row r="70" spans="1:27" s="334" customFormat="1" ht="28" customHeight="1">
      <c r="A70" s="475"/>
      <c r="B70" s="481"/>
      <c r="C70" s="488" t="s">
        <v>311</v>
      </c>
      <c r="D70" s="483" t="s">
        <v>463</v>
      </c>
      <c r="E70" s="483"/>
      <c r="F70" s="483"/>
      <c r="G70" s="492" t="s">
        <v>459</v>
      </c>
      <c r="H70" s="485" t="s">
        <v>391</v>
      </c>
      <c r="I70" s="111">
        <v>4</v>
      </c>
      <c r="J70" s="111">
        <v>0.5</v>
      </c>
      <c r="K70" s="519">
        <f t="shared" si="1"/>
        <v>2</v>
      </c>
      <c r="L70" s="1208"/>
      <c r="M70" s="1208"/>
      <c r="N70" s="1226"/>
    </row>
    <row r="71" spans="1:27" s="334" customFormat="1" ht="28" customHeight="1">
      <c r="A71" s="475"/>
      <c r="B71" s="481"/>
      <c r="C71" s="488" t="s">
        <v>397</v>
      </c>
      <c r="D71" s="491" t="s">
        <v>464</v>
      </c>
      <c r="E71" s="491"/>
      <c r="F71" s="491"/>
      <c r="G71" s="492" t="s">
        <v>465</v>
      </c>
      <c r="H71" s="485" t="s">
        <v>391</v>
      </c>
      <c r="I71" s="111">
        <v>3</v>
      </c>
      <c r="J71" s="111">
        <v>0.5</v>
      </c>
      <c r="K71" s="519">
        <f t="shared" si="1"/>
        <v>1.5</v>
      </c>
      <c r="L71" s="520" t="s">
        <v>466</v>
      </c>
      <c r="M71" s="521" t="s">
        <v>467</v>
      </c>
      <c r="N71" s="520"/>
    </row>
    <row r="72" spans="1:27" s="334" customFormat="1" ht="28" customHeight="1">
      <c r="A72" s="475"/>
      <c r="B72" s="481"/>
      <c r="C72" s="488" t="s">
        <v>402</v>
      </c>
      <c r="D72" s="491" t="s">
        <v>468</v>
      </c>
      <c r="E72" s="491"/>
      <c r="F72" s="491"/>
      <c r="G72" s="492" t="s">
        <v>459</v>
      </c>
      <c r="H72" s="485" t="s">
        <v>391</v>
      </c>
      <c r="I72" s="111">
        <v>1</v>
      </c>
      <c r="J72" s="111">
        <v>0.25</v>
      </c>
      <c r="K72" s="519">
        <f t="shared" si="1"/>
        <v>0.25</v>
      </c>
      <c r="L72" s="1207" t="s">
        <v>460</v>
      </c>
      <c r="M72" s="1217" t="s">
        <v>461</v>
      </c>
      <c r="N72" s="1225"/>
    </row>
    <row r="73" spans="1:27" s="334" customFormat="1" ht="28" customHeight="1">
      <c r="A73" s="475"/>
      <c r="B73" s="481"/>
      <c r="C73" s="488" t="s">
        <v>469</v>
      </c>
      <c r="D73" s="483" t="s">
        <v>470</v>
      </c>
      <c r="E73" s="483"/>
      <c r="F73" s="483"/>
      <c r="G73" s="492" t="s">
        <v>459</v>
      </c>
      <c r="H73" s="485" t="s">
        <v>391</v>
      </c>
      <c r="I73" s="111">
        <v>1.5</v>
      </c>
      <c r="J73" s="111">
        <v>0.25</v>
      </c>
      <c r="K73" s="519">
        <f t="shared" si="1"/>
        <v>0.375</v>
      </c>
      <c r="L73" s="1209"/>
      <c r="M73" s="1209"/>
      <c r="N73" s="1227"/>
    </row>
    <row r="74" spans="1:27" ht="20.25" customHeight="1">
      <c r="A74" s="486"/>
      <c r="B74" s="481"/>
      <c r="C74" s="1049" t="s">
        <v>404</v>
      </c>
      <c r="D74" s="1050"/>
      <c r="E74" s="1050"/>
      <c r="F74" s="1050"/>
      <c r="G74" s="1058"/>
      <c r="H74" s="1059"/>
      <c r="I74" s="538">
        <f>SUM(I68:I73)</f>
        <v>12.5</v>
      </c>
      <c r="J74" s="539"/>
      <c r="K74" s="540">
        <f>SUM(K68:K73)</f>
        <v>5.625</v>
      </c>
      <c r="L74" s="560"/>
      <c r="M74" s="484"/>
      <c r="N74" s="197"/>
      <c r="O74" s="54"/>
      <c r="P74" s="54"/>
      <c r="Q74" s="54"/>
      <c r="R74" s="54"/>
      <c r="S74" s="54"/>
      <c r="T74" s="54"/>
      <c r="U74" s="54"/>
      <c r="V74" s="54"/>
      <c r="W74" s="54"/>
      <c r="X74" s="54"/>
      <c r="Y74" s="54"/>
      <c r="Z74" s="59"/>
      <c r="AA74" s="59"/>
    </row>
    <row r="75" spans="1:27" s="334" customFormat="1" ht="28" customHeight="1">
      <c r="A75" s="475"/>
      <c r="B75" s="481"/>
      <c r="C75" s="487" t="s">
        <v>471</v>
      </c>
      <c r="D75" s="477"/>
      <c r="E75" s="477"/>
      <c r="F75" s="477"/>
      <c r="G75" s="478"/>
      <c r="H75" s="479"/>
      <c r="I75" s="478"/>
      <c r="J75" s="478"/>
      <c r="K75" s="478"/>
      <c r="L75" s="517"/>
      <c r="M75" s="517"/>
      <c r="N75" s="518"/>
    </row>
    <row r="76" spans="1:27" s="334" customFormat="1" ht="28" customHeight="1">
      <c r="A76" s="475"/>
      <c r="B76" s="481"/>
      <c r="C76" s="488" t="s">
        <v>308</v>
      </c>
      <c r="D76" s="491" t="s">
        <v>472</v>
      </c>
      <c r="E76" s="483"/>
      <c r="F76" s="483"/>
      <c r="G76" s="492" t="s">
        <v>473</v>
      </c>
      <c r="H76" s="485" t="s">
        <v>391</v>
      </c>
      <c r="I76" s="111">
        <v>4</v>
      </c>
      <c r="J76" s="111">
        <v>0.5</v>
      </c>
      <c r="K76" s="519">
        <f>I76*J76</f>
        <v>2</v>
      </c>
      <c r="L76" s="1207" t="s">
        <v>474</v>
      </c>
      <c r="M76" s="1217" t="s">
        <v>475</v>
      </c>
      <c r="N76" s="1224"/>
    </row>
    <row r="77" spans="1:27" s="334" customFormat="1" ht="28" customHeight="1">
      <c r="A77" s="475"/>
      <c r="B77" s="481"/>
      <c r="C77" s="488" t="s">
        <v>287</v>
      </c>
      <c r="D77" s="483" t="s">
        <v>476</v>
      </c>
      <c r="E77" s="483"/>
      <c r="F77" s="483"/>
      <c r="G77" s="492" t="s">
        <v>473</v>
      </c>
      <c r="H77" s="485" t="s">
        <v>391</v>
      </c>
      <c r="I77" s="111">
        <v>1.5</v>
      </c>
      <c r="J77" s="111">
        <v>0.5</v>
      </c>
      <c r="K77" s="519">
        <f>I77*J77</f>
        <v>0.75</v>
      </c>
      <c r="L77" s="1209"/>
      <c r="M77" s="1209"/>
      <c r="N77" s="1224"/>
    </row>
    <row r="78" spans="1:27" s="334" customFormat="1" ht="28" customHeight="1">
      <c r="A78" s="475"/>
      <c r="B78" s="481"/>
      <c r="C78" s="488" t="s">
        <v>311</v>
      </c>
      <c r="D78" s="483" t="s">
        <v>477</v>
      </c>
      <c r="E78" s="491"/>
      <c r="F78" s="491"/>
      <c r="G78" s="492" t="s">
        <v>473</v>
      </c>
      <c r="H78" s="485" t="s">
        <v>391</v>
      </c>
      <c r="I78" s="111">
        <v>1.5</v>
      </c>
      <c r="J78" s="111">
        <v>0.5</v>
      </c>
      <c r="K78" s="519">
        <f>I78*J78</f>
        <v>0.75</v>
      </c>
      <c r="L78" s="1208"/>
      <c r="M78" s="1208"/>
      <c r="N78" s="1224"/>
    </row>
    <row r="79" spans="1:27" s="334" customFormat="1" ht="28" customHeight="1">
      <c r="A79" s="475"/>
      <c r="B79" s="481"/>
      <c r="C79" s="488" t="s">
        <v>397</v>
      </c>
      <c r="D79" s="491" t="s">
        <v>478</v>
      </c>
      <c r="E79" s="491"/>
      <c r="F79" s="491"/>
      <c r="G79" s="492" t="s">
        <v>479</v>
      </c>
      <c r="H79" s="485" t="s">
        <v>391</v>
      </c>
      <c r="I79" s="111">
        <v>1.5</v>
      </c>
      <c r="J79" s="111">
        <v>0.5</v>
      </c>
      <c r="K79" s="519">
        <f>I79*J79</f>
        <v>0.75</v>
      </c>
      <c r="L79" s="1207" t="s">
        <v>480</v>
      </c>
      <c r="M79" s="1217" t="s">
        <v>481</v>
      </c>
      <c r="N79" s="1224"/>
    </row>
    <row r="80" spans="1:27" s="334" customFormat="1" ht="28" customHeight="1">
      <c r="A80" s="475"/>
      <c r="B80" s="481"/>
      <c r="C80" s="488" t="s">
        <v>402</v>
      </c>
      <c r="D80" s="491" t="s">
        <v>482</v>
      </c>
      <c r="E80" s="491"/>
      <c r="F80" s="491"/>
      <c r="G80" s="492" t="s">
        <v>479</v>
      </c>
      <c r="H80" s="485" t="s">
        <v>391</v>
      </c>
      <c r="I80" s="111">
        <v>1.5</v>
      </c>
      <c r="J80" s="111">
        <v>0.5</v>
      </c>
      <c r="K80" s="519">
        <f>I80*J80</f>
        <v>0.75</v>
      </c>
      <c r="L80" s="1208"/>
      <c r="M80" s="1208"/>
      <c r="N80" s="1224"/>
    </row>
    <row r="81" spans="1:27" ht="20.25" customHeight="1">
      <c r="A81" s="486"/>
      <c r="B81" s="481"/>
      <c r="C81" s="1049" t="s">
        <v>404</v>
      </c>
      <c r="D81" s="1050"/>
      <c r="E81" s="1050"/>
      <c r="F81" s="1050"/>
      <c r="G81" s="1058"/>
      <c r="H81" s="1059"/>
      <c r="I81" s="538">
        <f>SUM(I76:I80)</f>
        <v>10</v>
      </c>
      <c r="J81" s="539"/>
      <c r="K81" s="540">
        <f>SUM(K76:K80)</f>
        <v>5</v>
      </c>
      <c r="L81" s="561"/>
      <c r="M81" s="562"/>
      <c r="N81" s="543"/>
      <c r="O81" s="54"/>
      <c r="P81" s="54"/>
      <c r="Q81" s="54"/>
      <c r="R81" s="54"/>
      <c r="S81" s="54"/>
      <c r="T81" s="54"/>
      <c r="U81" s="54"/>
      <c r="V81" s="54"/>
      <c r="W81" s="54"/>
      <c r="X81" s="54"/>
      <c r="Y81" s="54"/>
      <c r="Z81" s="59"/>
      <c r="AA81" s="59"/>
    </row>
    <row r="82" spans="1:27" s="334" customFormat="1" ht="28" customHeight="1">
      <c r="A82" s="546"/>
      <c r="B82" s="481"/>
      <c r="C82" s="1063" t="s">
        <v>483</v>
      </c>
      <c r="D82" s="1064"/>
      <c r="E82" s="1064"/>
      <c r="F82" s="1064"/>
      <c r="G82" s="478"/>
      <c r="H82" s="479"/>
      <c r="I82" s="478"/>
      <c r="J82" s="478"/>
      <c r="K82" s="478"/>
      <c r="L82" s="517"/>
      <c r="M82" s="517"/>
      <c r="N82" s="518"/>
    </row>
    <row r="83" spans="1:27" s="334" customFormat="1" ht="28" customHeight="1">
      <c r="A83" s="546"/>
      <c r="B83" s="481"/>
      <c r="C83" s="284" t="s">
        <v>308</v>
      </c>
      <c r="D83" s="489" t="s">
        <v>484</v>
      </c>
      <c r="E83" s="489"/>
      <c r="F83" s="489"/>
      <c r="G83" s="495" t="s">
        <v>485</v>
      </c>
      <c r="H83" s="485" t="s">
        <v>391</v>
      </c>
      <c r="I83" s="544">
        <v>1.5</v>
      </c>
      <c r="J83" s="111">
        <v>0.5</v>
      </c>
      <c r="K83" s="519">
        <f>I83*J83</f>
        <v>0.75</v>
      </c>
      <c r="L83" s="1209" t="s">
        <v>486</v>
      </c>
      <c r="M83" s="1219" t="s">
        <v>487</v>
      </c>
      <c r="N83" s="1224"/>
    </row>
    <row r="84" spans="1:27" s="334" customFormat="1" ht="28" customHeight="1">
      <c r="A84" s="546"/>
      <c r="B84" s="481"/>
      <c r="C84" s="488" t="s">
        <v>287</v>
      </c>
      <c r="D84" s="483" t="s">
        <v>488</v>
      </c>
      <c r="E84" s="483"/>
      <c r="F84" s="483"/>
      <c r="G84" s="492" t="s">
        <v>485</v>
      </c>
      <c r="H84" s="485" t="s">
        <v>391</v>
      </c>
      <c r="I84" s="111">
        <v>1.5</v>
      </c>
      <c r="J84" s="111">
        <v>0.5</v>
      </c>
      <c r="K84" s="519">
        <f>I84*J84</f>
        <v>0.75</v>
      </c>
      <c r="L84" s="1209"/>
      <c r="M84" s="1216"/>
      <c r="N84" s="1224"/>
    </row>
    <row r="85" spans="1:27" s="334" customFormat="1" ht="28" customHeight="1">
      <c r="A85" s="546"/>
      <c r="B85" s="481"/>
      <c r="C85" s="488" t="s">
        <v>311</v>
      </c>
      <c r="D85" s="483" t="s">
        <v>489</v>
      </c>
      <c r="E85" s="483"/>
      <c r="F85" s="483"/>
      <c r="G85" s="492" t="s">
        <v>485</v>
      </c>
      <c r="H85" s="485" t="s">
        <v>391</v>
      </c>
      <c r="I85" s="111">
        <v>4</v>
      </c>
      <c r="J85" s="111">
        <v>0.5</v>
      </c>
      <c r="K85" s="519">
        <f>I85*J85</f>
        <v>2</v>
      </c>
      <c r="L85" s="1209"/>
      <c r="M85" s="1216"/>
      <c r="N85" s="1224"/>
    </row>
    <row r="86" spans="1:27" s="334" customFormat="1" ht="28" customHeight="1">
      <c r="A86" s="546"/>
      <c r="B86" s="481"/>
      <c r="C86" s="488" t="s">
        <v>397</v>
      </c>
      <c r="D86" s="483" t="s">
        <v>490</v>
      </c>
      <c r="E86" s="483"/>
      <c r="F86" s="483"/>
      <c r="G86" s="492" t="s">
        <v>485</v>
      </c>
      <c r="H86" s="485" t="s">
        <v>391</v>
      </c>
      <c r="I86" s="111">
        <v>3</v>
      </c>
      <c r="J86" s="111">
        <v>0.5</v>
      </c>
      <c r="K86" s="519">
        <f>I86*J86</f>
        <v>1.5</v>
      </c>
      <c r="L86" s="1209"/>
      <c r="M86" s="1216"/>
      <c r="N86" s="1224"/>
    </row>
    <row r="87" spans="1:27" s="334" customFormat="1" ht="28" customHeight="1">
      <c r="A87" s="546"/>
      <c r="B87" s="481"/>
      <c r="C87" s="488" t="s">
        <v>402</v>
      </c>
      <c r="D87" s="483" t="s">
        <v>491</v>
      </c>
      <c r="E87" s="483"/>
      <c r="F87" s="483"/>
      <c r="G87" s="492" t="s">
        <v>485</v>
      </c>
      <c r="H87" s="485" t="s">
        <v>391</v>
      </c>
      <c r="I87" s="111">
        <v>1</v>
      </c>
      <c r="J87" s="111">
        <v>0.25</v>
      </c>
      <c r="K87" s="519">
        <f>I87*J87</f>
        <v>0.25</v>
      </c>
      <c r="L87" s="1208"/>
      <c r="M87" s="1216"/>
      <c r="N87" s="1224"/>
    </row>
    <row r="88" spans="1:27" ht="20.25" customHeight="1">
      <c r="A88" s="486"/>
      <c r="B88" s="481"/>
      <c r="C88" s="1049" t="s">
        <v>404</v>
      </c>
      <c r="D88" s="1050"/>
      <c r="E88" s="1050"/>
      <c r="F88" s="1050"/>
      <c r="G88" s="1058"/>
      <c r="H88" s="1059"/>
      <c r="I88" s="538">
        <f>SUM(I83:I87)</f>
        <v>11</v>
      </c>
      <c r="J88" s="539"/>
      <c r="K88" s="540">
        <f>SUM(K83:K87)</f>
        <v>5.25</v>
      </c>
      <c r="L88" s="561"/>
      <c r="M88" s="562"/>
      <c r="N88" s="197"/>
      <c r="O88" s="54"/>
      <c r="P88" s="54"/>
      <c r="Q88" s="54"/>
      <c r="R88" s="54"/>
      <c r="S88" s="54"/>
      <c r="T88" s="54"/>
      <c r="U88" s="54"/>
      <c r="V88" s="54"/>
      <c r="W88" s="54"/>
      <c r="X88" s="54"/>
      <c r="Y88" s="54"/>
      <c r="Z88" s="59"/>
      <c r="AA88" s="59"/>
    </row>
    <row r="89" spans="1:27" s="334" customFormat="1" ht="28" customHeight="1">
      <c r="A89" s="546"/>
      <c r="B89" s="481"/>
      <c r="C89" s="1063" t="s">
        <v>492</v>
      </c>
      <c r="D89" s="1064"/>
      <c r="E89" s="1064"/>
      <c r="F89" s="1064"/>
      <c r="G89" s="478"/>
      <c r="H89" s="479"/>
      <c r="I89" s="478"/>
      <c r="J89" s="478"/>
      <c r="K89" s="478"/>
      <c r="L89" s="517"/>
      <c r="M89" s="517"/>
      <c r="N89" s="518"/>
    </row>
    <row r="90" spans="1:27" s="334" customFormat="1" ht="28" customHeight="1">
      <c r="A90" s="546"/>
      <c r="B90" s="481"/>
      <c r="C90" s="488" t="s">
        <v>308</v>
      </c>
      <c r="D90" s="491" t="s">
        <v>406</v>
      </c>
      <c r="E90" s="491"/>
      <c r="F90" s="491"/>
      <c r="G90" s="492" t="s">
        <v>493</v>
      </c>
      <c r="H90" s="485" t="s">
        <v>391</v>
      </c>
      <c r="I90" s="111">
        <v>2</v>
      </c>
      <c r="J90" s="111">
        <v>0.5</v>
      </c>
      <c r="K90" s="536">
        <f t="shared" ref="K90:K95" si="2">I90*J90</f>
        <v>1</v>
      </c>
      <c r="L90" s="1207" t="s">
        <v>494</v>
      </c>
      <c r="M90" s="1217" t="s">
        <v>495</v>
      </c>
      <c r="N90" s="1225"/>
    </row>
    <row r="91" spans="1:27" s="334" customFormat="1" ht="28" customHeight="1">
      <c r="A91" s="546"/>
      <c r="B91" s="481"/>
      <c r="C91" s="488" t="s">
        <v>287</v>
      </c>
      <c r="D91" s="483" t="s">
        <v>496</v>
      </c>
      <c r="E91" s="483"/>
      <c r="F91" s="483"/>
      <c r="G91" s="492" t="s">
        <v>493</v>
      </c>
      <c r="H91" s="485" t="s">
        <v>391</v>
      </c>
      <c r="I91" s="111">
        <v>1.5</v>
      </c>
      <c r="J91" s="111">
        <v>0.5</v>
      </c>
      <c r="K91" s="536">
        <f t="shared" si="2"/>
        <v>0.75</v>
      </c>
      <c r="L91" s="1209"/>
      <c r="M91" s="1209"/>
      <c r="N91" s="1227"/>
    </row>
    <row r="92" spans="1:27" s="334" customFormat="1" ht="28" customHeight="1">
      <c r="A92" s="546"/>
      <c r="B92" s="481"/>
      <c r="C92" s="488" t="s">
        <v>311</v>
      </c>
      <c r="D92" s="483" t="s">
        <v>497</v>
      </c>
      <c r="E92" s="483"/>
      <c r="F92" s="483"/>
      <c r="G92" s="492" t="s">
        <v>493</v>
      </c>
      <c r="H92" s="485" t="s">
        <v>391</v>
      </c>
      <c r="I92" s="111">
        <v>1.5</v>
      </c>
      <c r="J92" s="111">
        <v>0.5</v>
      </c>
      <c r="K92" s="536">
        <f t="shared" si="2"/>
        <v>0.75</v>
      </c>
      <c r="L92" s="1209"/>
      <c r="M92" s="1209"/>
      <c r="N92" s="1227"/>
    </row>
    <row r="93" spans="1:27" s="334" customFormat="1" ht="28" customHeight="1">
      <c r="A93" s="546"/>
      <c r="B93" s="481"/>
      <c r="C93" s="488" t="s">
        <v>397</v>
      </c>
      <c r="D93" s="483" t="s">
        <v>498</v>
      </c>
      <c r="E93" s="483"/>
      <c r="F93" s="483"/>
      <c r="G93" s="492" t="s">
        <v>493</v>
      </c>
      <c r="H93" s="485" t="s">
        <v>391</v>
      </c>
      <c r="I93" s="111">
        <v>1</v>
      </c>
      <c r="J93" s="111">
        <v>0.5</v>
      </c>
      <c r="K93" s="536">
        <f t="shared" si="2"/>
        <v>0.5</v>
      </c>
      <c r="L93" s="1208"/>
      <c r="M93" s="1208"/>
      <c r="N93" s="1226"/>
    </row>
    <row r="94" spans="1:27" s="334" customFormat="1" ht="28" customHeight="1">
      <c r="A94" s="546"/>
      <c r="B94" s="481"/>
      <c r="C94" s="488" t="s">
        <v>402</v>
      </c>
      <c r="D94" s="491" t="s">
        <v>499</v>
      </c>
      <c r="E94" s="491"/>
      <c r="F94" s="491"/>
      <c r="G94" s="492" t="s">
        <v>493</v>
      </c>
      <c r="H94" s="485" t="s">
        <v>391</v>
      </c>
      <c r="I94" s="111">
        <v>1.5</v>
      </c>
      <c r="J94" s="111">
        <v>0.5</v>
      </c>
      <c r="K94" s="536">
        <f t="shared" si="2"/>
        <v>0.75</v>
      </c>
      <c r="L94" s="1207" t="s">
        <v>500</v>
      </c>
      <c r="M94" s="1217" t="s">
        <v>501</v>
      </c>
      <c r="N94" s="1225"/>
    </row>
    <row r="95" spans="1:27" s="334" customFormat="1" ht="28" customHeight="1">
      <c r="A95" s="546"/>
      <c r="B95" s="481"/>
      <c r="C95" s="488" t="s">
        <v>469</v>
      </c>
      <c r="D95" s="491" t="s">
        <v>502</v>
      </c>
      <c r="E95" s="491"/>
      <c r="F95" s="491"/>
      <c r="G95" s="492" t="s">
        <v>493</v>
      </c>
      <c r="H95" s="485" t="s">
        <v>391</v>
      </c>
      <c r="I95" s="111">
        <v>1.5</v>
      </c>
      <c r="J95" s="111">
        <v>0.5</v>
      </c>
      <c r="K95" s="536">
        <f t="shared" si="2"/>
        <v>0.75</v>
      </c>
      <c r="L95" s="1208"/>
      <c r="M95" s="1208"/>
      <c r="N95" s="1226"/>
    </row>
    <row r="96" spans="1:27" ht="20.25" customHeight="1">
      <c r="A96" s="486"/>
      <c r="B96" s="481"/>
      <c r="C96" s="1049" t="s">
        <v>404</v>
      </c>
      <c r="D96" s="1050"/>
      <c r="E96" s="1050"/>
      <c r="F96" s="1050"/>
      <c r="G96" s="1058"/>
      <c r="H96" s="1059"/>
      <c r="I96" s="538">
        <f>SUM(I90:I95)</f>
        <v>9</v>
      </c>
      <c r="J96" s="539"/>
      <c r="K96" s="540">
        <f>SUM(K90:K95)</f>
        <v>4.5</v>
      </c>
      <c r="L96" s="561"/>
      <c r="M96" s="562"/>
      <c r="N96" s="543"/>
      <c r="O96" s="54"/>
      <c r="P96" s="54"/>
      <c r="Q96" s="54"/>
      <c r="R96" s="54"/>
      <c r="S96" s="54"/>
      <c r="T96" s="54"/>
      <c r="U96" s="54"/>
      <c r="V96" s="54"/>
      <c r="W96" s="54"/>
      <c r="X96" s="54"/>
      <c r="Y96" s="54"/>
      <c r="Z96" s="59"/>
      <c r="AA96" s="59"/>
    </row>
    <row r="97" spans="1:27" s="334" customFormat="1" ht="28" customHeight="1">
      <c r="A97" s="546"/>
      <c r="B97" s="481"/>
      <c r="C97" s="1063" t="s">
        <v>503</v>
      </c>
      <c r="D97" s="1064"/>
      <c r="E97" s="1064"/>
      <c r="F97" s="1064"/>
      <c r="G97" s="478"/>
      <c r="H97" s="479"/>
      <c r="I97" s="478"/>
      <c r="J97" s="478"/>
      <c r="K97" s="478"/>
      <c r="L97" s="517"/>
      <c r="M97" s="517"/>
      <c r="N97" s="518"/>
    </row>
    <row r="98" spans="1:27" s="334" customFormat="1" ht="28" customHeight="1">
      <c r="A98" s="546"/>
      <c r="B98" s="481"/>
      <c r="C98" s="488" t="s">
        <v>308</v>
      </c>
      <c r="D98" s="547" t="s">
        <v>491</v>
      </c>
      <c r="E98" s="547"/>
      <c r="F98" s="547"/>
      <c r="G98" s="492" t="s">
        <v>504</v>
      </c>
      <c r="H98" s="488" t="s">
        <v>391</v>
      </c>
      <c r="I98" s="111">
        <v>1</v>
      </c>
      <c r="J98" s="111">
        <v>0.5</v>
      </c>
      <c r="K98" s="519">
        <f>I98*J98</f>
        <v>0.5</v>
      </c>
      <c r="L98" s="1205" t="s">
        <v>505</v>
      </c>
      <c r="M98" s="1216" t="s">
        <v>506</v>
      </c>
      <c r="N98" s="1224"/>
    </row>
    <row r="99" spans="1:27" s="334" customFormat="1" ht="28" customHeight="1">
      <c r="A99" s="546"/>
      <c r="B99" s="481"/>
      <c r="C99" s="488" t="s">
        <v>287</v>
      </c>
      <c r="D99" s="547" t="s">
        <v>507</v>
      </c>
      <c r="E99" s="547"/>
      <c r="F99" s="547"/>
      <c r="G99" s="492" t="s">
        <v>504</v>
      </c>
      <c r="H99" s="488" t="s">
        <v>391</v>
      </c>
      <c r="I99" s="111">
        <v>4</v>
      </c>
      <c r="J99" s="111">
        <v>0.5</v>
      </c>
      <c r="K99" s="519">
        <f>I99*J99</f>
        <v>2</v>
      </c>
      <c r="L99" s="1205"/>
      <c r="M99" s="1205"/>
      <c r="N99" s="1224"/>
    </row>
    <row r="100" spans="1:27" s="334" customFormat="1" ht="28" customHeight="1">
      <c r="A100" s="546"/>
      <c r="B100" s="481"/>
      <c r="C100" s="488" t="s">
        <v>311</v>
      </c>
      <c r="D100" s="547" t="s">
        <v>508</v>
      </c>
      <c r="E100" s="547"/>
      <c r="F100" s="547"/>
      <c r="G100" s="492" t="s">
        <v>504</v>
      </c>
      <c r="H100" s="488" t="s">
        <v>391</v>
      </c>
      <c r="I100" s="111">
        <v>4</v>
      </c>
      <c r="J100" s="111">
        <v>0.5</v>
      </c>
      <c r="K100" s="519">
        <f>I100*J100</f>
        <v>2</v>
      </c>
      <c r="L100" s="1205"/>
      <c r="M100" s="1205"/>
      <c r="N100" s="1224"/>
    </row>
    <row r="101" spans="1:27" s="334" customFormat="1" ht="36" customHeight="1">
      <c r="A101" s="546"/>
      <c r="B101" s="481"/>
      <c r="C101" s="488" t="s">
        <v>397</v>
      </c>
      <c r="D101" s="548" t="s">
        <v>509</v>
      </c>
      <c r="E101" s="548"/>
      <c r="F101" s="548"/>
      <c r="G101" s="492" t="s">
        <v>504</v>
      </c>
      <c r="H101" s="488" t="s">
        <v>391</v>
      </c>
      <c r="I101" s="111">
        <v>3</v>
      </c>
      <c r="J101" s="488" t="s">
        <v>510</v>
      </c>
      <c r="K101" s="519">
        <f>(0.25*2)+(0.5*1)</f>
        <v>1</v>
      </c>
      <c r="L101" s="1205"/>
      <c r="M101" s="1205"/>
      <c r="N101" s="1224"/>
    </row>
    <row r="102" spans="1:27" ht="20.25" customHeight="1">
      <c r="A102" s="486"/>
      <c r="B102" s="481"/>
      <c r="C102" s="1065" t="s">
        <v>404</v>
      </c>
      <c r="D102" s="1066"/>
      <c r="E102" s="1066"/>
      <c r="F102" s="1066"/>
      <c r="G102" s="1066"/>
      <c r="H102" s="1067"/>
      <c r="I102" s="563">
        <f>SUM(I98:I101)</f>
        <v>12</v>
      </c>
      <c r="J102" s="564"/>
      <c r="K102" s="534">
        <f>SUM(K98:K101)</f>
        <v>5.5</v>
      </c>
      <c r="L102" s="560"/>
      <c r="M102" s="484"/>
      <c r="N102" s="197"/>
      <c r="O102" s="54"/>
      <c r="P102" s="54"/>
      <c r="Q102" s="54"/>
      <c r="R102" s="54"/>
      <c r="S102" s="54"/>
      <c r="T102" s="54"/>
      <c r="U102" s="54"/>
      <c r="V102" s="54"/>
      <c r="W102" s="54"/>
      <c r="X102" s="54"/>
      <c r="Y102" s="54"/>
      <c r="Z102" s="59"/>
      <c r="AA102" s="59"/>
    </row>
    <row r="103" spans="1:27" s="334" customFormat="1" ht="28" customHeight="1">
      <c r="A103" s="546"/>
      <c r="B103" s="481"/>
      <c r="C103" s="1063" t="s">
        <v>511</v>
      </c>
      <c r="D103" s="1064"/>
      <c r="E103" s="1064"/>
      <c r="F103" s="1064"/>
      <c r="G103" s="478"/>
      <c r="H103" s="479"/>
      <c r="I103" s="478"/>
      <c r="J103" s="478"/>
      <c r="K103" s="478"/>
      <c r="L103" s="517"/>
      <c r="M103" s="517"/>
      <c r="N103" s="518"/>
    </row>
    <row r="104" spans="1:27" s="334" customFormat="1" ht="28" customHeight="1">
      <c r="A104" s="546"/>
      <c r="B104" s="481"/>
      <c r="C104" s="488" t="s">
        <v>308</v>
      </c>
      <c r="D104" s="489" t="s">
        <v>446</v>
      </c>
      <c r="E104" s="489"/>
      <c r="F104" s="489"/>
      <c r="G104" s="495" t="s">
        <v>512</v>
      </c>
      <c r="H104" s="488" t="s">
        <v>391</v>
      </c>
      <c r="I104" s="544">
        <v>4</v>
      </c>
      <c r="J104" s="544">
        <v>0.5</v>
      </c>
      <c r="K104" s="565">
        <f>I104*J104</f>
        <v>2</v>
      </c>
      <c r="L104" s="1209" t="s">
        <v>513</v>
      </c>
      <c r="M104" s="1218" t="s">
        <v>514</v>
      </c>
      <c r="N104" s="1228"/>
    </row>
    <row r="105" spans="1:27" s="334" customFormat="1" ht="28" customHeight="1">
      <c r="A105" s="546"/>
      <c r="B105" s="481"/>
      <c r="C105" s="488" t="s">
        <v>287</v>
      </c>
      <c r="D105" s="483" t="s">
        <v>515</v>
      </c>
      <c r="E105" s="483"/>
      <c r="F105" s="483"/>
      <c r="G105" s="492" t="s">
        <v>512</v>
      </c>
      <c r="H105" s="488" t="s">
        <v>391</v>
      </c>
      <c r="I105" s="111">
        <v>2</v>
      </c>
      <c r="J105" s="111">
        <v>0.5</v>
      </c>
      <c r="K105" s="565">
        <f>I105*J105</f>
        <v>1</v>
      </c>
      <c r="L105" s="1209"/>
      <c r="M105" s="1209"/>
      <c r="N105" s="1228"/>
    </row>
    <row r="106" spans="1:27" s="334" customFormat="1" ht="28" customHeight="1">
      <c r="A106" s="546"/>
      <c r="B106" s="481"/>
      <c r="C106" s="488" t="s">
        <v>311</v>
      </c>
      <c r="D106" s="483" t="s">
        <v>516</v>
      </c>
      <c r="E106" s="483"/>
      <c r="F106" s="483"/>
      <c r="G106" s="492" t="s">
        <v>512</v>
      </c>
      <c r="H106" s="488" t="s">
        <v>391</v>
      </c>
      <c r="I106" s="111">
        <v>3</v>
      </c>
      <c r="J106" s="544">
        <v>0.5</v>
      </c>
      <c r="K106" s="565">
        <f>I106*J106</f>
        <v>1.5</v>
      </c>
      <c r="L106" s="1209"/>
      <c r="M106" s="1209"/>
      <c r="N106" s="1228"/>
    </row>
    <row r="107" spans="1:27" s="334" customFormat="1" ht="28" customHeight="1">
      <c r="A107" s="546"/>
      <c r="B107" s="481"/>
      <c r="C107" s="488" t="s">
        <v>397</v>
      </c>
      <c r="D107" s="490" t="s">
        <v>498</v>
      </c>
      <c r="E107" s="490"/>
      <c r="F107" s="490"/>
      <c r="G107" s="550" t="s">
        <v>512</v>
      </c>
      <c r="H107" s="488" t="s">
        <v>391</v>
      </c>
      <c r="I107" s="286">
        <v>1</v>
      </c>
      <c r="J107" s="111">
        <v>0.5</v>
      </c>
      <c r="K107" s="565">
        <f>I107*J107</f>
        <v>0.5</v>
      </c>
      <c r="L107" s="1209"/>
      <c r="M107" s="1209"/>
      <c r="N107" s="1228"/>
    </row>
    <row r="108" spans="1:27" ht="20.25" customHeight="1">
      <c r="A108" s="486"/>
      <c r="B108" s="481"/>
      <c r="C108" s="1065" t="s">
        <v>404</v>
      </c>
      <c r="D108" s="1066"/>
      <c r="E108" s="1066"/>
      <c r="F108" s="1066"/>
      <c r="G108" s="1066"/>
      <c r="H108" s="1067"/>
      <c r="I108" s="563">
        <f>SUM(I104:I107)</f>
        <v>10</v>
      </c>
      <c r="J108" s="564"/>
      <c r="K108" s="534">
        <f>SUM(K104:K107)</f>
        <v>5</v>
      </c>
      <c r="L108" s="560"/>
      <c r="M108" s="484"/>
      <c r="N108" s="197"/>
      <c r="O108" s="54"/>
      <c r="P108" s="54"/>
      <c r="Q108" s="54"/>
      <c r="R108" s="54"/>
      <c r="S108" s="54"/>
      <c r="T108" s="54"/>
      <c r="U108" s="54"/>
      <c r="V108" s="54"/>
      <c r="W108" s="54"/>
      <c r="X108" s="54"/>
      <c r="Y108" s="54"/>
      <c r="Z108" s="59"/>
      <c r="AA108" s="59"/>
    </row>
    <row r="109" spans="1:27" s="334" customFormat="1" ht="28" customHeight="1">
      <c r="A109" s="546"/>
      <c r="B109" s="481"/>
      <c r="C109" s="1063" t="s">
        <v>517</v>
      </c>
      <c r="D109" s="1064"/>
      <c r="E109" s="1064"/>
      <c r="F109" s="1064"/>
      <c r="G109" s="478"/>
      <c r="H109" s="479"/>
      <c r="I109" s="478"/>
      <c r="J109" s="478"/>
      <c r="K109" s="478"/>
      <c r="L109" s="517"/>
      <c r="M109" s="517"/>
      <c r="N109" s="518"/>
    </row>
    <row r="110" spans="1:27" s="334" customFormat="1" ht="28" customHeight="1">
      <c r="A110" s="546"/>
      <c r="B110" s="481"/>
      <c r="C110" s="488" t="s">
        <v>308</v>
      </c>
      <c r="D110" s="547" t="s">
        <v>518</v>
      </c>
      <c r="E110" s="547"/>
      <c r="F110" s="547"/>
      <c r="G110" s="492" t="s">
        <v>519</v>
      </c>
      <c r="H110" s="488" t="s">
        <v>391</v>
      </c>
      <c r="I110" s="111">
        <v>3</v>
      </c>
      <c r="J110" s="544">
        <v>0.5</v>
      </c>
      <c r="K110" s="519">
        <f t="shared" ref="K110:K115" si="3">I110*J110</f>
        <v>1.5</v>
      </c>
      <c r="L110" s="1205" t="s">
        <v>520</v>
      </c>
      <c r="M110" s="1216" t="s">
        <v>521</v>
      </c>
      <c r="N110" s="1224"/>
    </row>
    <row r="111" spans="1:27" s="334" customFormat="1" ht="28" customHeight="1">
      <c r="A111" s="546"/>
      <c r="B111" s="481"/>
      <c r="C111" s="488" t="s">
        <v>287</v>
      </c>
      <c r="D111" s="547" t="s">
        <v>522</v>
      </c>
      <c r="E111" s="547"/>
      <c r="F111" s="547"/>
      <c r="G111" s="492" t="s">
        <v>519</v>
      </c>
      <c r="H111" s="488" t="s">
        <v>391</v>
      </c>
      <c r="I111" s="111">
        <v>4</v>
      </c>
      <c r="J111" s="111">
        <v>0.5</v>
      </c>
      <c r="K111" s="519">
        <f t="shared" si="3"/>
        <v>2</v>
      </c>
      <c r="L111" s="1205"/>
      <c r="M111" s="1205"/>
      <c r="N111" s="1224"/>
    </row>
    <row r="112" spans="1:27" s="334" customFormat="1" ht="28" customHeight="1">
      <c r="A112" s="546"/>
      <c r="B112" s="481"/>
      <c r="C112" s="488" t="s">
        <v>311</v>
      </c>
      <c r="D112" s="547" t="s">
        <v>518</v>
      </c>
      <c r="E112" s="547"/>
      <c r="F112" s="547"/>
      <c r="G112" s="492" t="s">
        <v>519</v>
      </c>
      <c r="H112" s="488" t="s">
        <v>391</v>
      </c>
      <c r="I112" s="111">
        <v>3</v>
      </c>
      <c r="J112" s="544">
        <v>0.5</v>
      </c>
      <c r="K112" s="519">
        <f t="shared" si="3"/>
        <v>1.5</v>
      </c>
      <c r="L112" s="1205"/>
      <c r="M112" s="1205"/>
      <c r="N112" s="1224"/>
    </row>
    <row r="113" spans="1:27" s="334" customFormat="1" ht="32.15" customHeight="1">
      <c r="A113" s="546"/>
      <c r="B113" s="481"/>
      <c r="C113" s="488" t="s">
        <v>397</v>
      </c>
      <c r="D113" s="548" t="s">
        <v>484</v>
      </c>
      <c r="E113" s="548"/>
      <c r="F113" s="548"/>
      <c r="G113" s="492" t="s">
        <v>519</v>
      </c>
      <c r="H113" s="488" t="s">
        <v>391</v>
      </c>
      <c r="I113" s="111">
        <v>1.5</v>
      </c>
      <c r="J113" s="111">
        <v>0.25</v>
      </c>
      <c r="K113" s="519">
        <f t="shared" si="3"/>
        <v>0.375</v>
      </c>
      <c r="L113" s="1205"/>
      <c r="M113" s="1205"/>
      <c r="N113" s="1224"/>
    </row>
    <row r="114" spans="1:27" s="334" customFormat="1" ht="28" customHeight="1">
      <c r="A114" s="546"/>
      <c r="B114" s="481"/>
      <c r="C114" s="488" t="s">
        <v>402</v>
      </c>
      <c r="D114" s="1068" t="s">
        <v>523</v>
      </c>
      <c r="E114" s="1057"/>
      <c r="F114" s="1062"/>
      <c r="G114" s="492" t="s">
        <v>519</v>
      </c>
      <c r="H114" s="488" t="s">
        <v>391</v>
      </c>
      <c r="I114" s="111">
        <v>1</v>
      </c>
      <c r="J114" s="544">
        <v>0.25</v>
      </c>
      <c r="K114" s="519">
        <f t="shared" si="3"/>
        <v>0.25</v>
      </c>
      <c r="L114" s="1205"/>
      <c r="M114" s="1205"/>
      <c r="N114" s="1224"/>
    </row>
    <row r="115" spans="1:27" s="334" customFormat="1" ht="28" customHeight="1">
      <c r="A115" s="546"/>
      <c r="B115" s="481"/>
      <c r="C115" s="488" t="s">
        <v>469</v>
      </c>
      <c r="D115" s="547" t="s">
        <v>524</v>
      </c>
      <c r="E115" s="547"/>
      <c r="F115" s="547"/>
      <c r="G115" s="492" t="s">
        <v>519</v>
      </c>
      <c r="H115" s="488" t="s">
        <v>391</v>
      </c>
      <c r="I115" s="111">
        <v>1</v>
      </c>
      <c r="J115" s="111">
        <v>0.25</v>
      </c>
      <c r="K115" s="519">
        <f t="shared" si="3"/>
        <v>0.25</v>
      </c>
      <c r="L115" s="1205"/>
      <c r="M115" s="1205"/>
      <c r="N115" s="1224"/>
    </row>
    <row r="116" spans="1:27" ht="20.25" customHeight="1">
      <c r="A116" s="486"/>
      <c r="B116" s="551"/>
      <c r="C116" s="1065" t="s">
        <v>404</v>
      </c>
      <c r="D116" s="1066"/>
      <c r="E116" s="1066"/>
      <c r="F116" s="1066"/>
      <c r="G116" s="1066"/>
      <c r="H116" s="1067"/>
      <c r="I116" s="563">
        <f>SUM(I110:I115)</f>
        <v>13.5</v>
      </c>
      <c r="J116" s="564"/>
      <c r="K116" s="534">
        <f>SUM(K110:K115)</f>
        <v>5.875</v>
      </c>
      <c r="L116" s="560"/>
      <c r="M116" s="484"/>
      <c r="N116" s="197"/>
      <c r="O116" s="54"/>
      <c r="P116" s="54"/>
      <c r="Q116" s="54"/>
      <c r="R116" s="54"/>
      <c r="S116" s="54"/>
      <c r="T116" s="54"/>
      <c r="U116" s="54"/>
      <c r="V116" s="54"/>
      <c r="W116" s="54"/>
      <c r="X116" s="54"/>
      <c r="Y116" s="54"/>
      <c r="Z116" s="59"/>
      <c r="AA116" s="59"/>
    </row>
    <row r="117" spans="1:27" s="334" customFormat="1" ht="28" customHeight="1">
      <c r="A117" s="546"/>
      <c r="B117" s="481"/>
      <c r="C117" s="1063" t="s">
        <v>525</v>
      </c>
      <c r="D117" s="1064"/>
      <c r="E117" s="1064"/>
      <c r="F117" s="1064"/>
      <c r="G117" s="478"/>
      <c r="H117" s="479"/>
      <c r="I117" s="478"/>
      <c r="J117" s="478"/>
      <c r="K117" s="478"/>
      <c r="L117" s="517"/>
      <c r="M117" s="517"/>
      <c r="N117" s="518"/>
    </row>
    <row r="118" spans="1:27" s="334" customFormat="1" ht="28" customHeight="1">
      <c r="A118" s="546"/>
      <c r="B118" s="481"/>
      <c r="C118" s="488" t="s">
        <v>308</v>
      </c>
      <c r="D118" s="547" t="s">
        <v>526</v>
      </c>
      <c r="E118" s="547"/>
      <c r="F118" s="547"/>
      <c r="G118" s="492" t="s">
        <v>527</v>
      </c>
      <c r="H118" s="488" t="s">
        <v>391</v>
      </c>
      <c r="I118" s="111">
        <v>4</v>
      </c>
      <c r="J118" s="544">
        <v>0.5</v>
      </c>
      <c r="K118" s="519">
        <f t="shared" ref="K118:K123" si="4">I118*J118</f>
        <v>2</v>
      </c>
      <c r="L118" s="1210" t="s">
        <v>528</v>
      </c>
      <c r="M118" s="1216" t="s">
        <v>529</v>
      </c>
      <c r="N118" s="1224"/>
    </row>
    <row r="119" spans="1:27" s="334" customFormat="1" ht="28" customHeight="1">
      <c r="A119" s="546"/>
      <c r="B119" s="481"/>
      <c r="C119" s="488" t="s">
        <v>287</v>
      </c>
      <c r="D119" s="547" t="s">
        <v>530</v>
      </c>
      <c r="E119" s="547"/>
      <c r="F119" s="547"/>
      <c r="G119" s="492" t="s">
        <v>527</v>
      </c>
      <c r="H119" s="488" t="s">
        <v>391</v>
      </c>
      <c r="I119" s="111">
        <v>1.57</v>
      </c>
      <c r="J119" s="111">
        <v>0.5</v>
      </c>
      <c r="K119" s="519">
        <f t="shared" si="4"/>
        <v>0.78500000000000003</v>
      </c>
      <c r="L119" s="1205"/>
      <c r="M119" s="1205"/>
      <c r="N119" s="1224"/>
    </row>
    <row r="120" spans="1:27" s="334" customFormat="1" ht="28" customHeight="1">
      <c r="A120" s="546"/>
      <c r="B120" s="481"/>
      <c r="C120" s="488" t="s">
        <v>311</v>
      </c>
      <c r="D120" s="547" t="s">
        <v>518</v>
      </c>
      <c r="E120" s="547"/>
      <c r="F120" s="547"/>
      <c r="G120" s="492" t="s">
        <v>527</v>
      </c>
      <c r="H120" s="488" t="s">
        <v>391</v>
      </c>
      <c r="I120" s="111">
        <v>3</v>
      </c>
      <c r="J120" s="544">
        <v>0.5</v>
      </c>
      <c r="K120" s="519">
        <f t="shared" si="4"/>
        <v>1.5</v>
      </c>
      <c r="L120" s="1205"/>
      <c r="M120" s="1205"/>
      <c r="N120" s="1224"/>
    </row>
    <row r="121" spans="1:27" s="334" customFormat="1" ht="32.15" customHeight="1">
      <c r="A121" s="546"/>
      <c r="B121" s="481"/>
      <c r="C121" s="488" t="s">
        <v>397</v>
      </c>
      <c r="D121" s="548" t="s">
        <v>531</v>
      </c>
      <c r="E121" s="548"/>
      <c r="F121" s="548"/>
      <c r="G121" s="492" t="s">
        <v>527</v>
      </c>
      <c r="H121" s="488" t="s">
        <v>391</v>
      </c>
      <c r="I121" s="111">
        <v>0.5</v>
      </c>
      <c r="J121" s="111">
        <v>0.5</v>
      </c>
      <c r="K121" s="519">
        <f t="shared" si="4"/>
        <v>0.25</v>
      </c>
      <c r="L121" s="1205"/>
      <c r="M121" s="1205"/>
      <c r="N121" s="1224"/>
    </row>
    <row r="122" spans="1:27" s="334" customFormat="1" ht="28" customHeight="1">
      <c r="A122" s="546"/>
      <c r="B122" s="481"/>
      <c r="C122" s="488" t="s">
        <v>402</v>
      </c>
      <c r="D122" s="1068" t="s">
        <v>524</v>
      </c>
      <c r="E122" s="1057"/>
      <c r="F122" s="1062"/>
      <c r="G122" s="492" t="s">
        <v>527</v>
      </c>
      <c r="H122" s="488" t="s">
        <v>391</v>
      </c>
      <c r="I122" s="111">
        <v>0.88</v>
      </c>
      <c r="J122" s="544">
        <v>0.5</v>
      </c>
      <c r="K122" s="519">
        <f t="shared" si="4"/>
        <v>0.44</v>
      </c>
      <c r="L122" s="1205"/>
      <c r="M122" s="1205"/>
      <c r="N122" s="1224"/>
    </row>
    <row r="123" spans="1:27" s="334" customFormat="1" ht="28" customHeight="1">
      <c r="A123" s="546"/>
      <c r="B123" s="481"/>
      <c r="C123" s="488" t="s">
        <v>469</v>
      </c>
      <c r="D123" s="547" t="s">
        <v>468</v>
      </c>
      <c r="E123" s="547"/>
      <c r="F123" s="547"/>
      <c r="G123" s="492" t="s">
        <v>527</v>
      </c>
      <c r="H123" s="488" t="s">
        <v>391</v>
      </c>
      <c r="I123" s="111">
        <v>1</v>
      </c>
      <c r="J123" s="111">
        <v>0.25</v>
      </c>
      <c r="K123" s="519">
        <f t="shared" si="4"/>
        <v>0.25</v>
      </c>
      <c r="L123" s="1205"/>
      <c r="M123" s="1205"/>
      <c r="N123" s="1224"/>
    </row>
    <row r="124" spans="1:27" ht="20.25" customHeight="1">
      <c r="A124" s="486"/>
      <c r="B124" s="551"/>
      <c r="C124" s="1065" t="s">
        <v>404</v>
      </c>
      <c r="D124" s="1066"/>
      <c r="E124" s="1066"/>
      <c r="F124" s="1066"/>
      <c r="G124" s="1066"/>
      <c r="H124" s="1067"/>
      <c r="I124" s="563">
        <f>SUM(I118:I123)</f>
        <v>10.950000000000001</v>
      </c>
      <c r="J124" s="564"/>
      <c r="K124" s="534">
        <f>SUM(K118:K123)</f>
        <v>5.2250000000000005</v>
      </c>
      <c r="L124" s="560"/>
      <c r="M124" s="484"/>
      <c r="N124" s="197"/>
      <c r="O124" s="54"/>
      <c r="P124" s="54"/>
      <c r="Q124" s="54"/>
      <c r="R124" s="54"/>
      <c r="S124" s="54"/>
      <c r="T124" s="54"/>
      <c r="U124" s="54"/>
      <c r="V124" s="54"/>
      <c r="W124" s="54"/>
      <c r="X124" s="54"/>
      <c r="Y124" s="54"/>
      <c r="Z124" s="59"/>
      <c r="AA124" s="59"/>
    </row>
    <row r="125" spans="1:27" s="453" customFormat="1" ht="27" customHeight="1">
      <c r="A125" s="552"/>
      <c r="B125" s="386" t="s">
        <v>169</v>
      </c>
      <c r="C125" s="1044" t="s">
        <v>532</v>
      </c>
      <c r="D125" s="1050"/>
      <c r="E125" s="1050"/>
      <c r="F125" s="1050"/>
      <c r="G125" s="1050"/>
      <c r="H125" s="1069"/>
      <c r="I125" s="1035"/>
      <c r="J125" s="1070"/>
      <c r="K125" s="566">
        <f>SUM(K127:K208)</f>
        <v>15</v>
      </c>
      <c r="L125" s="567"/>
      <c r="M125" s="568"/>
      <c r="N125" s="569"/>
      <c r="O125" s="570"/>
      <c r="P125" s="570"/>
      <c r="Q125" s="570"/>
      <c r="R125" s="570"/>
      <c r="S125" s="570"/>
      <c r="T125" s="570"/>
      <c r="U125" s="570"/>
      <c r="V125" s="570"/>
      <c r="W125" s="570"/>
      <c r="X125" s="570"/>
      <c r="Y125" s="570"/>
      <c r="Z125" s="60"/>
      <c r="AA125" s="60"/>
    </row>
    <row r="126" spans="1:27" s="54" customFormat="1" ht="28" customHeight="1">
      <c r="A126" s="553"/>
      <c r="B126" s="554"/>
      <c r="C126" s="1071" t="s">
        <v>533</v>
      </c>
      <c r="D126" s="1072"/>
      <c r="E126" s="1072"/>
      <c r="F126" s="1072"/>
      <c r="G126" s="1073"/>
      <c r="H126" s="555"/>
      <c r="I126" s="571"/>
      <c r="J126" s="572"/>
      <c r="K126" s="506"/>
      <c r="L126" s="573"/>
      <c r="M126" s="574"/>
      <c r="N126" s="575"/>
      <c r="O126" s="576"/>
    </row>
    <row r="127" spans="1:27" s="54" customFormat="1" ht="27" customHeight="1">
      <c r="A127" s="553"/>
      <c r="B127" s="554"/>
      <c r="C127" s="556">
        <v>1</v>
      </c>
      <c r="D127" s="1074" t="s">
        <v>534</v>
      </c>
      <c r="E127" s="1074"/>
      <c r="F127" s="1074"/>
      <c r="G127" s="557" t="s">
        <v>535</v>
      </c>
      <c r="H127" s="1189" t="s">
        <v>536</v>
      </c>
      <c r="I127" s="1198">
        <v>3</v>
      </c>
      <c r="J127" s="1201">
        <v>1</v>
      </c>
      <c r="K127" s="1195">
        <f>J127</f>
        <v>1</v>
      </c>
      <c r="L127" s="308" t="s">
        <v>537</v>
      </c>
      <c r="M127" s="577" t="s">
        <v>538</v>
      </c>
      <c r="N127" s="578"/>
      <c r="O127" s="452"/>
    </row>
    <row r="128" spans="1:27" s="54" customFormat="1" ht="27" customHeight="1">
      <c r="A128" s="553"/>
      <c r="B128" s="554"/>
      <c r="C128" s="556">
        <v>2</v>
      </c>
      <c r="D128" s="1074" t="s">
        <v>539</v>
      </c>
      <c r="E128" s="1074"/>
      <c r="F128" s="1074"/>
      <c r="G128" s="558" t="s">
        <v>540</v>
      </c>
      <c r="H128" s="1189"/>
      <c r="I128" s="1199"/>
      <c r="J128" s="1202"/>
      <c r="K128" s="1197"/>
      <c r="L128" s="308" t="s">
        <v>541</v>
      </c>
      <c r="M128" s="579" t="s">
        <v>542</v>
      </c>
      <c r="N128" s="578"/>
      <c r="O128" s="452"/>
    </row>
    <row r="129" spans="1:15" s="54" customFormat="1" ht="27" customHeight="1">
      <c r="A129" s="553"/>
      <c r="B129" s="554"/>
      <c r="C129" s="580">
        <v>3</v>
      </c>
      <c r="D129" s="1075" t="s">
        <v>543</v>
      </c>
      <c r="E129" s="1075"/>
      <c r="F129" s="1075"/>
      <c r="G129" s="581">
        <v>42312</v>
      </c>
      <c r="H129" s="1189"/>
      <c r="I129" s="1199"/>
      <c r="J129" s="1202"/>
      <c r="K129" s="1197"/>
      <c r="L129" s="308" t="s">
        <v>544</v>
      </c>
      <c r="M129" s="579" t="s">
        <v>545</v>
      </c>
      <c r="N129" s="578"/>
      <c r="O129" s="452"/>
    </row>
    <row r="130" spans="1:15" s="54" customFormat="1" ht="28" customHeight="1">
      <c r="A130" s="553"/>
      <c r="B130" s="554"/>
      <c r="C130" s="1076" t="s">
        <v>546</v>
      </c>
      <c r="D130" s="1077"/>
      <c r="E130" s="1077"/>
      <c r="F130" s="1077"/>
      <c r="G130" s="1078"/>
      <c r="H130" s="555"/>
      <c r="I130" s="104"/>
      <c r="J130" s="596"/>
      <c r="K130" s="548"/>
      <c r="L130" s="547"/>
      <c r="M130" s="574"/>
      <c r="N130" s="575"/>
      <c r="O130" s="576"/>
    </row>
    <row r="131" spans="1:15" s="54" customFormat="1" ht="28" customHeight="1">
      <c r="A131" s="553"/>
      <c r="B131" s="554"/>
      <c r="C131" s="556">
        <v>1</v>
      </c>
      <c r="D131" s="1079" t="s">
        <v>547</v>
      </c>
      <c r="E131" s="1079"/>
      <c r="F131" s="1079"/>
      <c r="G131" s="558" t="s">
        <v>548</v>
      </c>
      <c r="H131" s="1190" t="s">
        <v>536</v>
      </c>
      <c r="I131" s="1198">
        <v>4</v>
      </c>
      <c r="J131" s="1202">
        <v>1</v>
      </c>
      <c r="K131" s="1197">
        <f>J131</f>
        <v>1</v>
      </c>
      <c r="L131" s="308" t="s">
        <v>549</v>
      </c>
      <c r="M131" s="579" t="s">
        <v>550</v>
      </c>
      <c r="N131" s="578"/>
      <c r="O131" s="452"/>
    </row>
    <row r="132" spans="1:15" s="54" customFormat="1" ht="28" customHeight="1">
      <c r="A132" s="553"/>
      <c r="B132" s="554"/>
      <c r="C132" s="556">
        <v>2</v>
      </c>
      <c r="D132" s="1079" t="s">
        <v>551</v>
      </c>
      <c r="E132" s="1079"/>
      <c r="F132" s="1079"/>
      <c r="G132" s="558" t="s">
        <v>552</v>
      </c>
      <c r="H132" s="1191"/>
      <c r="I132" s="1199"/>
      <c r="J132" s="1202"/>
      <c r="K132" s="1197"/>
      <c r="L132" s="308" t="s">
        <v>553</v>
      </c>
      <c r="M132" s="579" t="s">
        <v>554</v>
      </c>
      <c r="N132" s="578"/>
      <c r="O132" s="452"/>
    </row>
    <row r="133" spans="1:15" s="54" customFormat="1" ht="28" customHeight="1">
      <c r="A133" s="553"/>
      <c r="B133" s="554"/>
      <c r="C133" s="556">
        <v>3</v>
      </c>
      <c r="D133" s="1079" t="s">
        <v>555</v>
      </c>
      <c r="E133" s="1079"/>
      <c r="F133" s="1079"/>
      <c r="G133" s="558" t="s">
        <v>556</v>
      </c>
      <c r="H133" s="1191"/>
      <c r="I133" s="1199"/>
      <c r="J133" s="1202"/>
      <c r="K133" s="1197"/>
      <c r="L133" s="308" t="s">
        <v>557</v>
      </c>
      <c r="M133" s="579" t="s">
        <v>558</v>
      </c>
      <c r="N133" s="578"/>
      <c r="O133" s="452"/>
    </row>
    <row r="134" spans="1:15" s="54" customFormat="1" ht="28" customHeight="1">
      <c r="A134" s="553"/>
      <c r="B134" s="554"/>
      <c r="C134" s="583">
        <v>4</v>
      </c>
      <c r="D134" s="1080" t="s">
        <v>559</v>
      </c>
      <c r="E134" s="1080"/>
      <c r="F134" s="1080"/>
      <c r="G134" s="581" t="s">
        <v>556</v>
      </c>
      <c r="H134" s="1192"/>
      <c r="I134" s="1199"/>
      <c r="J134" s="1202"/>
      <c r="K134" s="1197"/>
      <c r="L134" s="597" t="s">
        <v>560</v>
      </c>
      <c r="M134" s="598" t="s">
        <v>561</v>
      </c>
      <c r="N134" s="578"/>
      <c r="O134" s="452"/>
    </row>
    <row r="135" spans="1:15" s="54" customFormat="1" ht="28" customHeight="1">
      <c r="A135" s="553"/>
      <c r="B135" s="554"/>
      <c r="C135" s="1076" t="s">
        <v>562</v>
      </c>
      <c r="D135" s="1077"/>
      <c r="E135" s="1077"/>
      <c r="F135" s="1077"/>
      <c r="G135" s="1078"/>
      <c r="H135" s="555"/>
      <c r="I135" s="571"/>
      <c r="J135" s="572"/>
      <c r="K135" s="506"/>
      <c r="L135" s="573"/>
      <c r="M135" s="574"/>
      <c r="N135" s="575"/>
      <c r="O135" s="576"/>
    </row>
    <row r="136" spans="1:15" s="54" customFormat="1" ht="28" customHeight="1">
      <c r="A136" s="553"/>
      <c r="B136" s="554"/>
      <c r="C136" s="556">
        <v>1</v>
      </c>
      <c r="D136" s="1081" t="s">
        <v>563</v>
      </c>
      <c r="E136" s="1081"/>
      <c r="F136" s="1081"/>
      <c r="G136" s="558">
        <v>42620</v>
      </c>
      <c r="H136" s="1189" t="s">
        <v>536</v>
      </c>
      <c r="I136" s="1182">
        <v>3</v>
      </c>
      <c r="J136" s="1203">
        <v>1</v>
      </c>
      <c r="K136" s="1193">
        <f>J136</f>
        <v>1</v>
      </c>
      <c r="L136" s="600" t="s">
        <v>564</v>
      </c>
      <c r="M136" s="579" t="s">
        <v>565</v>
      </c>
      <c r="N136" s="600"/>
      <c r="O136" s="601"/>
    </row>
    <row r="137" spans="1:15" s="54" customFormat="1" ht="28" customHeight="1">
      <c r="A137" s="553"/>
      <c r="B137" s="554"/>
      <c r="C137" s="556">
        <v>2</v>
      </c>
      <c r="D137" s="1081" t="s">
        <v>566</v>
      </c>
      <c r="E137" s="1081"/>
      <c r="F137" s="1081"/>
      <c r="G137" s="558">
        <v>42620</v>
      </c>
      <c r="H137" s="1189"/>
      <c r="I137" s="1182"/>
      <c r="J137" s="1203"/>
      <c r="K137" s="1193"/>
      <c r="L137" s="600" t="s">
        <v>567</v>
      </c>
      <c r="M137" s="579" t="s">
        <v>568</v>
      </c>
      <c r="N137" s="600"/>
      <c r="O137" s="601"/>
    </row>
    <row r="138" spans="1:15" s="54" customFormat="1" ht="28" customHeight="1">
      <c r="A138" s="553"/>
      <c r="B138" s="554"/>
      <c r="C138" s="556">
        <v>3</v>
      </c>
      <c r="D138" s="1081" t="s">
        <v>569</v>
      </c>
      <c r="E138" s="1081"/>
      <c r="F138" s="1081"/>
      <c r="G138" s="558" t="s">
        <v>418</v>
      </c>
      <c r="H138" s="1189"/>
      <c r="I138" s="1182"/>
      <c r="J138" s="1203"/>
      <c r="K138" s="1193"/>
      <c r="L138" s="600" t="s">
        <v>570</v>
      </c>
      <c r="M138" s="579" t="s">
        <v>571</v>
      </c>
      <c r="N138" s="600"/>
      <c r="O138" s="601"/>
    </row>
    <row r="139" spans="1:15" s="54" customFormat="1" ht="28" customHeight="1">
      <c r="A139" s="553"/>
      <c r="B139" s="554"/>
      <c r="C139" s="1082" t="s">
        <v>572</v>
      </c>
      <c r="D139" s="1083"/>
      <c r="E139" s="1083"/>
      <c r="F139" s="1083"/>
      <c r="G139" s="1084"/>
      <c r="H139" s="584"/>
      <c r="I139" s="602"/>
      <c r="J139" s="603"/>
      <c r="K139" s="604"/>
      <c r="L139" s="597"/>
      <c r="M139" s="600"/>
      <c r="N139" s="600"/>
      <c r="O139" s="601"/>
    </row>
    <row r="140" spans="1:15" s="54" customFormat="1" ht="28" customHeight="1">
      <c r="A140" s="553"/>
      <c r="B140" s="554"/>
      <c r="C140" s="585">
        <v>1</v>
      </c>
      <c r="D140" s="1081" t="s">
        <v>573</v>
      </c>
      <c r="E140" s="1081"/>
      <c r="F140" s="1081"/>
      <c r="G140" s="558" t="s">
        <v>574</v>
      </c>
      <c r="H140" s="1189" t="s">
        <v>536</v>
      </c>
      <c r="I140" s="1182">
        <v>4</v>
      </c>
      <c r="J140" s="1203">
        <v>1</v>
      </c>
      <c r="K140" s="1193">
        <v>1</v>
      </c>
      <c r="L140" s="600" t="s">
        <v>575</v>
      </c>
      <c r="M140" s="579" t="s">
        <v>576</v>
      </c>
      <c r="N140" s="600"/>
      <c r="O140" s="601"/>
    </row>
    <row r="141" spans="1:15" s="54" customFormat="1" ht="28" customHeight="1">
      <c r="A141" s="553"/>
      <c r="B141" s="554"/>
      <c r="C141" s="585">
        <v>2</v>
      </c>
      <c r="D141" s="1081" t="s">
        <v>577</v>
      </c>
      <c r="E141" s="1081"/>
      <c r="F141" s="1081"/>
      <c r="G141" s="558" t="s">
        <v>578</v>
      </c>
      <c r="H141" s="1189"/>
      <c r="I141" s="1182"/>
      <c r="J141" s="1203"/>
      <c r="K141" s="1193"/>
      <c r="L141" s="600" t="s">
        <v>579</v>
      </c>
      <c r="M141" s="579" t="s">
        <v>580</v>
      </c>
      <c r="N141" s="600"/>
      <c r="O141" s="601"/>
    </row>
    <row r="142" spans="1:15" s="54" customFormat="1" ht="28" customHeight="1">
      <c r="A142" s="553"/>
      <c r="B142" s="554"/>
      <c r="C142" s="585">
        <v>3</v>
      </c>
      <c r="D142" s="1081" t="s">
        <v>581</v>
      </c>
      <c r="E142" s="1081"/>
      <c r="F142" s="1081"/>
      <c r="G142" s="558" t="s">
        <v>582</v>
      </c>
      <c r="H142" s="1189"/>
      <c r="I142" s="1182"/>
      <c r="J142" s="1203"/>
      <c r="K142" s="1193"/>
      <c r="L142" s="600" t="s">
        <v>583</v>
      </c>
      <c r="M142" s="579" t="s">
        <v>584</v>
      </c>
      <c r="N142" s="600"/>
      <c r="O142" s="601"/>
    </row>
    <row r="143" spans="1:15" s="54" customFormat="1" ht="28" customHeight="1">
      <c r="A143" s="553"/>
      <c r="B143" s="554"/>
      <c r="C143" s="586">
        <v>4</v>
      </c>
      <c r="D143" s="1085" t="s">
        <v>585</v>
      </c>
      <c r="E143" s="1085"/>
      <c r="F143" s="1085"/>
      <c r="G143" s="587" t="s">
        <v>586</v>
      </c>
      <c r="H143" s="1189"/>
      <c r="I143" s="1182"/>
      <c r="J143" s="1203"/>
      <c r="K143" s="1193"/>
      <c r="L143" s="600" t="s">
        <v>587</v>
      </c>
      <c r="M143" s="579" t="s">
        <v>588</v>
      </c>
      <c r="N143" s="600"/>
      <c r="O143" s="601"/>
    </row>
    <row r="144" spans="1:15" s="54" customFormat="1" ht="28" customHeight="1">
      <c r="A144" s="553"/>
      <c r="B144" s="554"/>
      <c r="C144" s="1082" t="s">
        <v>589</v>
      </c>
      <c r="D144" s="1083"/>
      <c r="E144" s="1083"/>
      <c r="F144" s="1083"/>
      <c r="G144" s="1084"/>
      <c r="H144" s="555"/>
      <c r="I144" s="575"/>
      <c r="J144" s="596"/>
      <c r="K144" s="548"/>
      <c r="L144" s="547"/>
      <c r="M144" s="574"/>
      <c r="N144" s="575"/>
      <c r="O144" s="576"/>
    </row>
    <row r="145" spans="1:15" s="54" customFormat="1" ht="28" customHeight="1">
      <c r="A145" s="553"/>
      <c r="B145" s="554"/>
      <c r="C145" s="585">
        <v>1</v>
      </c>
      <c r="D145" s="1081" t="s">
        <v>590</v>
      </c>
      <c r="E145" s="1081"/>
      <c r="F145" s="1081"/>
      <c r="G145" s="558" t="s">
        <v>591</v>
      </c>
      <c r="H145" s="1189" t="s">
        <v>536</v>
      </c>
      <c r="I145" s="1199">
        <v>4</v>
      </c>
      <c r="J145" s="1202">
        <v>1</v>
      </c>
      <c r="K145" s="1197">
        <v>1</v>
      </c>
      <c r="L145" s="600" t="s">
        <v>592</v>
      </c>
      <c r="M145" s="579" t="s">
        <v>593</v>
      </c>
      <c r="N145" s="600"/>
      <c r="O145" s="601"/>
    </row>
    <row r="146" spans="1:15" s="54" customFormat="1" ht="28" customHeight="1">
      <c r="A146" s="553"/>
      <c r="B146" s="554"/>
      <c r="C146" s="588">
        <v>2</v>
      </c>
      <c r="D146" s="1081" t="s">
        <v>594</v>
      </c>
      <c r="E146" s="1081"/>
      <c r="F146" s="1081"/>
      <c r="G146" s="558">
        <v>43006</v>
      </c>
      <c r="H146" s="1189"/>
      <c r="I146" s="1199"/>
      <c r="J146" s="1202"/>
      <c r="K146" s="1197"/>
      <c r="L146" s="600" t="s">
        <v>595</v>
      </c>
      <c r="M146" s="579" t="s">
        <v>596</v>
      </c>
      <c r="N146" s="600"/>
      <c r="O146" s="601"/>
    </row>
    <row r="147" spans="1:15" s="54" customFormat="1" ht="28" customHeight="1">
      <c r="A147" s="553"/>
      <c r="B147" s="554"/>
      <c r="C147" s="585">
        <v>3</v>
      </c>
      <c r="D147" s="1081" t="s">
        <v>597</v>
      </c>
      <c r="E147" s="1081"/>
      <c r="F147" s="1081"/>
      <c r="G147" s="558" t="s">
        <v>598</v>
      </c>
      <c r="H147" s="1189"/>
      <c r="I147" s="1199"/>
      <c r="J147" s="1202"/>
      <c r="K147" s="1197"/>
      <c r="L147" s="600" t="s">
        <v>599</v>
      </c>
      <c r="M147" s="579" t="s">
        <v>600</v>
      </c>
      <c r="N147" s="600"/>
      <c r="O147" s="601"/>
    </row>
    <row r="148" spans="1:15" s="54" customFormat="1" ht="28" customHeight="1">
      <c r="A148" s="553"/>
      <c r="B148" s="554"/>
      <c r="C148" s="588">
        <v>4</v>
      </c>
      <c r="D148" s="1081" t="s">
        <v>601</v>
      </c>
      <c r="E148" s="1081"/>
      <c r="F148" s="1081"/>
      <c r="G148" s="558">
        <v>43042</v>
      </c>
      <c r="H148" s="1189"/>
      <c r="I148" s="1199"/>
      <c r="J148" s="1202"/>
      <c r="K148" s="1197"/>
      <c r="L148" s="600" t="s">
        <v>602</v>
      </c>
      <c r="M148" s="579" t="s">
        <v>603</v>
      </c>
      <c r="N148" s="600"/>
      <c r="O148" s="601"/>
    </row>
    <row r="149" spans="1:15" s="54" customFormat="1" ht="28" customHeight="1">
      <c r="A149" s="553"/>
      <c r="B149" s="554"/>
      <c r="C149" s="1082" t="s">
        <v>604</v>
      </c>
      <c r="D149" s="1083"/>
      <c r="E149" s="1083"/>
      <c r="F149" s="1083"/>
      <c r="G149" s="1084"/>
      <c r="H149" s="589"/>
      <c r="I149" s="605"/>
      <c r="J149" s="606"/>
      <c r="K149" s="606"/>
      <c r="L149" s="607"/>
      <c r="M149" s="574"/>
      <c r="N149" s="575"/>
      <c r="O149" s="576"/>
    </row>
    <row r="150" spans="1:15" s="54" customFormat="1" ht="28" customHeight="1">
      <c r="A150" s="553"/>
      <c r="B150" s="554"/>
      <c r="C150" s="556">
        <v>1</v>
      </c>
      <c r="D150" s="1081" t="s">
        <v>605</v>
      </c>
      <c r="E150" s="1081"/>
      <c r="F150" s="1081"/>
      <c r="G150" s="558" t="s">
        <v>606</v>
      </c>
      <c r="H150" s="1193" t="s">
        <v>536</v>
      </c>
      <c r="I150" s="1182">
        <v>6</v>
      </c>
      <c r="J150" s="1203">
        <v>1</v>
      </c>
      <c r="K150" s="1203">
        <v>1</v>
      </c>
      <c r="L150" s="600" t="s">
        <v>607</v>
      </c>
      <c r="M150" s="521" t="s">
        <v>608</v>
      </c>
      <c r="N150" s="600"/>
      <c r="O150" s="601"/>
    </row>
    <row r="151" spans="1:15" s="54" customFormat="1" ht="28" customHeight="1">
      <c r="A151" s="553"/>
      <c r="B151" s="554"/>
      <c r="C151" s="556">
        <v>2</v>
      </c>
      <c r="D151" s="1081" t="s">
        <v>609</v>
      </c>
      <c r="E151" s="1081"/>
      <c r="F151" s="1081"/>
      <c r="G151" s="558" t="s">
        <v>610</v>
      </c>
      <c r="H151" s="1193"/>
      <c r="I151" s="1182"/>
      <c r="J151" s="1203"/>
      <c r="K151" s="1203"/>
      <c r="L151" s="600" t="s">
        <v>611</v>
      </c>
      <c r="M151" s="521" t="s">
        <v>612</v>
      </c>
      <c r="N151" s="600"/>
      <c r="O151" s="601"/>
    </row>
    <row r="152" spans="1:15" s="54" customFormat="1" ht="28" customHeight="1">
      <c r="A152" s="553"/>
      <c r="B152" s="554"/>
      <c r="C152" s="556">
        <v>3</v>
      </c>
      <c r="D152" s="1081" t="s">
        <v>613</v>
      </c>
      <c r="E152" s="1081"/>
      <c r="F152" s="1081"/>
      <c r="G152" s="558" t="s">
        <v>614</v>
      </c>
      <c r="H152" s="1193"/>
      <c r="I152" s="1182"/>
      <c r="J152" s="1203"/>
      <c r="K152" s="1203"/>
      <c r="L152" s="600" t="s">
        <v>615</v>
      </c>
      <c r="M152" s="521" t="s">
        <v>616</v>
      </c>
      <c r="N152" s="600"/>
      <c r="O152" s="601"/>
    </row>
    <row r="153" spans="1:15" s="54" customFormat="1" ht="28" customHeight="1">
      <c r="A153" s="553"/>
      <c r="B153" s="554"/>
      <c r="C153" s="556">
        <v>4</v>
      </c>
      <c r="D153" s="1081" t="s">
        <v>617</v>
      </c>
      <c r="E153" s="1081"/>
      <c r="F153" s="1081"/>
      <c r="G153" s="558" t="s">
        <v>618</v>
      </c>
      <c r="H153" s="1193"/>
      <c r="I153" s="1182"/>
      <c r="J153" s="1203"/>
      <c r="K153" s="1203"/>
      <c r="L153" s="600" t="s">
        <v>619</v>
      </c>
      <c r="M153" s="521" t="s">
        <v>620</v>
      </c>
      <c r="N153" s="600"/>
      <c r="O153" s="601"/>
    </row>
    <row r="154" spans="1:15" s="54" customFormat="1" ht="28" customHeight="1">
      <c r="A154" s="553"/>
      <c r="B154" s="554"/>
      <c r="C154" s="556">
        <v>5</v>
      </c>
      <c r="D154" s="1081" t="s">
        <v>621</v>
      </c>
      <c r="E154" s="1081"/>
      <c r="F154" s="1081"/>
      <c r="G154" s="558" t="s">
        <v>622</v>
      </c>
      <c r="H154" s="1193"/>
      <c r="I154" s="1182"/>
      <c r="J154" s="1203"/>
      <c r="K154" s="1203"/>
      <c r="L154" s="600" t="s">
        <v>623</v>
      </c>
      <c r="M154" s="521" t="s">
        <v>624</v>
      </c>
      <c r="N154" s="600"/>
      <c r="O154" s="601"/>
    </row>
    <row r="155" spans="1:15" s="54" customFormat="1" ht="28" customHeight="1">
      <c r="A155" s="553"/>
      <c r="B155" s="554"/>
      <c r="C155" s="556">
        <v>6</v>
      </c>
      <c r="D155" s="1086" t="s">
        <v>625</v>
      </c>
      <c r="E155" s="1087"/>
      <c r="F155" s="1088"/>
      <c r="G155" s="558" t="s">
        <v>626</v>
      </c>
      <c r="H155" s="1193"/>
      <c r="I155" s="1182"/>
      <c r="J155" s="1203"/>
      <c r="K155" s="1203"/>
      <c r="L155" s="600" t="s">
        <v>627</v>
      </c>
      <c r="M155" s="521" t="s">
        <v>628</v>
      </c>
      <c r="N155" s="600"/>
      <c r="O155" s="601"/>
    </row>
    <row r="156" spans="1:15" s="54" customFormat="1" ht="28" customHeight="1">
      <c r="A156" s="553"/>
      <c r="B156" s="554"/>
      <c r="C156" s="1082" t="s">
        <v>629</v>
      </c>
      <c r="D156" s="1083"/>
      <c r="E156" s="1083"/>
      <c r="F156" s="1083"/>
      <c r="G156" s="1084"/>
      <c r="H156" s="591"/>
      <c r="I156" s="608"/>
      <c r="J156" s="603"/>
      <c r="K156" s="604"/>
      <c r="L156" s="609"/>
      <c r="M156" s="574"/>
      <c r="N156" s="575"/>
      <c r="O156" s="576"/>
    </row>
    <row r="157" spans="1:15" s="54" customFormat="1" ht="28" customHeight="1">
      <c r="A157" s="553"/>
      <c r="B157" s="554"/>
      <c r="C157" s="556">
        <v>1</v>
      </c>
      <c r="D157" s="1079" t="s">
        <v>630</v>
      </c>
      <c r="E157" s="1079"/>
      <c r="F157" s="1079"/>
      <c r="G157" s="592" t="s">
        <v>631</v>
      </c>
      <c r="H157" s="1194" t="s">
        <v>536</v>
      </c>
      <c r="I157" s="1182">
        <v>8</v>
      </c>
      <c r="J157" s="1203">
        <v>1</v>
      </c>
      <c r="K157" s="1193">
        <v>1</v>
      </c>
      <c r="L157" s="600" t="s">
        <v>632</v>
      </c>
      <c r="M157" s="598" t="s">
        <v>633</v>
      </c>
      <c r="N157" s="578"/>
      <c r="O157" s="452"/>
    </row>
    <row r="158" spans="1:15" s="54" customFormat="1" ht="28" customHeight="1">
      <c r="A158" s="553"/>
      <c r="B158" s="554"/>
      <c r="C158" s="556">
        <v>2</v>
      </c>
      <c r="D158" s="1079" t="s">
        <v>634</v>
      </c>
      <c r="E158" s="1079"/>
      <c r="F158" s="1079"/>
      <c r="G158" s="592" t="s">
        <v>635</v>
      </c>
      <c r="H158" s="1194"/>
      <c r="I158" s="1182"/>
      <c r="J158" s="1203"/>
      <c r="K158" s="1193"/>
      <c r="L158" s="600" t="s">
        <v>636</v>
      </c>
      <c r="M158" s="598" t="s">
        <v>637</v>
      </c>
      <c r="N158" s="578"/>
      <c r="O158" s="452"/>
    </row>
    <row r="159" spans="1:15" s="54" customFormat="1" ht="28" customHeight="1">
      <c r="A159" s="553"/>
      <c r="B159" s="554"/>
      <c r="C159" s="556">
        <v>3</v>
      </c>
      <c r="D159" s="1081" t="s">
        <v>638</v>
      </c>
      <c r="E159" s="1081"/>
      <c r="F159" s="1081"/>
      <c r="G159" s="593" t="s">
        <v>635</v>
      </c>
      <c r="H159" s="1194"/>
      <c r="I159" s="1182"/>
      <c r="J159" s="1203"/>
      <c r="K159" s="1193"/>
      <c r="L159" s="547" t="s">
        <v>639</v>
      </c>
      <c r="M159" s="521" t="s">
        <v>640</v>
      </c>
      <c r="N159" s="600"/>
      <c r="O159" s="601"/>
    </row>
    <row r="160" spans="1:15" s="54" customFormat="1" ht="28" customHeight="1">
      <c r="A160" s="553"/>
      <c r="B160" s="554"/>
      <c r="C160" s="556">
        <v>4</v>
      </c>
      <c r="D160" s="1081" t="s">
        <v>641</v>
      </c>
      <c r="E160" s="1081"/>
      <c r="F160" s="1081"/>
      <c r="G160" s="593" t="s">
        <v>642</v>
      </c>
      <c r="H160" s="1194"/>
      <c r="I160" s="1182"/>
      <c r="J160" s="1203"/>
      <c r="K160" s="1193"/>
      <c r="L160" s="547" t="s">
        <v>643</v>
      </c>
      <c r="M160" s="521" t="s">
        <v>644</v>
      </c>
      <c r="N160" s="600"/>
      <c r="O160" s="601"/>
    </row>
    <row r="161" spans="1:15" s="54" customFormat="1" ht="28" customHeight="1">
      <c r="A161" s="553"/>
      <c r="B161" s="554"/>
      <c r="C161" s="556">
        <v>5</v>
      </c>
      <c r="D161" s="1081" t="s">
        <v>645</v>
      </c>
      <c r="E161" s="1081"/>
      <c r="F161" s="1081"/>
      <c r="G161" s="593" t="s">
        <v>646</v>
      </c>
      <c r="H161" s="1194"/>
      <c r="I161" s="1182"/>
      <c r="J161" s="1203"/>
      <c r="K161" s="1193"/>
      <c r="L161" s="547" t="s">
        <v>647</v>
      </c>
      <c r="M161" s="521" t="s">
        <v>648</v>
      </c>
      <c r="N161" s="600"/>
      <c r="O161" s="601"/>
    </row>
    <row r="162" spans="1:15" s="54" customFormat="1" ht="28" customHeight="1">
      <c r="A162" s="553"/>
      <c r="B162" s="554"/>
      <c r="C162" s="556">
        <v>6</v>
      </c>
      <c r="D162" s="1081" t="s">
        <v>649</v>
      </c>
      <c r="E162" s="1081"/>
      <c r="F162" s="1081"/>
      <c r="G162" s="593" t="s">
        <v>646</v>
      </c>
      <c r="H162" s="1194"/>
      <c r="I162" s="1182"/>
      <c r="J162" s="1203"/>
      <c r="K162" s="1193"/>
      <c r="L162" s="547" t="s">
        <v>650</v>
      </c>
      <c r="M162" s="521" t="s">
        <v>651</v>
      </c>
      <c r="N162" s="600"/>
      <c r="O162" s="601"/>
    </row>
    <row r="163" spans="1:15" s="54" customFormat="1" ht="28" customHeight="1">
      <c r="A163" s="553"/>
      <c r="B163" s="554"/>
      <c r="C163" s="556">
        <v>7</v>
      </c>
      <c r="D163" s="1081" t="s">
        <v>652</v>
      </c>
      <c r="E163" s="1081"/>
      <c r="F163" s="1081"/>
      <c r="G163" s="593">
        <v>43419</v>
      </c>
      <c r="H163" s="1194"/>
      <c r="I163" s="1182"/>
      <c r="J163" s="1203"/>
      <c r="K163" s="1193"/>
      <c r="L163" s="547" t="s">
        <v>653</v>
      </c>
      <c r="M163" s="521" t="s">
        <v>654</v>
      </c>
      <c r="N163" s="600"/>
      <c r="O163" s="601"/>
    </row>
    <row r="164" spans="1:15" s="54" customFormat="1" ht="28" customHeight="1">
      <c r="A164" s="553"/>
      <c r="B164" s="554"/>
      <c r="C164" s="556">
        <v>8</v>
      </c>
      <c r="D164" s="1081" t="s">
        <v>655</v>
      </c>
      <c r="E164" s="1081"/>
      <c r="F164" s="1081"/>
      <c r="G164" s="594" t="s">
        <v>656</v>
      </c>
      <c r="H164" s="1194"/>
      <c r="I164" s="1182"/>
      <c r="J164" s="1203"/>
      <c r="K164" s="1193"/>
      <c r="L164" s="547" t="s">
        <v>657</v>
      </c>
      <c r="M164" s="521" t="s">
        <v>658</v>
      </c>
      <c r="N164" s="600"/>
      <c r="O164" s="601"/>
    </row>
    <row r="165" spans="1:15" s="54" customFormat="1" ht="28" customHeight="1">
      <c r="A165" s="553"/>
      <c r="B165" s="554"/>
      <c r="C165" s="1082" t="s">
        <v>659</v>
      </c>
      <c r="D165" s="1083"/>
      <c r="E165" s="1083"/>
      <c r="F165" s="1083"/>
      <c r="G165" s="1084"/>
      <c r="H165" s="555"/>
      <c r="I165" s="575"/>
      <c r="J165" s="596"/>
      <c r="K165" s="548"/>
      <c r="L165" s="609"/>
      <c r="M165" s="574"/>
      <c r="N165" s="575"/>
      <c r="O165" s="576"/>
    </row>
    <row r="166" spans="1:15" s="54" customFormat="1" ht="28" customHeight="1">
      <c r="A166" s="553"/>
      <c r="B166" s="554"/>
      <c r="C166" s="585">
        <v>1</v>
      </c>
      <c r="D166" s="1081" t="s">
        <v>660</v>
      </c>
      <c r="E166" s="1081"/>
      <c r="F166" s="1081"/>
      <c r="G166" s="558" t="s">
        <v>661</v>
      </c>
      <c r="H166" s="1191" t="s">
        <v>536</v>
      </c>
      <c r="I166" s="1199">
        <v>9</v>
      </c>
      <c r="J166" s="1202">
        <v>1</v>
      </c>
      <c r="K166" s="1197">
        <v>1</v>
      </c>
      <c r="L166" s="547" t="s">
        <v>662</v>
      </c>
      <c r="M166" s="521" t="s">
        <v>663</v>
      </c>
      <c r="N166" s="600"/>
      <c r="O166" s="601"/>
    </row>
    <row r="167" spans="1:15" s="54" customFormat="1" ht="28" customHeight="1">
      <c r="A167" s="553"/>
      <c r="B167" s="554"/>
      <c r="C167" s="585">
        <v>2</v>
      </c>
      <c r="D167" s="1081" t="s">
        <v>664</v>
      </c>
      <c r="E167" s="1081"/>
      <c r="F167" s="1081"/>
      <c r="G167" s="558" t="s">
        <v>665</v>
      </c>
      <c r="H167" s="1191"/>
      <c r="I167" s="1199"/>
      <c r="J167" s="1202"/>
      <c r="K167" s="1197"/>
      <c r="L167" s="547" t="s">
        <v>666</v>
      </c>
      <c r="M167" s="521" t="s">
        <v>667</v>
      </c>
      <c r="N167" s="600"/>
      <c r="O167" s="601"/>
    </row>
    <row r="168" spans="1:15" s="54" customFormat="1" ht="28" customHeight="1">
      <c r="A168" s="553"/>
      <c r="B168" s="554"/>
      <c r="C168" s="585">
        <v>3</v>
      </c>
      <c r="D168" s="1081" t="s">
        <v>668</v>
      </c>
      <c r="E168" s="1081"/>
      <c r="F168" s="1081"/>
      <c r="G168" s="558" t="s">
        <v>669</v>
      </c>
      <c r="H168" s="1191"/>
      <c r="I168" s="1199"/>
      <c r="J168" s="1202"/>
      <c r="K168" s="1197"/>
      <c r="L168" s="547" t="s">
        <v>670</v>
      </c>
      <c r="M168" s="521" t="s">
        <v>671</v>
      </c>
      <c r="N168" s="600"/>
      <c r="O168" s="601"/>
    </row>
    <row r="169" spans="1:15" s="54" customFormat="1" ht="28" customHeight="1">
      <c r="A169" s="553"/>
      <c r="B169" s="554"/>
      <c r="C169" s="585">
        <v>4</v>
      </c>
      <c r="D169" s="1081" t="s">
        <v>672</v>
      </c>
      <c r="E169" s="1081"/>
      <c r="F169" s="1081"/>
      <c r="G169" s="558" t="s">
        <v>673</v>
      </c>
      <c r="H169" s="1191"/>
      <c r="I169" s="1199"/>
      <c r="J169" s="1202"/>
      <c r="K169" s="1197"/>
      <c r="L169" s="547" t="s">
        <v>674</v>
      </c>
      <c r="M169" s="521" t="s">
        <v>675</v>
      </c>
      <c r="N169" s="600"/>
      <c r="O169" s="601"/>
    </row>
    <row r="170" spans="1:15" s="54" customFormat="1" ht="28" customHeight="1">
      <c r="A170" s="553"/>
      <c r="B170" s="554"/>
      <c r="C170" s="585">
        <v>5</v>
      </c>
      <c r="D170" s="1081" t="s">
        <v>676</v>
      </c>
      <c r="E170" s="1081"/>
      <c r="F170" s="1081"/>
      <c r="G170" s="558" t="s">
        <v>677</v>
      </c>
      <c r="H170" s="1191"/>
      <c r="I170" s="1199"/>
      <c r="J170" s="1202"/>
      <c r="K170" s="1197"/>
      <c r="L170" s="547" t="s">
        <v>678</v>
      </c>
      <c r="M170" s="521" t="s">
        <v>679</v>
      </c>
      <c r="N170" s="600"/>
      <c r="O170" s="601"/>
    </row>
    <row r="171" spans="1:15" s="54" customFormat="1" ht="28" customHeight="1">
      <c r="A171" s="553"/>
      <c r="B171" s="554"/>
      <c r="C171" s="585">
        <v>6</v>
      </c>
      <c r="D171" s="1081" t="s">
        <v>680</v>
      </c>
      <c r="E171" s="1081"/>
      <c r="F171" s="1081"/>
      <c r="G171" s="558" t="s">
        <v>681</v>
      </c>
      <c r="H171" s="1191"/>
      <c r="I171" s="1199"/>
      <c r="J171" s="1202"/>
      <c r="K171" s="1197"/>
      <c r="L171" s="547" t="s">
        <v>682</v>
      </c>
      <c r="M171" s="521" t="s">
        <v>683</v>
      </c>
      <c r="N171" s="600"/>
      <c r="O171" s="601"/>
    </row>
    <row r="172" spans="1:15" s="54" customFormat="1" ht="28" customHeight="1">
      <c r="A172" s="553"/>
      <c r="B172" s="554"/>
      <c r="C172" s="585">
        <v>7</v>
      </c>
      <c r="D172" s="1081" t="s">
        <v>684</v>
      </c>
      <c r="E172" s="1081"/>
      <c r="F172" s="1081"/>
      <c r="G172" s="587" t="s">
        <v>685</v>
      </c>
      <c r="H172" s="1191"/>
      <c r="I172" s="1199"/>
      <c r="J172" s="1202"/>
      <c r="K172" s="1197"/>
      <c r="L172" s="547" t="s">
        <v>686</v>
      </c>
      <c r="M172" s="521" t="s">
        <v>687</v>
      </c>
      <c r="N172" s="600"/>
      <c r="O172" s="601"/>
    </row>
    <row r="173" spans="1:15" s="54" customFormat="1" ht="28" customHeight="1">
      <c r="A173" s="553"/>
      <c r="B173" s="554"/>
      <c r="C173" s="595">
        <v>8</v>
      </c>
      <c r="D173" s="1089" t="s">
        <v>688</v>
      </c>
      <c r="E173" s="1089"/>
      <c r="F173" s="1089"/>
      <c r="G173" s="581" t="s">
        <v>689</v>
      </c>
      <c r="H173" s="1191"/>
      <c r="I173" s="1199"/>
      <c r="J173" s="1202"/>
      <c r="K173" s="1197"/>
      <c r="L173" s="610" t="s">
        <v>690</v>
      </c>
      <c r="M173" s="521" t="s">
        <v>691</v>
      </c>
      <c r="N173" s="600"/>
      <c r="O173" s="601"/>
    </row>
    <row r="174" spans="1:15" s="54" customFormat="1" ht="28" customHeight="1">
      <c r="A174" s="553"/>
      <c r="B174" s="554"/>
      <c r="C174" s="556">
        <v>9</v>
      </c>
      <c r="D174" s="1081" t="s">
        <v>692</v>
      </c>
      <c r="E174" s="1081"/>
      <c r="F174" s="1081"/>
      <c r="G174" s="558" t="s">
        <v>693</v>
      </c>
      <c r="H174" s="1192"/>
      <c r="I174" s="1200"/>
      <c r="J174" s="1204"/>
      <c r="K174" s="1196"/>
      <c r="L174" s="547" t="s">
        <v>690</v>
      </c>
      <c r="M174" s="521" t="s">
        <v>694</v>
      </c>
      <c r="N174" s="600"/>
      <c r="O174" s="601"/>
    </row>
    <row r="175" spans="1:15" s="54" customFormat="1" ht="28" customHeight="1">
      <c r="A175" s="553"/>
      <c r="B175" s="554"/>
      <c r="C175" s="1090" t="s">
        <v>695</v>
      </c>
      <c r="D175" s="1090"/>
      <c r="E175" s="1090"/>
      <c r="F175" s="1090"/>
      <c r="G175" s="1090"/>
      <c r="H175" s="555"/>
      <c r="I175" s="575"/>
      <c r="J175" s="596"/>
      <c r="K175" s="548"/>
      <c r="L175" s="612"/>
      <c r="M175" s="574"/>
      <c r="N175" s="575"/>
      <c r="O175" s="576"/>
    </row>
    <row r="176" spans="1:15" s="54" customFormat="1" ht="28" customHeight="1">
      <c r="A176" s="553"/>
      <c r="B176" s="554"/>
      <c r="C176" s="556">
        <v>1</v>
      </c>
      <c r="D176" s="1091" t="s">
        <v>696</v>
      </c>
      <c r="E176" s="1092"/>
      <c r="F176" s="1093"/>
      <c r="G176" s="582" t="s">
        <v>697</v>
      </c>
      <c r="H176" s="1195" t="s">
        <v>536</v>
      </c>
      <c r="I176" s="1198">
        <v>2</v>
      </c>
      <c r="J176" s="1201">
        <v>1</v>
      </c>
      <c r="K176" s="1195">
        <v>1</v>
      </c>
      <c r="L176" s="547" t="s">
        <v>698</v>
      </c>
      <c r="M176" s="598" t="s">
        <v>699</v>
      </c>
      <c r="N176" s="575"/>
      <c r="O176" s="576"/>
    </row>
    <row r="177" spans="1:15" s="54" customFormat="1" ht="28" customHeight="1">
      <c r="A177" s="553"/>
      <c r="B177" s="554"/>
      <c r="C177" s="111">
        <v>2</v>
      </c>
      <c r="D177" s="1081" t="s">
        <v>700</v>
      </c>
      <c r="E177" s="1081"/>
      <c r="F177" s="1081"/>
      <c r="G177" s="558" t="s">
        <v>701</v>
      </c>
      <c r="H177" s="1196"/>
      <c r="I177" s="1200"/>
      <c r="J177" s="1204"/>
      <c r="K177" s="1196"/>
      <c r="L177" s="600" t="s">
        <v>702</v>
      </c>
      <c r="M177" s="521" t="s">
        <v>703</v>
      </c>
      <c r="N177" s="600"/>
      <c r="O177" s="601"/>
    </row>
    <row r="178" spans="1:15" s="54" customFormat="1" ht="28" customHeight="1">
      <c r="A178" s="553"/>
      <c r="B178" s="554"/>
      <c r="C178" s="1090" t="s">
        <v>704</v>
      </c>
      <c r="D178" s="1090"/>
      <c r="E178" s="1090"/>
      <c r="F178" s="1090"/>
      <c r="G178" s="1090"/>
      <c r="H178" s="555"/>
      <c r="I178" s="575"/>
      <c r="J178" s="596"/>
      <c r="K178" s="548"/>
      <c r="L178" s="612"/>
      <c r="M178" s="574"/>
      <c r="N178" s="575"/>
      <c r="O178" s="576"/>
    </row>
    <row r="179" spans="1:15" s="54" customFormat="1" ht="28" customHeight="1">
      <c r="A179" s="553"/>
      <c r="B179" s="554"/>
      <c r="C179" s="556">
        <v>1</v>
      </c>
      <c r="D179" s="1081" t="s">
        <v>705</v>
      </c>
      <c r="E179" s="1081"/>
      <c r="F179" s="1081"/>
      <c r="G179" s="558" t="s">
        <v>706</v>
      </c>
      <c r="H179" s="1193" t="s">
        <v>536</v>
      </c>
      <c r="I179" s="1182">
        <v>3</v>
      </c>
      <c r="J179" s="1203">
        <v>1</v>
      </c>
      <c r="K179" s="1193">
        <v>1</v>
      </c>
      <c r="L179" s="600" t="s">
        <v>707</v>
      </c>
      <c r="M179" s="579" t="s">
        <v>708</v>
      </c>
      <c r="N179" s="600"/>
      <c r="O179" s="601"/>
    </row>
    <row r="180" spans="1:15" s="54" customFormat="1" ht="28" customHeight="1">
      <c r="A180" s="553"/>
      <c r="B180" s="554"/>
      <c r="C180" s="556">
        <v>2</v>
      </c>
      <c r="D180" s="1081" t="s">
        <v>709</v>
      </c>
      <c r="E180" s="1081"/>
      <c r="F180" s="1081"/>
      <c r="G180" s="558" t="s">
        <v>710</v>
      </c>
      <c r="H180" s="1193"/>
      <c r="I180" s="1182"/>
      <c r="J180" s="1203"/>
      <c r="K180" s="1193"/>
      <c r="L180" s="600" t="s">
        <v>711</v>
      </c>
      <c r="M180" s="579" t="s">
        <v>712</v>
      </c>
      <c r="N180" s="600"/>
      <c r="O180" s="601"/>
    </row>
    <row r="181" spans="1:15" s="54" customFormat="1" ht="28" customHeight="1">
      <c r="A181" s="553"/>
      <c r="B181" s="554"/>
      <c r="C181" s="556">
        <v>3</v>
      </c>
      <c r="D181" s="1081" t="s">
        <v>713</v>
      </c>
      <c r="E181" s="1081"/>
      <c r="F181" s="1081"/>
      <c r="G181" s="558" t="s">
        <v>714</v>
      </c>
      <c r="H181" s="1193"/>
      <c r="I181" s="1182"/>
      <c r="J181" s="1203"/>
      <c r="K181" s="1193"/>
      <c r="L181" s="600" t="s">
        <v>715</v>
      </c>
      <c r="M181" s="521" t="s">
        <v>716</v>
      </c>
      <c r="N181" s="600"/>
      <c r="O181" s="601"/>
    </row>
    <row r="182" spans="1:15" s="54" customFormat="1" ht="28" customHeight="1">
      <c r="A182" s="553"/>
      <c r="B182" s="554"/>
      <c r="C182" s="1090" t="s">
        <v>717</v>
      </c>
      <c r="D182" s="1090"/>
      <c r="E182" s="1090"/>
      <c r="F182" s="1090"/>
      <c r="G182" s="1090"/>
      <c r="H182" s="555"/>
      <c r="I182" s="575"/>
      <c r="J182" s="596"/>
      <c r="K182" s="548"/>
      <c r="L182" s="613"/>
      <c r="M182" s="574"/>
      <c r="N182" s="575"/>
      <c r="O182" s="576"/>
    </row>
    <row r="183" spans="1:15" s="54" customFormat="1" ht="28" customHeight="1">
      <c r="A183" s="553"/>
      <c r="B183" s="554"/>
      <c r="C183" s="556">
        <v>1</v>
      </c>
      <c r="D183" s="1081" t="s">
        <v>718</v>
      </c>
      <c r="E183" s="1081"/>
      <c r="F183" s="1081"/>
      <c r="G183" s="558" t="s">
        <v>719</v>
      </c>
      <c r="H183" s="1193" t="s">
        <v>536</v>
      </c>
      <c r="I183" s="1182">
        <v>4</v>
      </c>
      <c r="J183" s="1203">
        <v>1</v>
      </c>
      <c r="K183" s="1193">
        <v>1</v>
      </c>
      <c r="L183" s="600" t="s">
        <v>720</v>
      </c>
      <c r="M183" s="579" t="s">
        <v>721</v>
      </c>
      <c r="N183" s="600"/>
      <c r="O183" s="601"/>
    </row>
    <row r="184" spans="1:15" s="54" customFormat="1" ht="28" customHeight="1">
      <c r="A184" s="553"/>
      <c r="B184" s="554"/>
      <c r="C184" s="556">
        <v>2</v>
      </c>
      <c r="D184" s="1081" t="s">
        <v>722</v>
      </c>
      <c r="E184" s="1081"/>
      <c r="F184" s="1081"/>
      <c r="G184" s="558">
        <v>44092</v>
      </c>
      <c r="H184" s="1193"/>
      <c r="I184" s="1182"/>
      <c r="J184" s="1203"/>
      <c r="K184" s="1193"/>
      <c r="L184" s="600" t="s">
        <v>723</v>
      </c>
      <c r="M184" s="579" t="s">
        <v>724</v>
      </c>
      <c r="N184" s="600"/>
      <c r="O184" s="601"/>
    </row>
    <row r="185" spans="1:15" s="54" customFormat="1" ht="28" customHeight="1">
      <c r="A185" s="553"/>
      <c r="B185" s="554"/>
      <c r="C185" s="556">
        <v>3</v>
      </c>
      <c r="D185" s="1081" t="s">
        <v>725</v>
      </c>
      <c r="E185" s="1081"/>
      <c r="F185" s="1081"/>
      <c r="G185" s="558">
        <v>44102</v>
      </c>
      <c r="H185" s="1193"/>
      <c r="I185" s="1182"/>
      <c r="J185" s="1203"/>
      <c r="K185" s="1193"/>
      <c r="L185" s="600" t="s">
        <v>726</v>
      </c>
      <c r="M185" s="579" t="s">
        <v>727</v>
      </c>
      <c r="N185" s="600"/>
      <c r="O185" s="601"/>
    </row>
    <row r="186" spans="1:15" s="54" customFormat="1" ht="28" customHeight="1">
      <c r="A186" s="553"/>
      <c r="B186" s="554"/>
      <c r="C186" s="556">
        <v>4</v>
      </c>
      <c r="D186" s="1081" t="s">
        <v>728</v>
      </c>
      <c r="E186" s="1081"/>
      <c r="F186" s="1081"/>
      <c r="G186" s="558">
        <v>44154</v>
      </c>
      <c r="H186" s="1193"/>
      <c r="I186" s="1182"/>
      <c r="J186" s="1203"/>
      <c r="K186" s="1193"/>
      <c r="L186" s="600" t="s">
        <v>729</v>
      </c>
      <c r="M186" s="579" t="s">
        <v>730</v>
      </c>
      <c r="N186" s="600"/>
      <c r="O186" s="601"/>
    </row>
    <row r="187" spans="1:15" s="54" customFormat="1" ht="28" customHeight="1">
      <c r="A187" s="553"/>
      <c r="B187" s="554"/>
      <c r="C187" s="1090" t="s">
        <v>731</v>
      </c>
      <c r="D187" s="1090"/>
      <c r="E187" s="1090"/>
      <c r="F187" s="1090"/>
      <c r="G187" s="1090"/>
      <c r="H187" s="555"/>
      <c r="I187" s="575"/>
      <c r="J187" s="596"/>
      <c r="K187" s="548"/>
      <c r="L187" s="613"/>
      <c r="M187" s="574"/>
      <c r="N187" s="575"/>
      <c r="O187" s="576"/>
    </row>
    <row r="188" spans="1:15" s="54" customFormat="1" ht="28" customHeight="1">
      <c r="A188" s="553"/>
      <c r="B188" s="554"/>
      <c r="C188" s="556">
        <v>1</v>
      </c>
      <c r="D188" s="1081" t="s">
        <v>732</v>
      </c>
      <c r="E188" s="1081"/>
      <c r="F188" s="1081"/>
      <c r="G188" s="558" t="s">
        <v>733</v>
      </c>
      <c r="H188" s="1193" t="s">
        <v>536</v>
      </c>
      <c r="I188" s="1182">
        <v>5</v>
      </c>
      <c r="J188" s="1203">
        <v>1</v>
      </c>
      <c r="K188" s="1193">
        <v>1</v>
      </c>
      <c r="L188" s="600" t="s">
        <v>734</v>
      </c>
      <c r="M188" s="579" t="s">
        <v>735</v>
      </c>
      <c r="N188" s="600"/>
      <c r="O188" s="601"/>
    </row>
    <row r="189" spans="1:15" s="54" customFormat="1" ht="28" customHeight="1">
      <c r="A189" s="553"/>
      <c r="B189" s="554"/>
      <c r="C189" s="556">
        <v>2</v>
      </c>
      <c r="D189" s="1081" t="s">
        <v>736</v>
      </c>
      <c r="E189" s="1081"/>
      <c r="F189" s="1081"/>
      <c r="G189" s="558" t="s">
        <v>737</v>
      </c>
      <c r="H189" s="1193"/>
      <c r="I189" s="1182"/>
      <c r="J189" s="1203"/>
      <c r="K189" s="1193"/>
      <c r="L189" s="600" t="s">
        <v>738</v>
      </c>
      <c r="M189" s="579" t="s">
        <v>739</v>
      </c>
      <c r="N189" s="600"/>
      <c r="O189" s="601"/>
    </row>
    <row r="190" spans="1:15" s="54" customFormat="1" ht="28" customHeight="1">
      <c r="A190" s="553"/>
      <c r="B190" s="554"/>
      <c r="C190" s="556">
        <v>3</v>
      </c>
      <c r="D190" s="1081" t="s">
        <v>740</v>
      </c>
      <c r="E190" s="1081"/>
      <c r="F190" s="1081"/>
      <c r="G190" s="558" t="s">
        <v>741</v>
      </c>
      <c r="H190" s="1193"/>
      <c r="I190" s="1182"/>
      <c r="J190" s="1203"/>
      <c r="K190" s="1193"/>
      <c r="L190" s="600" t="s">
        <v>742</v>
      </c>
      <c r="M190" s="579" t="s">
        <v>743</v>
      </c>
      <c r="N190" s="600"/>
      <c r="O190" s="601"/>
    </row>
    <row r="191" spans="1:15" s="54" customFormat="1" ht="28" customHeight="1">
      <c r="A191" s="553"/>
      <c r="B191" s="554"/>
      <c r="C191" s="556">
        <v>4</v>
      </c>
      <c r="D191" s="1081" t="s">
        <v>744</v>
      </c>
      <c r="E191" s="1081"/>
      <c r="F191" s="1081"/>
      <c r="G191" s="558" t="s">
        <v>745</v>
      </c>
      <c r="H191" s="1193"/>
      <c r="I191" s="1182"/>
      <c r="J191" s="1203"/>
      <c r="K191" s="1193"/>
      <c r="L191" s="600" t="s">
        <v>746</v>
      </c>
      <c r="M191" s="579" t="s">
        <v>747</v>
      </c>
      <c r="N191" s="600"/>
      <c r="O191" s="601"/>
    </row>
    <row r="192" spans="1:15" s="54" customFormat="1" ht="28" customHeight="1">
      <c r="A192" s="553"/>
      <c r="B192" s="554"/>
      <c r="C192" s="556">
        <v>5</v>
      </c>
      <c r="D192" s="1081" t="s">
        <v>748</v>
      </c>
      <c r="E192" s="1081"/>
      <c r="F192" s="1081"/>
      <c r="G192" s="558" t="s">
        <v>749</v>
      </c>
      <c r="H192" s="1193"/>
      <c r="I192" s="1182"/>
      <c r="J192" s="1203"/>
      <c r="K192" s="1193"/>
      <c r="L192" s="600" t="s">
        <v>750</v>
      </c>
      <c r="M192" s="579" t="s">
        <v>751</v>
      </c>
      <c r="N192" s="600"/>
      <c r="O192" s="601"/>
    </row>
    <row r="193" spans="1:15" s="54" customFormat="1" ht="28" customHeight="1">
      <c r="A193" s="553"/>
      <c r="B193" s="554"/>
      <c r="C193" s="1090" t="s">
        <v>752</v>
      </c>
      <c r="D193" s="1090"/>
      <c r="E193" s="1090"/>
      <c r="F193" s="1090"/>
      <c r="G193" s="1090"/>
      <c r="H193" s="555"/>
      <c r="I193" s="575"/>
      <c r="J193" s="596"/>
      <c r="K193" s="548"/>
      <c r="L193" s="613"/>
      <c r="M193" s="574"/>
      <c r="N193" s="575"/>
      <c r="O193" s="576"/>
    </row>
    <row r="194" spans="1:15" s="54" customFormat="1" ht="28" customHeight="1">
      <c r="A194" s="553"/>
      <c r="B194" s="554"/>
      <c r="C194" s="556">
        <v>1</v>
      </c>
      <c r="D194" s="1081" t="s">
        <v>753</v>
      </c>
      <c r="E194" s="1081"/>
      <c r="F194" s="1081"/>
      <c r="G194" s="558" t="s">
        <v>754</v>
      </c>
      <c r="H194" s="1193" t="s">
        <v>536</v>
      </c>
      <c r="I194" s="1182">
        <v>2</v>
      </c>
      <c r="J194" s="1203">
        <v>1</v>
      </c>
      <c r="K194" s="1193">
        <v>1</v>
      </c>
      <c r="L194" s="600" t="s">
        <v>755</v>
      </c>
      <c r="M194" s="579" t="s">
        <v>756</v>
      </c>
      <c r="N194" s="600"/>
      <c r="O194" s="601"/>
    </row>
    <row r="195" spans="1:15" s="54" customFormat="1" ht="28" customHeight="1">
      <c r="A195" s="553"/>
      <c r="B195" s="554"/>
      <c r="C195" s="556">
        <v>2</v>
      </c>
      <c r="D195" s="1081" t="s">
        <v>757</v>
      </c>
      <c r="E195" s="1081"/>
      <c r="F195" s="1081"/>
      <c r="G195" s="558" t="s">
        <v>758</v>
      </c>
      <c r="H195" s="1193"/>
      <c r="I195" s="1182"/>
      <c r="J195" s="1203"/>
      <c r="K195" s="1193"/>
      <c r="L195" s="600" t="s">
        <v>759</v>
      </c>
      <c r="M195" s="579" t="s">
        <v>760</v>
      </c>
      <c r="N195" s="600"/>
      <c r="O195" s="601"/>
    </row>
    <row r="196" spans="1:15" s="54" customFormat="1" ht="27" customHeight="1">
      <c r="A196" s="553"/>
      <c r="B196" s="554"/>
      <c r="C196" s="1090" t="s">
        <v>761</v>
      </c>
      <c r="D196" s="1090"/>
      <c r="E196" s="1090"/>
      <c r="F196" s="1090"/>
      <c r="G196" s="1090"/>
      <c r="H196" s="591"/>
      <c r="I196" s="608"/>
      <c r="J196" s="603"/>
      <c r="K196" s="604"/>
      <c r="L196" s="646"/>
      <c r="M196" s="574"/>
      <c r="N196" s="575"/>
      <c r="O196" s="576"/>
    </row>
    <row r="197" spans="1:15" s="54" customFormat="1" ht="27" customHeight="1">
      <c r="A197" s="553"/>
      <c r="B197" s="554"/>
      <c r="C197" s="586">
        <v>1</v>
      </c>
      <c r="D197" s="1085" t="s">
        <v>762</v>
      </c>
      <c r="E197" s="1085"/>
      <c r="F197" s="1085"/>
      <c r="G197" s="587" t="s">
        <v>763</v>
      </c>
      <c r="H197" s="1195" t="s">
        <v>536</v>
      </c>
      <c r="I197" s="1198">
        <v>10</v>
      </c>
      <c r="J197" s="1201">
        <v>1</v>
      </c>
      <c r="K197" s="1195">
        <v>1</v>
      </c>
      <c r="L197" s="600" t="s">
        <v>764</v>
      </c>
      <c r="M197" s="579" t="s">
        <v>765</v>
      </c>
      <c r="N197" s="600"/>
      <c r="O197" s="601"/>
    </row>
    <row r="198" spans="1:15" s="54" customFormat="1" ht="27" customHeight="1">
      <c r="A198" s="553"/>
      <c r="B198" s="554"/>
      <c r="C198" s="556">
        <v>2</v>
      </c>
      <c r="D198" s="1081" t="s">
        <v>766</v>
      </c>
      <c r="E198" s="1081"/>
      <c r="F198" s="1081"/>
      <c r="G198" s="558" t="s">
        <v>767</v>
      </c>
      <c r="H198" s="1197"/>
      <c r="I198" s="1199"/>
      <c r="J198" s="1202"/>
      <c r="K198" s="1197"/>
      <c r="L198" s="600" t="s">
        <v>768</v>
      </c>
      <c r="M198" s="579" t="s">
        <v>769</v>
      </c>
      <c r="N198" s="600"/>
      <c r="O198" s="601"/>
    </row>
    <row r="199" spans="1:15" s="54" customFormat="1" ht="28" customHeight="1">
      <c r="A199" s="553"/>
      <c r="B199" s="554"/>
      <c r="C199" s="585">
        <v>3</v>
      </c>
      <c r="D199" s="1081" t="s">
        <v>770</v>
      </c>
      <c r="E199" s="1081"/>
      <c r="F199" s="1081"/>
      <c r="G199" s="558" t="s">
        <v>771</v>
      </c>
      <c r="H199" s="1197"/>
      <c r="I199" s="1199"/>
      <c r="J199" s="1202"/>
      <c r="K199" s="1197"/>
      <c r="L199" s="600" t="s">
        <v>772</v>
      </c>
      <c r="M199" s="579" t="s">
        <v>773</v>
      </c>
      <c r="N199" s="600"/>
      <c r="O199" s="601"/>
    </row>
    <row r="200" spans="1:15" s="54" customFormat="1" ht="28" customHeight="1">
      <c r="A200" s="553"/>
      <c r="B200" s="554"/>
      <c r="C200" s="556">
        <v>4</v>
      </c>
      <c r="D200" s="1081" t="s">
        <v>774</v>
      </c>
      <c r="E200" s="1081"/>
      <c r="F200" s="1081"/>
      <c r="G200" s="558" t="s">
        <v>775</v>
      </c>
      <c r="H200" s="1197"/>
      <c r="I200" s="1199"/>
      <c r="J200" s="1202"/>
      <c r="K200" s="1197"/>
      <c r="L200" s="600" t="s">
        <v>772</v>
      </c>
      <c r="M200" s="579" t="s">
        <v>776</v>
      </c>
      <c r="N200" s="600"/>
      <c r="O200" s="601"/>
    </row>
    <row r="201" spans="1:15" s="54" customFormat="1" ht="28" customHeight="1">
      <c r="A201" s="614"/>
      <c r="B201" s="554"/>
      <c r="C201" s="585">
        <v>5</v>
      </c>
      <c r="D201" s="1094" t="s">
        <v>777</v>
      </c>
      <c r="E201" s="1095"/>
      <c r="F201" s="1096"/>
      <c r="G201" s="587" t="s">
        <v>778</v>
      </c>
      <c r="H201" s="1197"/>
      <c r="I201" s="1199"/>
      <c r="J201" s="1202"/>
      <c r="K201" s="1197"/>
      <c r="L201" s="600" t="s">
        <v>779</v>
      </c>
      <c r="M201" s="647" t="s">
        <v>780</v>
      </c>
      <c r="N201" s="648"/>
      <c r="O201" s="601"/>
    </row>
    <row r="202" spans="1:15" s="54" customFormat="1" ht="28" customHeight="1">
      <c r="A202" s="614"/>
      <c r="B202" s="554"/>
      <c r="C202" s="556">
        <v>6</v>
      </c>
      <c r="D202" s="1094" t="s">
        <v>781</v>
      </c>
      <c r="E202" s="1095"/>
      <c r="F202" s="1096"/>
      <c r="G202" s="587" t="s">
        <v>782</v>
      </c>
      <c r="H202" s="1197"/>
      <c r="I202" s="1199"/>
      <c r="J202" s="1202"/>
      <c r="K202" s="1197"/>
      <c r="L202" s="649" t="s">
        <v>783</v>
      </c>
      <c r="M202" s="647" t="s">
        <v>784</v>
      </c>
      <c r="N202" s="648"/>
      <c r="O202" s="601"/>
    </row>
    <row r="203" spans="1:15" s="54" customFormat="1" ht="28" customHeight="1">
      <c r="A203" s="614"/>
      <c r="B203" s="554"/>
      <c r="C203" s="585">
        <v>7</v>
      </c>
      <c r="D203" s="1094" t="s">
        <v>785</v>
      </c>
      <c r="E203" s="1095"/>
      <c r="F203" s="1096"/>
      <c r="G203" s="587" t="s">
        <v>786</v>
      </c>
      <c r="H203" s="1197"/>
      <c r="I203" s="1199"/>
      <c r="J203" s="1202"/>
      <c r="K203" s="1197"/>
      <c r="L203" s="649" t="s">
        <v>787</v>
      </c>
      <c r="M203" s="647" t="s">
        <v>788</v>
      </c>
      <c r="N203" s="648"/>
      <c r="O203" s="601"/>
    </row>
    <row r="204" spans="1:15" s="54" customFormat="1" ht="28" customHeight="1">
      <c r="A204" s="614"/>
      <c r="B204" s="554"/>
      <c r="C204" s="585">
        <v>8</v>
      </c>
      <c r="D204" s="1094" t="s">
        <v>789</v>
      </c>
      <c r="E204" s="1095"/>
      <c r="F204" s="1096"/>
      <c r="G204" s="587" t="s">
        <v>790</v>
      </c>
      <c r="H204" s="1197"/>
      <c r="I204" s="1199"/>
      <c r="J204" s="1202"/>
      <c r="K204" s="1197"/>
      <c r="L204" s="600" t="s">
        <v>791</v>
      </c>
      <c r="M204" s="579" t="s">
        <v>792</v>
      </c>
      <c r="N204" s="648"/>
      <c r="O204" s="601"/>
    </row>
    <row r="205" spans="1:15" s="54" customFormat="1" ht="28" customHeight="1">
      <c r="A205" s="614"/>
      <c r="B205" s="554"/>
      <c r="C205" s="585">
        <v>9</v>
      </c>
      <c r="D205" s="1094" t="s">
        <v>793</v>
      </c>
      <c r="E205" s="1095"/>
      <c r="F205" s="1096"/>
      <c r="G205" s="587" t="s">
        <v>794</v>
      </c>
      <c r="H205" s="1197"/>
      <c r="I205" s="1199"/>
      <c r="J205" s="1202"/>
      <c r="K205" s="1197"/>
      <c r="L205" s="600" t="s">
        <v>795</v>
      </c>
      <c r="M205" s="650" t="s">
        <v>796</v>
      </c>
      <c r="N205" s="648"/>
      <c r="O205" s="601"/>
    </row>
    <row r="206" spans="1:15" s="54" customFormat="1" ht="28" customHeight="1">
      <c r="A206" s="614"/>
      <c r="B206" s="554"/>
      <c r="C206" s="585">
        <v>10</v>
      </c>
      <c r="D206" s="1094" t="s">
        <v>797</v>
      </c>
      <c r="E206" s="1095"/>
      <c r="F206" s="1096"/>
      <c r="G206" s="587" t="s">
        <v>798</v>
      </c>
      <c r="H206" s="1196"/>
      <c r="I206" s="1200"/>
      <c r="J206" s="1204"/>
      <c r="K206" s="1196"/>
      <c r="L206" s="600" t="s">
        <v>799</v>
      </c>
      <c r="M206" s="651" t="s">
        <v>800</v>
      </c>
      <c r="N206" s="648"/>
      <c r="O206" s="601"/>
    </row>
    <row r="207" spans="1:15" s="54" customFormat="1" ht="27" customHeight="1">
      <c r="A207" s="553"/>
      <c r="B207" s="554"/>
      <c r="C207" s="1090" t="s">
        <v>801</v>
      </c>
      <c r="D207" s="1090"/>
      <c r="E207" s="1090"/>
      <c r="F207" s="1090"/>
      <c r="G207" s="1090"/>
      <c r="H207" s="591"/>
      <c r="I207" s="608"/>
      <c r="J207" s="603"/>
      <c r="K207" s="604"/>
      <c r="L207" s="646"/>
      <c r="M207" s="574"/>
      <c r="N207" s="575"/>
      <c r="O207" s="576"/>
    </row>
    <row r="208" spans="1:15" s="54" customFormat="1" ht="27" customHeight="1">
      <c r="A208" s="553"/>
      <c r="B208" s="554"/>
      <c r="C208" s="586">
        <v>1</v>
      </c>
      <c r="D208" s="1085" t="s">
        <v>802</v>
      </c>
      <c r="E208" s="1085"/>
      <c r="F208" s="1085"/>
      <c r="G208" s="587" t="s">
        <v>803</v>
      </c>
      <c r="H208" s="286" t="s">
        <v>536</v>
      </c>
      <c r="I208" s="485">
        <v>1</v>
      </c>
      <c r="J208" s="285">
        <v>1</v>
      </c>
      <c r="K208" s="286">
        <v>1</v>
      </c>
      <c r="L208" s="600" t="s">
        <v>804</v>
      </c>
      <c r="M208" s="579" t="s">
        <v>805</v>
      </c>
      <c r="N208" s="600"/>
      <c r="O208" s="601"/>
    </row>
    <row r="209" spans="1:27" s="453" customFormat="1" ht="24" customHeight="1">
      <c r="A209" s="616"/>
      <c r="B209" s="617" t="s">
        <v>178</v>
      </c>
      <c r="C209" s="1097" t="s">
        <v>806</v>
      </c>
      <c r="D209" s="1098"/>
      <c r="E209" s="1098"/>
      <c r="F209" s="1098"/>
      <c r="G209" s="1098"/>
      <c r="H209" s="1099"/>
      <c r="I209" s="1098"/>
      <c r="J209" s="1098"/>
      <c r="K209" s="652">
        <f>K211</f>
        <v>1</v>
      </c>
      <c r="L209" s="653"/>
      <c r="M209" s="654"/>
      <c r="N209" s="655"/>
      <c r="O209" s="570"/>
      <c r="P209" s="570"/>
      <c r="Q209" s="570"/>
      <c r="R209" s="570"/>
      <c r="S209" s="570"/>
      <c r="T209" s="570"/>
      <c r="U209" s="570"/>
      <c r="V209" s="570"/>
      <c r="W209" s="570"/>
      <c r="X209" s="570"/>
      <c r="Y209" s="570"/>
      <c r="Z209" s="60"/>
      <c r="AA209" s="60"/>
    </row>
    <row r="210" spans="1:27" s="453" customFormat="1" ht="32.25" customHeight="1">
      <c r="A210" s="467"/>
      <c r="B210" s="254"/>
      <c r="C210" s="1100" t="s">
        <v>807</v>
      </c>
      <c r="D210" s="1051"/>
      <c r="E210" s="1051"/>
      <c r="F210" s="1051"/>
      <c r="G210" s="1051"/>
      <c r="H210" s="1101"/>
      <c r="I210" s="1051"/>
      <c r="J210" s="1051"/>
      <c r="K210" s="1069"/>
      <c r="L210" s="260"/>
      <c r="M210" s="656"/>
      <c r="N210" s="105"/>
      <c r="O210" s="570"/>
      <c r="P210" s="570"/>
      <c r="Q210" s="570"/>
      <c r="R210" s="570"/>
      <c r="S210" s="570"/>
      <c r="T210" s="570"/>
      <c r="U210" s="570"/>
      <c r="V210" s="570"/>
      <c r="W210" s="570"/>
      <c r="X210" s="570"/>
      <c r="Y210" s="570"/>
      <c r="Z210" s="60"/>
      <c r="AA210" s="60"/>
    </row>
    <row r="211" spans="1:27" s="453" customFormat="1" ht="27" customHeight="1">
      <c r="A211" s="618"/>
      <c r="B211" s="328"/>
      <c r="C211" s="220">
        <v>1</v>
      </c>
      <c r="D211" s="985" t="s">
        <v>808</v>
      </c>
      <c r="E211" s="1035"/>
      <c r="F211" s="1043"/>
      <c r="G211" s="620" t="s">
        <v>809</v>
      </c>
      <c r="H211" s="176" t="s">
        <v>536</v>
      </c>
      <c r="I211" s="176">
        <v>1</v>
      </c>
      <c r="J211" s="176">
        <v>1</v>
      </c>
      <c r="K211" s="174">
        <v>1</v>
      </c>
      <c r="L211" s="657" t="s">
        <v>810</v>
      </c>
      <c r="M211" s="658" t="s">
        <v>811</v>
      </c>
      <c r="N211" s="659"/>
      <c r="O211" s="570"/>
      <c r="P211" s="570"/>
      <c r="Q211" s="570"/>
      <c r="R211" s="570"/>
      <c r="S211" s="570"/>
      <c r="T211" s="570"/>
      <c r="U211" s="570"/>
      <c r="V211" s="570"/>
      <c r="W211" s="570"/>
      <c r="X211" s="570"/>
      <c r="Y211" s="570"/>
      <c r="Z211" s="60"/>
      <c r="AA211" s="60"/>
    </row>
    <row r="212" spans="1:27" s="453" customFormat="1" ht="35.25" customHeight="1">
      <c r="A212" s="621"/>
      <c r="B212" s="617" t="s">
        <v>181</v>
      </c>
      <c r="C212" s="1045" t="s">
        <v>812</v>
      </c>
      <c r="D212" s="1102"/>
      <c r="E212" s="1102"/>
      <c r="F212" s="1102"/>
      <c r="G212" s="1102"/>
      <c r="H212" s="1103"/>
      <c r="I212" s="1102"/>
      <c r="J212" s="1104"/>
      <c r="K212" s="660">
        <f>SUM(K213:K215)+SUM(K222:K223)</f>
        <v>9</v>
      </c>
      <c r="L212" s="567"/>
      <c r="M212" s="568"/>
      <c r="N212" s="569"/>
      <c r="O212" s="661"/>
      <c r="P212" s="661"/>
      <c r="Q212" s="661"/>
      <c r="R212" s="661"/>
      <c r="S212" s="661"/>
      <c r="T212" s="661"/>
      <c r="U212" s="661"/>
      <c r="V212" s="661"/>
      <c r="W212" s="661"/>
      <c r="X212" s="661"/>
      <c r="Y212" s="661"/>
      <c r="Z212" s="60"/>
      <c r="AA212" s="60"/>
    </row>
    <row r="213" spans="1:27" s="454" customFormat="1" ht="27" hidden="1" customHeight="1">
      <c r="A213" s="480"/>
      <c r="B213" s="1177"/>
      <c r="C213" s="1105" t="s">
        <v>813</v>
      </c>
      <c r="D213" s="1105"/>
      <c r="E213" s="1105"/>
      <c r="F213" s="1105"/>
      <c r="G213" s="622"/>
      <c r="H213" s="622"/>
      <c r="I213" s="662"/>
      <c r="J213" s="662"/>
      <c r="K213" s="663">
        <v>0</v>
      </c>
      <c r="L213" s="664"/>
      <c r="M213" s="665"/>
    </row>
    <row r="214" spans="1:27" s="454" customFormat="1" ht="27" hidden="1" customHeight="1">
      <c r="A214" s="480"/>
      <c r="B214" s="1177"/>
      <c r="C214" s="1105" t="s">
        <v>814</v>
      </c>
      <c r="D214" s="1105"/>
      <c r="E214" s="1105"/>
      <c r="F214" s="1105"/>
      <c r="G214" s="622"/>
      <c r="H214" s="622"/>
      <c r="I214" s="662"/>
      <c r="J214" s="662"/>
      <c r="K214" s="663">
        <v>0</v>
      </c>
      <c r="L214" s="664"/>
      <c r="M214" s="665"/>
    </row>
    <row r="215" spans="1:27" s="455" customFormat="1" ht="27" customHeight="1">
      <c r="A215" s="480"/>
      <c r="B215" s="1177"/>
      <c r="C215" s="1105" t="s">
        <v>815</v>
      </c>
      <c r="D215" s="1105"/>
      <c r="E215" s="1105"/>
      <c r="F215" s="1105"/>
      <c r="G215" s="622"/>
      <c r="H215" s="622"/>
      <c r="I215" s="662"/>
      <c r="J215" s="662"/>
      <c r="K215" s="663">
        <f>SUM(K216:K220)</f>
        <v>5</v>
      </c>
      <c r="L215" s="664"/>
      <c r="M215" s="665"/>
    </row>
    <row r="216" spans="1:27" s="456" customFormat="1" ht="27" customHeight="1">
      <c r="A216" s="623"/>
      <c r="B216" s="1177"/>
      <c r="C216" s="624">
        <v>1</v>
      </c>
      <c r="D216" s="1091" t="s">
        <v>563</v>
      </c>
      <c r="E216" s="1092"/>
      <c r="F216" s="1093"/>
      <c r="G216" s="625" t="s">
        <v>816</v>
      </c>
      <c r="H216" s="310" t="s">
        <v>817</v>
      </c>
      <c r="I216" s="311">
        <v>1</v>
      </c>
      <c r="J216" s="231">
        <v>1</v>
      </c>
      <c r="K216" s="224">
        <f>I216*J216</f>
        <v>1</v>
      </c>
      <c r="L216" s="512" t="s">
        <v>818</v>
      </c>
      <c r="M216" s="513" t="s">
        <v>819</v>
      </c>
      <c r="N216" s="666"/>
      <c r="O216" s="661"/>
      <c r="P216" s="661"/>
      <c r="Q216" s="661"/>
      <c r="R216" s="661"/>
      <c r="S216" s="661"/>
      <c r="T216" s="661"/>
      <c r="U216" s="661"/>
      <c r="V216" s="661"/>
      <c r="W216" s="661"/>
      <c r="X216" s="661"/>
      <c r="Y216" s="661"/>
    </row>
    <row r="217" spans="1:27" s="456" customFormat="1" ht="27" customHeight="1">
      <c r="A217" s="623"/>
      <c r="B217" s="1177"/>
      <c r="C217" s="624">
        <v>2</v>
      </c>
      <c r="D217" s="1091" t="s">
        <v>634</v>
      </c>
      <c r="E217" s="1092"/>
      <c r="F217" s="1093"/>
      <c r="G217" s="625" t="s">
        <v>820</v>
      </c>
      <c r="H217" s="310" t="s">
        <v>817</v>
      </c>
      <c r="I217" s="311">
        <v>1</v>
      </c>
      <c r="J217" s="231">
        <v>1</v>
      </c>
      <c r="K217" s="224">
        <f>I217*J217</f>
        <v>1</v>
      </c>
      <c r="L217" s="512" t="s">
        <v>818</v>
      </c>
      <c r="M217" s="513" t="s">
        <v>821</v>
      </c>
      <c r="N217" s="666"/>
      <c r="O217" s="661"/>
      <c r="P217" s="661"/>
      <c r="Q217" s="661"/>
      <c r="R217" s="661"/>
      <c r="S217" s="661"/>
      <c r="T217" s="661"/>
      <c r="U217" s="661"/>
      <c r="V217" s="661"/>
      <c r="W217" s="661"/>
      <c r="X217" s="661"/>
      <c r="Y217" s="661"/>
    </row>
    <row r="218" spans="1:27" s="456" customFormat="1" ht="27" customHeight="1">
      <c r="A218" s="623"/>
      <c r="B218" s="1177"/>
      <c r="C218" s="624">
        <v>3</v>
      </c>
      <c r="D218" s="1091" t="s">
        <v>822</v>
      </c>
      <c r="E218" s="1092"/>
      <c r="F218" s="1093"/>
      <c r="G218" s="625" t="s">
        <v>823</v>
      </c>
      <c r="H218" s="310" t="s">
        <v>817</v>
      </c>
      <c r="I218" s="311">
        <v>1</v>
      </c>
      <c r="J218" s="231">
        <v>1</v>
      </c>
      <c r="K218" s="224">
        <f>I218*J218</f>
        <v>1</v>
      </c>
      <c r="L218" s="512" t="s">
        <v>818</v>
      </c>
      <c r="M218" s="513" t="s">
        <v>824</v>
      </c>
      <c r="N218" s="666"/>
      <c r="O218" s="661"/>
      <c r="P218" s="661"/>
      <c r="Q218" s="661"/>
      <c r="R218" s="661"/>
      <c r="S218" s="661"/>
      <c r="T218" s="661"/>
      <c r="U218" s="661"/>
      <c r="V218" s="661"/>
      <c r="W218" s="661"/>
      <c r="X218" s="661"/>
      <c r="Y218" s="661"/>
    </row>
    <row r="219" spans="1:27" s="456" customFormat="1" ht="27" customHeight="1">
      <c r="A219" s="623"/>
      <c r="B219" s="1177"/>
      <c r="C219" s="624">
        <v>4</v>
      </c>
      <c r="D219" s="1091" t="s">
        <v>722</v>
      </c>
      <c r="E219" s="1092"/>
      <c r="F219" s="1093"/>
      <c r="G219" s="625" t="s">
        <v>825</v>
      </c>
      <c r="H219" s="310" t="s">
        <v>817</v>
      </c>
      <c r="I219" s="311">
        <v>1</v>
      </c>
      <c r="J219" s="231">
        <v>1</v>
      </c>
      <c r="K219" s="224">
        <f>I219*J219</f>
        <v>1</v>
      </c>
      <c r="L219" s="512" t="s">
        <v>818</v>
      </c>
      <c r="M219" s="513" t="s">
        <v>824</v>
      </c>
      <c r="N219" s="666"/>
      <c r="O219" s="661"/>
      <c r="P219" s="661"/>
      <c r="Q219" s="661"/>
      <c r="R219" s="661"/>
      <c r="S219" s="661"/>
      <c r="T219" s="661"/>
      <c r="U219" s="661"/>
      <c r="V219" s="661"/>
      <c r="W219" s="661"/>
      <c r="X219" s="661"/>
      <c r="Y219" s="661"/>
    </row>
    <row r="220" spans="1:27" s="457" customFormat="1" ht="27" customHeight="1">
      <c r="A220" s="626"/>
      <c r="B220" s="1177"/>
      <c r="C220" s="178">
        <v>5</v>
      </c>
      <c r="D220" s="1091" t="s">
        <v>826</v>
      </c>
      <c r="E220" s="1092"/>
      <c r="F220" s="1093"/>
      <c r="G220" s="625" t="s">
        <v>827</v>
      </c>
      <c r="H220" s="106" t="s">
        <v>817</v>
      </c>
      <c r="I220" s="107">
        <v>1</v>
      </c>
      <c r="J220" s="126">
        <v>1</v>
      </c>
      <c r="K220" s="173">
        <f>I220*J220</f>
        <v>1</v>
      </c>
      <c r="L220" s="667" t="s">
        <v>818</v>
      </c>
      <c r="M220" s="513" t="s">
        <v>828</v>
      </c>
      <c r="N220" s="666"/>
      <c r="O220" s="661"/>
      <c r="P220" s="661"/>
      <c r="Q220" s="661"/>
      <c r="R220" s="661"/>
      <c r="S220" s="661"/>
      <c r="T220" s="661"/>
      <c r="U220" s="661"/>
      <c r="V220" s="661"/>
      <c r="W220" s="661"/>
      <c r="X220" s="661"/>
      <c r="Y220" s="661"/>
      <c r="Z220" s="456"/>
      <c r="AA220" s="456"/>
    </row>
    <row r="221" spans="1:27" s="457" customFormat="1" ht="27" customHeight="1">
      <c r="A221" s="626"/>
      <c r="B221" s="1177"/>
      <c r="C221" s="627"/>
      <c r="D221" s="1106" t="s">
        <v>829</v>
      </c>
      <c r="E221" s="1107"/>
      <c r="F221" s="1107"/>
      <c r="G221" s="628"/>
      <c r="H221" s="333"/>
      <c r="I221" s="107"/>
      <c r="J221" s="126"/>
      <c r="K221" s="668">
        <f>SUM(K216:K220)</f>
        <v>5</v>
      </c>
      <c r="L221" s="514"/>
      <c r="M221" s="515"/>
      <c r="N221" s="105"/>
      <c r="O221" s="661"/>
      <c r="P221" s="661"/>
      <c r="Q221" s="661"/>
      <c r="R221" s="661"/>
      <c r="S221" s="661"/>
      <c r="T221" s="661"/>
      <c r="U221" s="661"/>
      <c r="V221" s="661"/>
      <c r="W221" s="661"/>
      <c r="X221" s="661"/>
      <c r="Y221" s="661"/>
      <c r="Z221" s="456"/>
      <c r="AA221" s="456"/>
    </row>
    <row r="222" spans="1:27" s="454" customFormat="1" ht="27" hidden="1" customHeight="1">
      <c r="A222" s="629"/>
      <c r="B222" s="1177"/>
      <c r="C222" s="1105" t="s">
        <v>830</v>
      </c>
      <c r="D222" s="1105"/>
      <c r="E222" s="1105"/>
      <c r="F222" s="1105"/>
      <c r="G222" s="1105"/>
      <c r="H222" s="1108"/>
      <c r="I222" s="1105"/>
      <c r="J222" s="1109"/>
      <c r="K222" s="669">
        <v>0</v>
      </c>
      <c r="L222" s="670"/>
      <c r="M222" s="670"/>
    </row>
    <row r="223" spans="1:27" s="455" customFormat="1" ht="27" customHeight="1">
      <c r="A223" s="629"/>
      <c r="B223" s="1177"/>
      <c r="C223" s="1105" t="s">
        <v>831</v>
      </c>
      <c r="D223" s="1105"/>
      <c r="E223" s="1105"/>
      <c r="F223" s="1105"/>
      <c r="G223" s="1105"/>
      <c r="H223" s="1108"/>
      <c r="I223" s="1105"/>
      <c r="J223" s="1109"/>
      <c r="K223" s="669">
        <f>K226</f>
        <v>4</v>
      </c>
      <c r="L223" s="670"/>
      <c r="M223" s="670"/>
    </row>
    <row r="224" spans="1:27" s="457" customFormat="1" ht="27" customHeight="1">
      <c r="A224" s="630"/>
      <c r="B224" s="1177"/>
      <c r="C224" s="631">
        <v>1</v>
      </c>
      <c r="D224" s="461" t="s">
        <v>832</v>
      </c>
      <c r="E224" s="461"/>
      <c r="F224" s="461"/>
      <c r="G224" s="549" t="s">
        <v>833</v>
      </c>
      <c r="H224" s="333" t="s">
        <v>817</v>
      </c>
      <c r="I224" s="549">
        <v>2</v>
      </c>
      <c r="J224" s="549">
        <v>1</v>
      </c>
      <c r="K224" s="549">
        <f>I224*J224</f>
        <v>2</v>
      </c>
      <c r="L224" s="387" t="s">
        <v>818</v>
      </c>
      <c r="M224" s="513" t="s">
        <v>834</v>
      </c>
      <c r="N224" s="105"/>
      <c r="O224" s="661"/>
      <c r="P224" s="661"/>
      <c r="Q224" s="661"/>
      <c r="R224" s="661"/>
      <c r="S224" s="661"/>
      <c r="T224" s="661"/>
      <c r="U224" s="661"/>
      <c r="V224" s="661"/>
      <c r="W224" s="661"/>
      <c r="X224" s="661"/>
      <c r="Y224" s="661"/>
      <c r="Z224" s="456"/>
      <c r="AA224" s="456"/>
    </row>
    <row r="225" spans="1:27" s="457" customFormat="1" ht="27" customHeight="1">
      <c r="A225" s="630"/>
      <c r="B225" s="1177"/>
      <c r="C225" s="631">
        <v>2</v>
      </c>
      <c r="D225" s="461" t="s">
        <v>835</v>
      </c>
      <c r="E225" s="461"/>
      <c r="F225" s="461"/>
      <c r="G225" s="549" t="s">
        <v>833</v>
      </c>
      <c r="H225" s="333" t="s">
        <v>817</v>
      </c>
      <c r="I225" s="549">
        <v>2</v>
      </c>
      <c r="J225" s="549">
        <v>1</v>
      </c>
      <c r="K225" s="549">
        <f>I225*J225</f>
        <v>2</v>
      </c>
      <c r="L225" s="387" t="s">
        <v>818</v>
      </c>
      <c r="M225" s="513" t="s">
        <v>836</v>
      </c>
      <c r="N225" s="105"/>
      <c r="O225" s="661"/>
      <c r="P225" s="661"/>
      <c r="Q225" s="661"/>
      <c r="R225" s="661"/>
      <c r="S225" s="661"/>
      <c r="T225" s="661"/>
      <c r="U225" s="661"/>
      <c r="V225" s="661"/>
      <c r="W225" s="661"/>
      <c r="X225" s="661"/>
      <c r="Y225" s="661"/>
      <c r="Z225" s="456"/>
      <c r="AA225" s="456"/>
    </row>
    <row r="226" spans="1:27" s="457" customFormat="1" ht="27" customHeight="1">
      <c r="A226" s="632"/>
      <c r="B226" s="1177"/>
      <c r="C226" s="633"/>
      <c r="D226" s="1106" t="s">
        <v>837</v>
      </c>
      <c r="E226" s="1035"/>
      <c r="F226" s="1035"/>
      <c r="G226" s="634"/>
      <c r="H226" s="634"/>
      <c r="I226" s="634"/>
      <c r="J226" s="634"/>
      <c r="K226" s="671">
        <f>SUM(K224:K225)</f>
        <v>4</v>
      </c>
      <c r="L226" s="672" t="s">
        <v>10</v>
      </c>
      <c r="M226" s="515"/>
      <c r="N226" s="105"/>
      <c r="O226" s="661"/>
      <c r="P226" s="661"/>
      <c r="Q226" s="661"/>
      <c r="R226" s="661"/>
      <c r="S226" s="661"/>
      <c r="T226" s="661"/>
      <c r="U226" s="661"/>
      <c r="V226" s="661"/>
      <c r="W226" s="661"/>
      <c r="X226" s="661"/>
      <c r="Y226" s="661"/>
      <c r="Z226" s="456"/>
      <c r="AA226" s="456"/>
    </row>
    <row r="227" spans="1:27" s="454" customFormat="1" ht="27" hidden="1" customHeight="1">
      <c r="A227" s="635"/>
      <c r="B227" s="1177"/>
      <c r="C227" s="1110" t="s">
        <v>838</v>
      </c>
      <c r="D227" s="1105"/>
      <c r="E227" s="1105"/>
      <c r="F227" s="1105"/>
      <c r="G227" s="1105"/>
      <c r="H227" s="1108"/>
      <c r="I227" s="1105"/>
      <c r="J227" s="1109"/>
      <c r="K227" s="673">
        <v>0</v>
      </c>
      <c r="L227" s="670"/>
      <c r="M227" s="670"/>
    </row>
    <row r="228" spans="1:27" ht="36" customHeight="1">
      <c r="A228" s="636"/>
      <c r="B228" s="637" t="s">
        <v>189</v>
      </c>
      <c r="C228" s="1045" t="s">
        <v>190</v>
      </c>
      <c r="D228" s="1045"/>
      <c r="E228" s="1045"/>
      <c r="F228" s="1045"/>
      <c r="G228" s="1111"/>
      <c r="H228" s="1112"/>
      <c r="I228" s="1045"/>
      <c r="J228" s="1113"/>
      <c r="K228" s="392">
        <f>K229+K264</f>
        <v>49</v>
      </c>
      <c r="L228" s="567"/>
      <c r="M228" s="568"/>
      <c r="N228" s="569"/>
      <c r="O228" s="304"/>
      <c r="P228" s="304"/>
      <c r="Q228" s="304"/>
      <c r="R228" s="304"/>
      <c r="S228" s="304"/>
      <c r="T228" s="304"/>
      <c r="U228" s="304"/>
      <c r="V228" s="304"/>
      <c r="W228" s="304"/>
      <c r="X228" s="304"/>
      <c r="Y228" s="304"/>
      <c r="Z228" s="59"/>
      <c r="AA228" s="59"/>
    </row>
    <row r="229" spans="1:27" ht="25" customHeight="1">
      <c r="A229" s="638"/>
      <c r="B229" s="1178"/>
      <c r="C229" s="1114" t="s">
        <v>839</v>
      </c>
      <c r="D229" s="1115"/>
      <c r="E229" s="1115"/>
      <c r="F229" s="1115"/>
      <c r="G229" s="1115"/>
      <c r="H229" s="1116"/>
      <c r="I229" s="1115"/>
      <c r="J229" s="1117"/>
      <c r="K229" s="674">
        <f>K263</f>
        <v>22</v>
      </c>
      <c r="L229" s="675"/>
      <c r="M229" s="676"/>
      <c r="N229" s="104"/>
      <c r="O229" s="661"/>
      <c r="P229" s="661"/>
      <c r="Q229" s="661"/>
      <c r="R229" s="661"/>
      <c r="S229" s="661"/>
      <c r="T229" s="661"/>
      <c r="U229" s="661"/>
      <c r="V229" s="661"/>
      <c r="W229" s="661"/>
      <c r="X229" s="661"/>
      <c r="Y229" s="661"/>
      <c r="Z229" s="59"/>
      <c r="AA229" s="59"/>
    </row>
    <row r="230" spans="1:27" s="54" customFormat="1" ht="28" customHeight="1">
      <c r="A230" s="553"/>
      <c r="B230" s="1179"/>
      <c r="C230" s="1090" t="s">
        <v>840</v>
      </c>
      <c r="D230" s="1090"/>
      <c r="E230" s="1090"/>
      <c r="F230" s="1090"/>
      <c r="G230" s="1090"/>
      <c r="H230" s="555"/>
      <c r="I230" s="575"/>
      <c r="J230" s="596"/>
      <c r="K230" s="548"/>
      <c r="L230" s="613"/>
      <c r="M230" s="574"/>
      <c r="N230" s="575"/>
      <c r="O230" s="576"/>
    </row>
    <row r="231" spans="1:27" s="448" customFormat="1" ht="27" customHeight="1">
      <c r="A231" s="480"/>
      <c r="B231" s="1178"/>
      <c r="C231" s="639">
        <v>1</v>
      </c>
      <c r="D231" s="1086" t="s">
        <v>841</v>
      </c>
      <c r="E231" s="1087"/>
      <c r="F231" s="1088"/>
      <c r="G231" s="640" t="s">
        <v>842</v>
      </c>
      <c r="H231" s="641" t="s">
        <v>817</v>
      </c>
      <c r="I231" s="599">
        <v>1</v>
      </c>
      <c r="J231" s="111">
        <v>1</v>
      </c>
      <c r="K231" s="111">
        <v>1</v>
      </c>
      <c r="L231" s="600" t="s">
        <v>843</v>
      </c>
      <c r="M231" s="537" t="s">
        <v>844</v>
      </c>
      <c r="N231" s="601"/>
    </row>
    <row r="232" spans="1:27" s="448" customFormat="1" ht="27" customHeight="1">
      <c r="A232" s="480"/>
      <c r="B232" s="1178"/>
      <c r="C232" s="639">
        <v>2</v>
      </c>
      <c r="D232" s="1086" t="s">
        <v>547</v>
      </c>
      <c r="E232" s="1087"/>
      <c r="F232" s="1088"/>
      <c r="G232" s="640" t="s">
        <v>845</v>
      </c>
      <c r="H232" s="642" t="s">
        <v>817</v>
      </c>
      <c r="I232" s="599">
        <v>1</v>
      </c>
      <c r="J232" s="111">
        <v>1</v>
      </c>
      <c r="K232" s="111">
        <v>1</v>
      </c>
      <c r="L232" s="600" t="s">
        <v>846</v>
      </c>
      <c r="M232" s="521" t="s">
        <v>847</v>
      </c>
      <c r="N232" s="601"/>
    </row>
    <row r="233" spans="1:27" s="54" customFormat="1" ht="28" customHeight="1">
      <c r="A233" s="553"/>
      <c r="B233" s="1179"/>
      <c r="C233" s="1090" t="s">
        <v>848</v>
      </c>
      <c r="D233" s="1090"/>
      <c r="E233" s="1090"/>
      <c r="F233" s="1090"/>
      <c r="G233" s="1090"/>
      <c r="H233" s="555"/>
      <c r="I233" s="575"/>
      <c r="J233" s="596"/>
      <c r="K233" s="548"/>
      <c r="L233" s="613"/>
      <c r="M233" s="574"/>
      <c r="N233" s="575"/>
      <c r="O233" s="576"/>
    </row>
    <row r="234" spans="1:27" s="448" customFormat="1" ht="27" customHeight="1">
      <c r="A234" s="480"/>
      <c r="B234" s="1178"/>
      <c r="C234" s="639">
        <v>1</v>
      </c>
      <c r="D234" s="1086" t="s">
        <v>566</v>
      </c>
      <c r="E234" s="1087"/>
      <c r="F234" s="1088"/>
      <c r="G234" s="640" t="s">
        <v>849</v>
      </c>
      <c r="H234" s="641" t="s">
        <v>817</v>
      </c>
      <c r="I234" s="599">
        <v>1</v>
      </c>
      <c r="J234" s="111">
        <v>1</v>
      </c>
      <c r="K234" s="111">
        <v>1</v>
      </c>
      <c r="L234" s="600" t="s">
        <v>850</v>
      </c>
      <c r="M234" s="521" t="s">
        <v>851</v>
      </c>
      <c r="N234" s="601"/>
    </row>
    <row r="235" spans="1:27" s="448" customFormat="1" ht="27" customHeight="1">
      <c r="A235" s="480"/>
      <c r="B235" s="1178"/>
      <c r="C235" s="639">
        <v>2</v>
      </c>
      <c r="D235" s="1086" t="s">
        <v>569</v>
      </c>
      <c r="E235" s="1087"/>
      <c r="F235" s="1088"/>
      <c r="G235" s="640" t="s">
        <v>852</v>
      </c>
      <c r="H235" s="642" t="s">
        <v>817</v>
      </c>
      <c r="I235" s="599">
        <v>1</v>
      </c>
      <c r="J235" s="111">
        <v>1</v>
      </c>
      <c r="K235" s="111">
        <v>1</v>
      </c>
      <c r="L235" s="600" t="s">
        <v>853</v>
      </c>
      <c r="M235" s="521" t="s">
        <v>854</v>
      </c>
      <c r="N235" s="601"/>
    </row>
    <row r="236" spans="1:27" s="54" customFormat="1" ht="28" customHeight="1">
      <c r="A236" s="553"/>
      <c r="B236" s="1179"/>
      <c r="C236" s="1090" t="s">
        <v>855</v>
      </c>
      <c r="D236" s="1090"/>
      <c r="E236" s="1090"/>
      <c r="F236" s="1090"/>
      <c r="G236" s="1090"/>
      <c r="H236" s="555"/>
      <c r="I236" s="575"/>
      <c r="J236" s="596"/>
      <c r="K236" s="548"/>
      <c r="L236" s="613"/>
      <c r="M236" s="574"/>
      <c r="N236" s="575"/>
      <c r="O236" s="576"/>
    </row>
    <row r="237" spans="1:27" s="448" customFormat="1" ht="27" customHeight="1">
      <c r="A237" s="480"/>
      <c r="B237" s="1178"/>
      <c r="C237" s="639">
        <v>1</v>
      </c>
      <c r="D237" s="1086" t="s">
        <v>581</v>
      </c>
      <c r="E237" s="1087"/>
      <c r="F237" s="1088"/>
      <c r="G237" s="640">
        <v>42996</v>
      </c>
      <c r="H237" s="641" t="s">
        <v>817</v>
      </c>
      <c r="I237" s="599">
        <v>1</v>
      </c>
      <c r="J237" s="111">
        <v>1</v>
      </c>
      <c r="K237" s="111">
        <v>1</v>
      </c>
      <c r="L237" s="600" t="s">
        <v>856</v>
      </c>
      <c r="M237" s="521" t="s">
        <v>857</v>
      </c>
      <c r="N237" s="601"/>
    </row>
    <row r="238" spans="1:27" s="448" customFormat="1" ht="27" customHeight="1">
      <c r="A238" s="480"/>
      <c r="B238" s="1180"/>
      <c r="C238" s="639">
        <v>2</v>
      </c>
      <c r="D238" s="1086" t="s">
        <v>858</v>
      </c>
      <c r="E238" s="1087"/>
      <c r="F238" s="1088"/>
      <c r="G238" s="640" t="s">
        <v>859</v>
      </c>
      <c r="H238" s="641" t="s">
        <v>817</v>
      </c>
      <c r="I238" s="599">
        <v>1</v>
      </c>
      <c r="J238" s="111">
        <v>1</v>
      </c>
      <c r="K238" s="111">
        <v>1</v>
      </c>
      <c r="L238" s="600" t="s">
        <v>860</v>
      </c>
      <c r="M238" s="677" t="s">
        <v>861</v>
      </c>
      <c r="N238" s="601"/>
    </row>
    <row r="239" spans="1:27" s="54" customFormat="1" ht="28" customHeight="1">
      <c r="A239" s="553"/>
      <c r="B239" s="1179"/>
      <c r="C239" s="1090" t="s">
        <v>862</v>
      </c>
      <c r="D239" s="1090"/>
      <c r="E239" s="1090"/>
      <c r="F239" s="1090"/>
      <c r="G239" s="1090"/>
      <c r="H239" s="555"/>
      <c r="I239" s="575"/>
      <c r="J239" s="596"/>
      <c r="K239" s="548"/>
      <c r="L239" s="613"/>
      <c r="M239" s="574"/>
      <c r="N239" s="575"/>
      <c r="O239" s="576"/>
    </row>
    <row r="240" spans="1:27" s="448" customFormat="1" ht="27" customHeight="1">
      <c r="A240" s="480"/>
      <c r="B240" s="1180"/>
      <c r="C240" s="639">
        <v>1</v>
      </c>
      <c r="D240" s="1086" t="s">
        <v>597</v>
      </c>
      <c r="E240" s="1087"/>
      <c r="F240" s="1088"/>
      <c r="G240" s="640" t="s">
        <v>863</v>
      </c>
      <c r="H240" s="641" t="s">
        <v>817</v>
      </c>
      <c r="I240" s="599">
        <v>1</v>
      </c>
      <c r="J240" s="111">
        <v>1</v>
      </c>
      <c r="K240" s="111">
        <v>1</v>
      </c>
      <c r="L240" s="600" t="s">
        <v>864</v>
      </c>
      <c r="M240" s="521" t="s">
        <v>865</v>
      </c>
      <c r="N240" s="601"/>
    </row>
    <row r="241" spans="1:15" s="54" customFormat="1" ht="28" customHeight="1">
      <c r="A241" s="553"/>
      <c r="B241" s="1179"/>
      <c r="C241" s="1090" t="s">
        <v>866</v>
      </c>
      <c r="D241" s="1090"/>
      <c r="E241" s="1090"/>
      <c r="F241" s="1090"/>
      <c r="G241" s="1090"/>
      <c r="H241" s="555"/>
      <c r="I241" s="575"/>
      <c r="J241" s="596"/>
      <c r="K241" s="548"/>
      <c r="L241" s="613"/>
      <c r="M241" s="574"/>
      <c r="N241" s="575"/>
      <c r="O241" s="576"/>
    </row>
    <row r="242" spans="1:15" s="448" customFormat="1" ht="27" customHeight="1">
      <c r="A242" s="480"/>
      <c r="B242" s="1178"/>
      <c r="C242" s="639">
        <v>1</v>
      </c>
      <c r="D242" s="1086" t="s">
        <v>594</v>
      </c>
      <c r="E242" s="1087"/>
      <c r="F242" s="1088"/>
      <c r="G242" s="643" t="s">
        <v>867</v>
      </c>
      <c r="H242" s="488" t="s">
        <v>817</v>
      </c>
      <c r="I242" s="599">
        <v>1</v>
      </c>
      <c r="J242" s="111">
        <v>1</v>
      </c>
      <c r="K242" s="111">
        <v>1</v>
      </c>
      <c r="L242" s="600" t="s">
        <v>868</v>
      </c>
      <c r="M242" s="521" t="s">
        <v>869</v>
      </c>
      <c r="N242" s="601"/>
    </row>
    <row r="243" spans="1:15" s="448" customFormat="1" ht="27" customHeight="1">
      <c r="A243" s="480"/>
      <c r="B243" s="1178"/>
      <c r="C243" s="639">
        <v>2</v>
      </c>
      <c r="D243" s="1086" t="s">
        <v>605</v>
      </c>
      <c r="E243" s="1087"/>
      <c r="F243" s="1088"/>
      <c r="G243" s="643" t="s">
        <v>870</v>
      </c>
      <c r="H243" s="488" t="s">
        <v>817</v>
      </c>
      <c r="I243" s="599">
        <v>1</v>
      </c>
      <c r="J243" s="111">
        <v>1</v>
      </c>
      <c r="K243" s="111">
        <v>1</v>
      </c>
      <c r="L243" s="600" t="s">
        <v>871</v>
      </c>
      <c r="M243" s="521" t="s">
        <v>872</v>
      </c>
      <c r="N243" s="601"/>
    </row>
    <row r="244" spans="1:15" s="448" customFormat="1" ht="27" customHeight="1">
      <c r="A244" s="480"/>
      <c r="B244" s="1178"/>
      <c r="C244" s="639">
        <v>3</v>
      </c>
      <c r="D244" s="1086" t="s">
        <v>873</v>
      </c>
      <c r="E244" s="1087"/>
      <c r="F244" s="1088"/>
      <c r="G244" s="643" t="s">
        <v>874</v>
      </c>
      <c r="H244" s="488" t="s">
        <v>817</v>
      </c>
      <c r="I244" s="599">
        <v>1</v>
      </c>
      <c r="J244" s="111">
        <v>1</v>
      </c>
      <c r="K244" s="111">
        <v>1</v>
      </c>
      <c r="L244" s="600" t="s">
        <v>875</v>
      </c>
      <c r="M244" s="521" t="s">
        <v>876</v>
      </c>
      <c r="N244" s="601"/>
    </row>
    <row r="245" spans="1:15" s="448" customFormat="1" ht="27" customHeight="1">
      <c r="A245" s="480"/>
      <c r="B245" s="1178"/>
      <c r="C245" s="639">
        <v>4</v>
      </c>
      <c r="D245" s="1086" t="s">
        <v>638</v>
      </c>
      <c r="E245" s="1087"/>
      <c r="F245" s="1088"/>
      <c r="G245" s="643">
        <v>43469</v>
      </c>
      <c r="H245" s="488" t="s">
        <v>817</v>
      </c>
      <c r="I245" s="599">
        <v>1</v>
      </c>
      <c r="J245" s="111">
        <v>1</v>
      </c>
      <c r="K245" s="111">
        <v>1</v>
      </c>
      <c r="L245" s="600" t="s">
        <v>877</v>
      </c>
      <c r="M245" s="521" t="s">
        <v>878</v>
      </c>
      <c r="N245" s="601"/>
    </row>
    <row r="246" spans="1:15" s="54" customFormat="1" ht="28" customHeight="1">
      <c r="A246" s="553"/>
      <c r="B246" s="1179"/>
      <c r="C246" s="1090" t="s">
        <v>879</v>
      </c>
      <c r="D246" s="1090"/>
      <c r="E246" s="1090"/>
      <c r="F246" s="1090"/>
      <c r="G246" s="1090"/>
      <c r="H246" s="555"/>
      <c r="I246" s="575"/>
      <c r="J246" s="596"/>
      <c r="K246" s="548"/>
      <c r="L246" s="613"/>
      <c r="M246" s="574"/>
      <c r="N246" s="575"/>
      <c r="O246" s="576"/>
    </row>
    <row r="247" spans="1:15" s="98" customFormat="1" ht="27" customHeight="1">
      <c r="A247" s="480"/>
      <c r="B247" s="1178"/>
      <c r="C247" s="639">
        <v>1</v>
      </c>
      <c r="D247" s="1060" t="s">
        <v>649</v>
      </c>
      <c r="E247" s="1061"/>
      <c r="F247" s="1118"/>
      <c r="G247" s="645" t="s">
        <v>880</v>
      </c>
      <c r="H247" s="488" t="s">
        <v>817</v>
      </c>
      <c r="I247" s="111">
        <v>1</v>
      </c>
      <c r="J247" s="111">
        <v>1</v>
      </c>
      <c r="K247" s="111">
        <v>1</v>
      </c>
      <c r="L247" s="578" t="s">
        <v>881</v>
      </c>
      <c r="M247" s="678" t="s">
        <v>882</v>
      </c>
      <c r="N247" s="452"/>
    </row>
    <row r="248" spans="1:15" s="54" customFormat="1" ht="28" customHeight="1">
      <c r="A248" s="553"/>
      <c r="B248" s="1179"/>
      <c r="C248" s="1090" t="s">
        <v>883</v>
      </c>
      <c r="D248" s="1090"/>
      <c r="E248" s="1090"/>
      <c r="F248" s="1090"/>
      <c r="G248" s="1090"/>
      <c r="H248" s="555"/>
      <c r="I248" s="575"/>
      <c r="J248" s="596"/>
      <c r="K248" s="548"/>
      <c r="L248" s="613"/>
      <c r="M248" s="574"/>
      <c r="N248" s="575"/>
      <c r="O248" s="576"/>
    </row>
    <row r="249" spans="1:15" s="54" customFormat="1" ht="28" customHeight="1">
      <c r="A249" s="614"/>
      <c r="B249" s="1179"/>
      <c r="C249" s="556">
        <v>1</v>
      </c>
      <c r="D249" s="1119" t="s">
        <v>684</v>
      </c>
      <c r="E249" s="1120"/>
      <c r="F249" s="1121"/>
      <c r="G249" s="382" t="s">
        <v>884</v>
      </c>
      <c r="H249" s="488" t="s">
        <v>817</v>
      </c>
      <c r="I249" s="488">
        <v>1</v>
      </c>
      <c r="J249" s="599">
        <v>1</v>
      </c>
      <c r="K249" s="111">
        <v>1</v>
      </c>
      <c r="L249" s="578" t="s">
        <v>885</v>
      </c>
      <c r="M249" s="598" t="s">
        <v>886</v>
      </c>
      <c r="N249" s="452"/>
      <c r="O249" s="452"/>
    </row>
    <row r="250" spans="1:15" s="54" customFormat="1" ht="28" customHeight="1">
      <c r="A250" s="614"/>
      <c r="B250" s="1179"/>
      <c r="C250" s="556">
        <v>2</v>
      </c>
      <c r="D250" s="1119" t="s">
        <v>655</v>
      </c>
      <c r="E250" s="1120"/>
      <c r="F250" s="1121"/>
      <c r="G250" s="384" t="s">
        <v>887</v>
      </c>
      <c r="H250" s="488" t="s">
        <v>817</v>
      </c>
      <c r="I250" s="488">
        <v>1</v>
      </c>
      <c r="J250" s="599">
        <v>1</v>
      </c>
      <c r="K250" s="111">
        <v>1</v>
      </c>
      <c r="L250" s="578" t="s">
        <v>888</v>
      </c>
      <c r="M250" s="598" t="s">
        <v>889</v>
      </c>
      <c r="N250" s="452"/>
      <c r="O250" s="452"/>
    </row>
    <row r="251" spans="1:15" s="54" customFormat="1" ht="28" customHeight="1">
      <c r="A251" s="614"/>
      <c r="B251" s="1179"/>
      <c r="C251" s="556">
        <v>3</v>
      </c>
      <c r="D251" s="1119" t="s">
        <v>890</v>
      </c>
      <c r="E251" s="1120"/>
      <c r="F251" s="1121"/>
      <c r="G251" s="384" t="s">
        <v>891</v>
      </c>
      <c r="H251" s="488" t="s">
        <v>817</v>
      </c>
      <c r="I251" s="488">
        <v>1</v>
      </c>
      <c r="J251" s="599">
        <v>1</v>
      </c>
      <c r="K251" s="111">
        <v>1</v>
      </c>
      <c r="L251" s="578" t="s">
        <v>892</v>
      </c>
      <c r="M251" s="598" t="s">
        <v>893</v>
      </c>
      <c r="N251" s="452"/>
      <c r="O251" s="452"/>
    </row>
    <row r="252" spans="1:15" s="98" customFormat="1" ht="27" customHeight="1">
      <c r="A252" s="480"/>
      <c r="B252" s="1178"/>
      <c r="C252" s="639">
        <v>4</v>
      </c>
      <c r="D252" s="1060" t="s">
        <v>680</v>
      </c>
      <c r="E252" s="1061"/>
      <c r="F252" s="1118"/>
      <c r="G252" s="645" t="s">
        <v>894</v>
      </c>
      <c r="H252" s="488" t="s">
        <v>817</v>
      </c>
      <c r="I252" s="111">
        <v>1</v>
      </c>
      <c r="J252" s="111">
        <v>1</v>
      </c>
      <c r="K252" s="111">
        <v>1</v>
      </c>
      <c r="L252" s="578" t="s">
        <v>895</v>
      </c>
      <c r="M252" s="678" t="s">
        <v>896</v>
      </c>
      <c r="N252" s="452"/>
    </row>
    <row r="253" spans="1:15" s="54" customFormat="1" ht="28" customHeight="1">
      <c r="A253" s="553"/>
      <c r="B253" s="1179"/>
      <c r="C253" s="1090" t="s">
        <v>897</v>
      </c>
      <c r="D253" s="1090"/>
      <c r="E253" s="1090"/>
      <c r="F253" s="1090"/>
      <c r="G253" s="1090"/>
      <c r="H253" s="555"/>
      <c r="I253" s="575"/>
      <c r="J253" s="596"/>
      <c r="K253" s="548"/>
      <c r="L253" s="613"/>
      <c r="M253" s="574"/>
      <c r="N253" s="575"/>
      <c r="O253" s="576"/>
    </row>
    <row r="254" spans="1:15" s="54" customFormat="1" ht="28" customHeight="1">
      <c r="A254" s="614"/>
      <c r="B254" s="1179"/>
      <c r="C254" s="556">
        <v>1</v>
      </c>
      <c r="D254" s="1119" t="s">
        <v>718</v>
      </c>
      <c r="E254" s="1120"/>
      <c r="F254" s="1121"/>
      <c r="G254" s="382" t="s">
        <v>898</v>
      </c>
      <c r="H254" s="488" t="s">
        <v>817</v>
      </c>
      <c r="I254" s="488">
        <v>1</v>
      </c>
      <c r="J254" s="599">
        <v>1</v>
      </c>
      <c r="K254" s="111">
        <v>1</v>
      </c>
      <c r="L254" s="578" t="s">
        <v>899</v>
      </c>
      <c r="M254" s="598" t="s">
        <v>900</v>
      </c>
      <c r="N254" s="452"/>
      <c r="O254" s="452"/>
    </row>
    <row r="255" spans="1:15" s="54" customFormat="1" ht="28" customHeight="1">
      <c r="A255" s="553"/>
      <c r="B255" s="1179"/>
      <c r="C255" s="1090" t="s">
        <v>901</v>
      </c>
      <c r="D255" s="1090"/>
      <c r="E255" s="1090"/>
      <c r="F255" s="1090"/>
      <c r="G255" s="1090"/>
      <c r="H255" s="555"/>
      <c r="I255" s="575"/>
      <c r="J255" s="596"/>
      <c r="K255" s="548"/>
      <c r="L255" s="613"/>
      <c r="M255" s="574"/>
      <c r="N255" s="575"/>
      <c r="O255" s="576"/>
    </row>
    <row r="256" spans="1:15" s="54" customFormat="1" ht="28" customHeight="1">
      <c r="A256" s="614"/>
      <c r="B256" s="1179"/>
      <c r="C256" s="556">
        <v>1</v>
      </c>
      <c r="D256" s="1119" t="s">
        <v>713</v>
      </c>
      <c r="E256" s="1120"/>
      <c r="F256" s="1121"/>
      <c r="G256" s="382" t="s">
        <v>902</v>
      </c>
      <c r="H256" s="488" t="s">
        <v>817</v>
      </c>
      <c r="I256" s="488">
        <v>1</v>
      </c>
      <c r="J256" s="599">
        <v>1</v>
      </c>
      <c r="K256" s="111">
        <v>1</v>
      </c>
      <c r="L256" s="578" t="s">
        <v>903</v>
      </c>
      <c r="M256" s="598" t="s">
        <v>904</v>
      </c>
      <c r="N256" s="452"/>
      <c r="O256" s="452"/>
    </row>
    <row r="257" spans="1:27" s="54" customFormat="1" ht="28" customHeight="1">
      <c r="A257" s="553"/>
      <c r="B257" s="1179"/>
      <c r="C257" s="1090" t="s">
        <v>905</v>
      </c>
      <c r="D257" s="1090"/>
      <c r="E257" s="1090"/>
      <c r="F257" s="1090"/>
      <c r="G257" s="1090"/>
      <c r="H257" s="555"/>
      <c r="I257" s="575"/>
      <c r="J257" s="596"/>
      <c r="K257" s="548"/>
      <c r="L257" s="613"/>
      <c r="M257" s="574"/>
      <c r="N257" s="575"/>
      <c r="O257" s="576"/>
    </row>
    <row r="258" spans="1:27" s="54" customFormat="1" ht="28" customHeight="1">
      <c r="A258" s="614"/>
      <c r="B258" s="1179"/>
      <c r="C258" s="556">
        <v>1</v>
      </c>
      <c r="D258" s="1119" t="s">
        <v>732</v>
      </c>
      <c r="E258" s="1120"/>
      <c r="F258" s="1121"/>
      <c r="G258" s="382" t="s">
        <v>906</v>
      </c>
      <c r="H258" s="488" t="s">
        <v>817</v>
      </c>
      <c r="I258" s="488">
        <v>1</v>
      </c>
      <c r="J258" s="599">
        <v>1</v>
      </c>
      <c r="K258" s="111">
        <v>1</v>
      </c>
      <c r="L258" s="578" t="s">
        <v>907</v>
      </c>
      <c r="M258" s="598" t="s">
        <v>908</v>
      </c>
      <c r="N258" s="452"/>
      <c r="O258" s="452"/>
    </row>
    <row r="259" spans="1:27" s="54" customFormat="1" ht="28" customHeight="1">
      <c r="A259" s="553"/>
      <c r="B259" s="1179"/>
      <c r="C259" s="1090" t="s">
        <v>909</v>
      </c>
      <c r="D259" s="1090"/>
      <c r="E259" s="1090"/>
      <c r="F259" s="1090"/>
      <c r="G259" s="1090"/>
      <c r="H259" s="555"/>
      <c r="I259" s="575"/>
      <c r="J259" s="596"/>
      <c r="K259" s="548"/>
      <c r="L259" s="613"/>
      <c r="M259" s="574"/>
      <c r="N259" s="575"/>
      <c r="O259" s="576"/>
    </row>
    <row r="260" spans="1:27" s="54" customFormat="1" ht="28" customHeight="1">
      <c r="A260" s="614"/>
      <c r="B260" s="1179"/>
      <c r="C260" s="556">
        <v>1</v>
      </c>
      <c r="D260" s="1119" t="s">
        <v>725</v>
      </c>
      <c r="E260" s="1120"/>
      <c r="F260" s="1121"/>
      <c r="G260" s="382" t="s">
        <v>910</v>
      </c>
      <c r="H260" s="488" t="s">
        <v>817</v>
      </c>
      <c r="I260" s="488">
        <v>1</v>
      </c>
      <c r="J260" s="599">
        <v>1</v>
      </c>
      <c r="K260" s="111">
        <v>1</v>
      </c>
      <c r="L260" s="578" t="s">
        <v>911</v>
      </c>
      <c r="M260" s="598" t="s">
        <v>912</v>
      </c>
      <c r="N260" s="452"/>
      <c r="O260" s="452"/>
    </row>
    <row r="261" spans="1:27" s="54" customFormat="1" ht="28" customHeight="1">
      <c r="A261" s="614"/>
      <c r="B261" s="1179"/>
      <c r="C261" s="556">
        <v>2</v>
      </c>
      <c r="D261" s="1119" t="s">
        <v>757</v>
      </c>
      <c r="E261" s="1120"/>
      <c r="F261" s="1121"/>
      <c r="G261" s="382" t="s">
        <v>913</v>
      </c>
      <c r="H261" s="488" t="s">
        <v>817</v>
      </c>
      <c r="I261" s="488">
        <v>1</v>
      </c>
      <c r="J261" s="599">
        <v>1</v>
      </c>
      <c r="K261" s="111">
        <v>1</v>
      </c>
      <c r="L261" s="578" t="s">
        <v>914</v>
      </c>
      <c r="M261" s="598" t="s">
        <v>915</v>
      </c>
      <c r="N261" s="452"/>
      <c r="O261" s="452"/>
    </row>
    <row r="262" spans="1:27" s="54" customFormat="1" ht="28" customHeight="1">
      <c r="A262" s="614"/>
      <c r="B262" s="1179"/>
      <c r="C262" s="556">
        <v>3</v>
      </c>
      <c r="D262" s="1119" t="s">
        <v>762</v>
      </c>
      <c r="E262" s="1120"/>
      <c r="F262" s="1121"/>
      <c r="G262" s="382" t="s">
        <v>916</v>
      </c>
      <c r="H262" s="488" t="s">
        <v>817</v>
      </c>
      <c r="I262" s="488">
        <v>1</v>
      </c>
      <c r="J262" s="599">
        <v>1</v>
      </c>
      <c r="K262" s="111">
        <v>1</v>
      </c>
      <c r="L262" s="578" t="s">
        <v>917</v>
      </c>
      <c r="M262" s="598" t="s">
        <v>918</v>
      </c>
      <c r="N262" s="452"/>
      <c r="O262" s="452"/>
    </row>
    <row r="263" spans="1:27" ht="30" customHeight="1">
      <c r="A263" s="679"/>
      <c r="B263" s="1178"/>
      <c r="C263" s="680"/>
      <c r="D263" s="1122" t="s">
        <v>919</v>
      </c>
      <c r="E263" s="1123"/>
      <c r="F263" s="1124"/>
      <c r="G263" s="1125"/>
      <c r="H263" s="1126"/>
      <c r="I263" s="690">
        <f>SUM(I231:I252)</f>
        <v>16</v>
      </c>
      <c r="J263" s="176"/>
      <c r="K263" s="691">
        <f>SUM(K231:K262)</f>
        <v>22</v>
      </c>
      <c r="L263" s="504"/>
      <c r="M263" s="513"/>
      <c r="N263" s="105"/>
      <c r="O263" s="304"/>
      <c r="P263" s="304"/>
      <c r="Q263" s="304"/>
      <c r="R263" s="304"/>
      <c r="S263" s="304"/>
      <c r="T263" s="304"/>
      <c r="U263" s="304"/>
      <c r="V263" s="304"/>
      <c r="W263" s="304"/>
      <c r="X263" s="304"/>
      <c r="Y263" s="304"/>
      <c r="Z263" s="59"/>
      <c r="AA263" s="59"/>
    </row>
    <row r="264" spans="1:27" ht="26.15" customHeight="1">
      <c r="A264" s="638"/>
      <c r="B264" s="1178"/>
      <c r="C264" s="1114" t="s">
        <v>920</v>
      </c>
      <c r="D264" s="1114"/>
      <c r="E264" s="1114"/>
      <c r="F264" s="1114"/>
      <c r="G264" s="1114"/>
      <c r="H264" s="1116"/>
      <c r="I264" s="1115"/>
      <c r="J264" s="1117"/>
      <c r="K264" s="674">
        <f>K335</f>
        <v>27</v>
      </c>
      <c r="L264" s="675"/>
      <c r="M264" s="676"/>
      <c r="N264" s="104"/>
      <c r="O264" s="570"/>
      <c r="P264" s="570"/>
      <c r="Q264" s="570"/>
      <c r="R264" s="570"/>
      <c r="S264" s="570"/>
      <c r="T264" s="570"/>
      <c r="U264" s="570"/>
      <c r="V264" s="570"/>
      <c r="W264" s="570"/>
      <c r="X264" s="570"/>
      <c r="Y264" s="570"/>
      <c r="Z264" s="59"/>
      <c r="AA264" s="59"/>
    </row>
    <row r="265" spans="1:27" s="54" customFormat="1" ht="28" customHeight="1">
      <c r="A265" s="553"/>
      <c r="B265" s="1179"/>
      <c r="C265" s="1071" t="s">
        <v>921</v>
      </c>
      <c r="D265" s="1072"/>
      <c r="E265" s="1072"/>
      <c r="F265" s="1073"/>
      <c r="G265" s="681"/>
      <c r="H265" s="555"/>
      <c r="I265" s="575"/>
      <c r="J265" s="596"/>
      <c r="K265" s="548"/>
      <c r="L265" s="613"/>
      <c r="M265" s="574"/>
      <c r="N265" s="575"/>
      <c r="O265" s="576"/>
    </row>
    <row r="266" spans="1:27" s="54" customFormat="1" ht="28" customHeight="1">
      <c r="A266" s="614"/>
      <c r="B266" s="1179"/>
      <c r="C266" s="556">
        <v>1</v>
      </c>
      <c r="D266" s="1047" t="s">
        <v>922</v>
      </c>
      <c r="E266" s="1048"/>
      <c r="F266" s="1127"/>
      <c r="G266" s="557" t="s">
        <v>923</v>
      </c>
      <c r="H266" s="488" t="s">
        <v>817</v>
      </c>
      <c r="I266" s="599">
        <v>1</v>
      </c>
      <c r="J266" s="111">
        <v>0.5</v>
      </c>
      <c r="K266" s="111">
        <v>0.5</v>
      </c>
      <c r="L266" s="578" t="s">
        <v>924</v>
      </c>
      <c r="M266" s="598" t="s">
        <v>925</v>
      </c>
      <c r="N266" s="576"/>
      <c r="O266" s="576"/>
    </row>
    <row r="267" spans="1:27" s="54" customFormat="1" ht="28" customHeight="1">
      <c r="A267" s="614"/>
      <c r="B267" s="1179"/>
      <c r="C267" s="556">
        <v>2</v>
      </c>
      <c r="D267" s="682" t="s">
        <v>926</v>
      </c>
      <c r="E267" s="683"/>
      <c r="F267" s="683"/>
      <c r="G267" s="557" t="s">
        <v>927</v>
      </c>
      <c r="H267" s="488" t="s">
        <v>817</v>
      </c>
      <c r="I267" s="599">
        <v>1</v>
      </c>
      <c r="J267" s="111">
        <v>0.5</v>
      </c>
      <c r="K267" s="111">
        <v>0.5</v>
      </c>
      <c r="L267" s="578" t="s">
        <v>928</v>
      </c>
      <c r="M267" s="677" t="s">
        <v>929</v>
      </c>
      <c r="N267" s="576"/>
      <c r="O267" s="576"/>
    </row>
    <row r="268" spans="1:27" s="54" customFormat="1" ht="27" customHeight="1">
      <c r="A268" s="480"/>
      <c r="B268" s="1178"/>
      <c r="C268" s="1128" t="s">
        <v>930</v>
      </c>
      <c r="D268" s="1128"/>
      <c r="E268" s="1128"/>
      <c r="F268" s="1128"/>
      <c r="G268" s="684"/>
      <c r="H268" s="488"/>
      <c r="I268" s="578"/>
      <c r="J268" s="692"/>
      <c r="K268" s="111"/>
      <c r="L268" s="548"/>
      <c r="M268" s="548"/>
    </row>
    <row r="269" spans="1:27" s="448" customFormat="1" ht="27" customHeight="1">
      <c r="A269" s="480"/>
      <c r="B269" s="1178"/>
      <c r="C269" s="556">
        <v>1</v>
      </c>
      <c r="D269" s="682" t="s">
        <v>931</v>
      </c>
      <c r="E269" s="683"/>
      <c r="F269" s="683"/>
      <c r="G269" s="557" t="s">
        <v>932</v>
      </c>
      <c r="H269" s="488" t="s">
        <v>817</v>
      </c>
      <c r="I269" s="599">
        <v>1</v>
      </c>
      <c r="J269" s="111">
        <v>0.5</v>
      </c>
      <c r="K269" s="111">
        <v>0.5</v>
      </c>
      <c r="L269" s="578" t="s">
        <v>933</v>
      </c>
      <c r="M269" s="678" t="s">
        <v>934</v>
      </c>
      <c r="N269" s="452"/>
    </row>
    <row r="270" spans="1:27" s="448" customFormat="1" ht="27" customHeight="1">
      <c r="A270" s="480"/>
      <c r="B270" s="1178"/>
      <c r="C270" s="556">
        <v>2</v>
      </c>
      <c r="D270" s="682" t="s">
        <v>935</v>
      </c>
      <c r="E270" s="683"/>
      <c r="F270" s="683"/>
      <c r="G270" s="557" t="s">
        <v>936</v>
      </c>
      <c r="H270" s="488" t="s">
        <v>817</v>
      </c>
      <c r="I270" s="599">
        <v>1</v>
      </c>
      <c r="J270" s="111">
        <v>0.5</v>
      </c>
      <c r="K270" s="111">
        <v>0.5</v>
      </c>
      <c r="L270" s="578" t="s">
        <v>937</v>
      </c>
      <c r="M270" s="693" t="s">
        <v>938</v>
      </c>
      <c r="N270" s="452"/>
    </row>
    <row r="271" spans="1:27" s="448" customFormat="1" ht="27" customHeight="1">
      <c r="A271" s="480"/>
      <c r="B271" s="1178"/>
      <c r="C271" s="556">
        <v>3</v>
      </c>
      <c r="D271" s="682" t="s">
        <v>539</v>
      </c>
      <c r="E271" s="683"/>
      <c r="F271" s="683"/>
      <c r="G271" s="557" t="s">
        <v>939</v>
      </c>
      <c r="H271" s="488" t="s">
        <v>817</v>
      </c>
      <c r="I271" s="599">
        <v>1</v>
      </c>
      <c r="J271" s="111">
        <v>0.5</v>
      </c>
      <c r="K271" s="111">
        <v>0.5</v>
      </c>
      <c r="L271" s="578" t="s">
        <v>940</v>
      </c>
      <c r="M271" s="678" t="s">
        <v>941</v>
      </c>
      <c r="N271" s="452"/>
    </row>
    <row r="272" spans="1:27" s="448" customFormat="1" ht="27" customHeight="1">
      <c r="A272" s="480"/>
      <c r="B272" s="1178"/>
      <c r="C272" s="556">
        <v>4</v>
      </c>
      <c r="D272" s="1048" t="s">
        <v>942</v>
      </c>
      <c r="E272" s="1048"/>
      <c r="F272" s="1127"/>
      <c r="G272" s="557" t="s">
        <v>943</v>
      </c>
      <c r="H272" s="488" t="s">
        <v>817</v>
      </c>
      <c r="I272" s="599">
        <v>1</v>
      </c>
      <c r="J272" s="111">
        <v>0.5</v>
      </c>
      <c r="K272" s="111">
        <v>0.5</v>
      </c>
      <c r="L272" s="578" t="s">
        <v>944</v>
      </c>
      <c r="M272" s="678" t="s">
        <v>945</v>
      </c>
      <c r="N272" s="452"/>
    </row>
    <row r="273" spans="1:14" s="448" customFormat="1" ht="27" customHeight="1">
      <c r="A273" s="480"/>
      <c r="B273" s="1178"/>
      <c r="C273" s="556">
        <v>5</v>
      </c>
      <c r="D273" s="682" t="s">
        <v>543</v>
      </c>
      <c r="E273" s="683"/>
      <c r="F273" s="683"/>
      <c r="G273" s="557" t="s">
        <v>390</v>
      </c>
      <c r="H273" s="488" t="s">
        <v>817</v>
      </c>
      <c r="I273" s="599">
        <v>1</v>
      </c>
      <c r="J273" s="111">
        <v>0.5</v>
      </c>
      <c r="K273" s="111">
        <v>0.5</v>
      </c>
      <c r="L273" s="578" t="s">
        <v>946</v>
      </c>
      <c r="M273" s="678" t="s">
        <v>947</v>
      </c>
      <c r="N273" s="452"/>
    </row>
    <row r="274" spans="1:14" s="54" customFormat="1" ht="27" customHeight="1">
      <c r="A274" s="480"/>
      <c r="B274" s="1178"/>
      <c r="C274" s="1128" t="s">
        <v>948</v>
      </c>
      <c r="D274" s="1128"/>
      <c r="E274" s="1128"/>
      <c r="F274" s="1128"/>
      <c r="G274" s="684"/>
      <c r="H274" s="488"/>
      <c r="I274" s="578"/>
      <c r="J274" s="692"/>
      <c r="K274" s="111"/>
      <c r="L274" s="548"/>
      <c r="M274" s="548"/>
    </row>
    <row r="275" spans="1:14" s="448" customFormat="1" ht="27" customHeight="1">
      <c r="A275" s="480"/>
      <c r="B275" s="1178"/>
      <c r="C275" s="556">
        <v>1</v>
      </c>
      <c r="D275" s="1079" t="s">
        <v>559</v>
      </c>
      <c r="E275" s="1079"/>
      <c r="F275" s="1079"/>
      <c r="G275" s="643" t="s">
        <v>845</v>
      </c>
      <c r="H275" s="488" t="s">
        <v>817</v>
      </c>
      <c r="I275" s="599">
        <v>1</v>
      </c>
      <c r="J275" s="111">
        <v>0.5</v>
      </c>
      <c r="K275" s="111">
        <v>0.5</v>
      </c>
      <c r="L275" s="578" t="s">
        <v>949</v>
      </c>
      <c r="M275" s="678" t="s">
        <v>950</v>
      </c>
      <c r="N275" s="452"/>
    </row>
    <row r="276" spans="1:14" s="448" customFormat="1" ht="27" customHeight="1">
      <c r="A276" s="480"/>
      <c r="B276" s="1178"/>
      <c r="C276" s="556">
        <v>2</v>
      </c>
      <c r="D276" s="1079" t="s">
        <v>951</v>
      </c>
      <c r="E276" s="1079"/>
      <c r="F276" s="1079"/>
      <c r="G276" s="643" t="s">
        <v>845</v>
      </c>
      <c r="H276" s="488" t="s">
        <v>817</v>
      </c>
      <c r="I276" s="599">
        <v>1</v>
      </c>
      <c r="J276" s="111">
        <v>0.5</v>
      </c>
      <c r="K276" s="111">
        <v>0.5</v>
      </c>
      <c r="L276" s="578" t="s">
        <v>952</v>
      </c>
      <c r="M276" s="678" t="s">
        <v>953</v>
      </c>
      <c r="N276" s="452"/>
    </row>
    <row r="277" spans="1:14" s="448" customFormat="1" ht="27" customHeight="1">
      <c r="A277" s="480"/>
      <c r="B277" s="1178"/>
      <c r="C277" s="556">
        <v>3</v>
      </c>
      <c r="D277" s="1079" t="s">
        <v>534</v>
      </c>
      <c r="E277" s="1079"/>
      <c r="F277" s="1079"/>
      <c r="G277" s="643" t="s">
        <v>845</v>
      </c>
      <c r="H277" s="488" t="s">
        <v>817</v>
      </c>
      <c r="I277" s="599">
        <v>1</v>
      </c>
      <c r="J277" s="111">
        <v>0.5</v>
      </c>
      <c r="K277" s="111">
        <v>0.5</v>
      </c>
      <c r="L277" s="578" t="s">
        <v>954</v>
      </c>
      <c r="M277" s="678" t="s">
        <v>955</v>
      </c>
      <c r="N277" s="452"/>
    </row>
    <row r="278" spans="1:14" s="54" customFormat="1" ht="27" customHeight="1">
      <c r="A278" s="480"/>
      <c r="B278" s="1178"/>
      <c r="C278" s="1128" t="s">
        <v>956</v>
      </c>
      <c r="D278" s="1128"/>
      <c r="E278" s="1128"/>
      <c r="F278" s="1128"/>
      <c r="G278" s="684"/>
      <c r="H278" s="488"/>
      <c r="I278" s="578"/>
      <c r="J278" s="692"/>
      <c r="K278" s="111"/>
      <c r="L278" s="548"/>
      <c r="M278" s="548"/>
    </row>
    <row r="279" spans="1:14" s="448" customFormat="1" ht="27" customHeight="1">
      <c r="A279" s="480"/>
      <c r="B279" s="1178"/>
      <c r="C279" s="556">
        <v>1</v>
      </c>
      <c r="D279" s="1092" t="s">
        <v>551</v>
      </c>
      <c r="E279" s="1092"/>
      <c r="F279" s="1093"/>
      <c r="G279" s="643" t="s">
        <v>957</v>
      </c>
      <c r="H279" s="488" t="s">
        <v>817</v>
      </c>
      <c r="I279" s="599">
        <v>1</v>
      </c>
      <c r="J279" s="111">
        <v>0.5</v>
      </c>
      <c r="K279" s="111">
        <v>0.5</v>
      </c>
      <c r="L279" s="578" t="s">
        <v>958</v>
      </c>
      <c r="M279" s="678" t="s">
        <v>959</v>
      </c>
      <c r="N279" s="452"/>
    </row>
    <row r="280" spans="1:14" s="448" customFormat="1" ht="27" customHeight="1">
      <c r="A280" s="480"/>
      <c r="B280" s="1178"/>
      <c r="C280" s="556">
        <v>2</v>
      </c>
      <c r="D280" s="1092" t="s">
        <v>563</v>
      </c>
      <c r="E280" s="1092"/>
      <c r="F280" s="1093"/>
      <c r="G280" s="643" t="s">
        <v>816</v>
      </c>
      <c r="H280" s="488" t="s">
        <v>817</v>
      </c>
      <c r="I280" s="599">
        <v>1</v>
      </c>
      <c r="J280" s="111">
        <v>0.5</v>
      </c>
      <c r="K280" s="111">
        <v>0.5</v>
      </c>
      <c r="L280" s="578" t="s">
        <v>960</v>
      </c>
      <c r="M280" s="678" t="s">
        <v>961</v>
      </c>
      <c r="N280" s="452"/>
    </row>
    <row r="281" spans="1:14" s="54" customFormat="1" ht="27" customHeight="1">
      <c r="A281" s="480"/>
      <c r="B281" s="1178"/>
      <c r="C281" s="1128" t="s">
        <v>962</v>
      </c>
      <c r="D281" s="1128"/>
      <c r="E281" s="1128"/>
      <c r="F281" s="1128"/>
      <c r="G281" s="684"/>
      <c r="H281" s="488"/>
      <c r="I281" s="578"/>
      <c r="J281" s="692"/>
      <c r="K281" s="111"/>
      <c r="L281" s="548"/>
      <c r="M281" s="548"/>
    </row>
    <row r="282" spans="1:14" s="448" customFormat="1" ht="27" customHeight="1">
      <c r="A282" s="480"/>
      <c r="B282" s="1178"/>
      <c r="C282" s="685">
        <v>1</v>
      </c>
      <c r="D282" s="1092" t="s">
        <v>963</v>
      </c>
      <c r="E282" s="1092"/>
      <c r="F282" s="1093"/>
      <c r="G282" s="643" t="s">
        <v>964</v>
      </c>
      <c r="H282" s="488" t="s">
        <v>817</v>
      </c>
      <c r="I282" s="599">
        <v>1</v>
      </c>
      <c r="J282" s="111">
        <v>0.5</v>
      </c>
      <c r="K282" s="111">
        <v>0.5</v>
      </c>
      <c r="L282" s="578" t="s">
        <v>965</v>
      </c>
      <c r="M282" s="678" t="s">
        <v>966</v>
      </c>
      <c r="N282" s="452"/>
    </row>
    <row r="283" spans="1:14" s="54" customFormat="1" ht="27" customHeight="1">
      <c r="A283" s="480"/>
      <c r="B283" s="1178"/>
      <c r="C283" s="1128" t="s">
        <v>967</v>
      </c>
      <c r="D283" s="1128"/>
      <c r="E283" s="1128"/>
      <c r="F283" s="1128"/>
      <c r="G283" s="684"/>
      <c r="H283" s="488"/>
      <c r="I283" s="578"/>
      <c r="J283" s="692"/>
      <c r="K283" s="111"/>
      <c r="L283" s="548"/>
      <c r="M283" s="548"/>
    </row>
    <row r="284" spans="1:14" s="448" customFormat="1" ht="27" customHeight="1">
      <c r="A284" s="480"/>
      <c r="B284" s="1178"/>
      <c r="C284" s="556">
        <v>1</v>
      </c>
      <c r="D284" s="1092" t="s">
        <v>573</v>
      </c>
      <c r="E284" s="1092"/>
      <c r="F284" s="1093"/>
      <c r="G284" s="643" t="s">
        <v>968</v>
      </c>
      <c r="H284" s="488" t="s">
        <v>817</v>
      </c>
      <c r="I284" s="599">
        <v>1</v>
      </c>
      <c r="J284" s="111">
        <v>0.5</v>
      </c>
      <c r="K284" s="111">
        <v>0.5</v>
      </c>
      <c r="L284" s="578" t="s">
        <v>969</v>
      </c>
      <c r="M284" s="678" t="s">
        <v>970</v>
      </c>
      <c r="N284" s="452"/>
    </row>
    <row r="285" spans="1:14" s="448" customFormat="1" ht="27" customHeight="1">
      <c r="A285" s="480"/>
      <c r="B285" s="1178"/>
      <c r="C285" s="556">
        <v>2</v>
      </c>
      <c r="D285" s="1092" t="s">
        <v>577</v>
      </c>
      <c r="E285" s="1092"/>
      <c r="F285" s="1093"/>
      <c r="G285" s="643" t="s">
        <v>971</v>
      </c>
      <c r="H285" s="488" t="s">
        <v>817</v>
      </c>
      <c r="I285" s="599">
        <v>1</v>
      </c>
      <c r="J285" s="111">
        <v>0.5</v>
      </c>
      <c r="K285" s="111">
        <v>0.5</v>
      </c>
      <c r="L285" s="578" t="s">
        <v>972</v>
      </c>
      <c r="M285" s="678" t="s">
        <v>973</v>
      </c>
      <c r="N285" s="452"/>
    </row>
    <row r="286" spans="1:14" s="448" customFormat="1" ht="27" customHeight="1">
      <c r="A286" s="480"/>
      <c r="B286" s="1178"/>
      <c r="C286" s="556">
        <v>3</v>
      </c>
      <c r="D286" s="1092" t="s">
        <v>585</v>
      </c>
      <c r="E286" s="1092"/>
      <c r="F286" s="1093"/>
      <c r="G286" s="643" t="s">
        <v>974</v>
      </c>
      <c r="H286" s="488" t="s">
        <v>817</v>
      </c>
      <c r="I286" s="599">
        <v>1</v>
      </c>
      <c r="J286" s="111">
        <v>0.5</v>
      </c>
      <c r="K286" s="111">
        <v>0.5</v>
      </c>
      <c r="L286" s="578" t="s">
        <v>975</v>
      </c>
      <c r="M286" s="678" t="s">
        <v>976</v>
      </c>
      <c r="N286" s="452"/>
    </row>
    <row r="287" spans="1:14" s="448" customFormat="1" ht="27" customHeight="1">
      <c r="A287" s="480"/>
      <c r="B287" s="1178"/>
      <c r="C287" s="556">
        <v>4</v>
      </c>
      <c r="D287" s="1092" t="s">
        <v>590</v>
      </c>
      <c r="E287" s="1092"/>
      <c r="F287" s="1093"/>
      <c r="G287" s="643" t="s">
        <v>977</v>
      </c>
      <c r="H287" s="488" t="s">
        <v>817</v>
      </c>
      <c r="I287" s="599">
        <v>1</v>
      </c>
      <c r="J287" s="111">
        <v>0.5</v>
      </c>
      <c r="K287" s="111">
        <v>0.5</v>
      </c>
      <c r="L287" s="578" t="s">
        <v>978</v>
      </c>
      <c r="M287" s="678" t="s">
        <v>979</v>
      </c>
      <c r="N287" s="452"/>
    </row>
    <row r="288" spans="1:14" s="54" customFormat="1" ht="27" customHeight="1">
      <c r="A288" s="480"/>
      <c r="B288" s="1178"/>
      <c r="C288" s="1128" t="s">
        <v>980</v>
      </c>
      <c r="D288" s="1128"/>
      <c r="E288" s="1128"/>
      <c r="F288" s="1128"/>
      <c r="G288" s="684"/>
      <c r="H288" s="488"/>
      <c r="I288" s="578"/>
      <c r="J288" s="692"/>
      <c r="K288" s="111"/>
      <c r="L288" s="548"/>
      <c r="M288" s="548"/>
    </row>
    <row r="289" spans="1:14" s="458" customFormat="1" ht="27" customHeight="1">
      <c r="A289" s="686"/>
      <c r="B289" s="1181"/>
      <c r="C289" s="556">
        <v>1</v>
      </c>
      <c r="D289" s="1079" t="s">
        <v>981</v>
      </c>
      <c r="E289" s="1079"/>
      <c r="F289" s="1079"/>
      <c r="G289" s="687" t="s">
        <v>982</v>
      </c>
      <c r="H289" s="488" t="s">
        <v>817</v>
      </c>
      <c r="I289" s="599">
        <v>1</v>
      </c>
      <c r="J289" s="111">
        <v>0.5</v>
      </c>
      <c r="K289" s="111">
        <v>0.5</v>
      </c>
      <c r="L289" s="578" t="s">
        <v>983</v>
      </c>
      <c r="M289" s="694" t="s">
        <v>984</v>
      </c>
    </row>
    <row r="290" spans="1:14" s="448" customFormat="1" ht="27" customHeight="1">
      <c r="A290" s="480"/>
      <c r="B290" s="1178"/>
      <c r="C290" s="556">
        <v>2</v>
      </c>
      <c r="D290" s="1079" t="s">
        <v>985</v>
      </c>
      <c r="E290" s="1079"/>
      <c r="F290" s="1079"/>
      <c r="G290" s="643" t="s">
        <v>986</v>
      </c>
      <c r="H290" s="488" t="s">
        <v>817</v>
      </c>
      <c r="I290" s="599">
        <v>1</v>
      </c>
      <c r="J290" s="111">
        <v>0.5</v>
      </c>
      <c r="K290" s="111">
        <v>0.5</v>
      </c>
      <c r="L290" s="578" t="s">
        <v>987</v>
      </c>
      <c r="M290" s="678" t="s">
        <v>988</v>
      </c>
      <c r="N290" s="452"/>
    </row>
    <row r="291" spans="1:14" s="54" customFormat="1" ht="27" customHeight="1">
      <c r="A291" s="480"/>
      <c r="B291" s="1178"/>
      <c r="C291" s="556">
        <v>3</v>
      </c>
      <c r="D291" s="1129" t="s">
        <v>613</v>
      </c>
      <c r="E291" s="1129"/>
      <c r="F291" s="1129"/>
      <c r="G291" s="548" t="s">
        <v>989</v>
      </c>
      <c r="H291" s="488" t="s">
        <v>817</v>
      </c>
      <c r="I291" s="599">
        <v>1</v>
      </c>
      <c r="J291" s="111">
        <v>0.5</v>
      </c>
      <c r="K291" s="111">
        <v>0.5</v>
      </c>
      <c r="L291" s="578" t="s">
        <v>990</v>
      </c>
      <c r="M291" s="695" t="s">
        <v>991</v>
      </c>
    </row>
    <row r="292" spans="1:14" s="448" customFormat="1" ht="27" customHeight="1">
      <c r="A292" s="480"/>
      <c r="B292" s="1178"/>
      <c r="C292" s="556">
        <v>4</v>
      </c>
      <c r="D292" s="1079" t="s">
        <v>609</v>
      </c>
      <c r="E292" s="1079"/>
      <c r="F292" s="1079"/>
      <c r="G292" s="643" t="s">
        <v>989</v>
      </c>
      <c r="H292" s="488" t="s">
        <v>817</v>
      </c>
      <c r="I292" s="599">
        <v>1</v>
      </c>
      <c r="J292" s="111">
        <v>0.5</v>
      </c>
      <c r="K292" s="111">
        <v>0.5</v>
      </c>
      <c r="L292" s="578" t="s">
        <v>992</v>
      </c>
      <c r="M292" s="678" t="s">
        <v>993</v>
      </c>
      <c r="N292" s="452"/>
    </row>
    <row r="293" spans="1:14" s="54" customFormat="1" ht="27" customHeight="1">
      <c r="A293" s="480"/>
      <c r="B293" s="1178"/>
      <c r="C293" s="1128" t="s">
        <v>994</v>
      </c>
      <c r="D293" s="1128"/>
      <c r="E293" s="1128"/>
      <c r="F293" s="1128"/>
      <c r="G293" s="684"/>
      <c r="H293" s="488"/>
      <c r="I293" s="578"/>
      <c r="J293" s="692"/>
      <c r="K293" s="111"/>
      <c r="L293" s="548"/>
      <c r="M293" s="548"/>
    </row>
    <row r="294" spans="1:14" s="54" customFormat="1" ht="27" customHeight="1">
      <c r="A294" s="480"/>
      <c r="B294" s="1178"/>
      <c r="C294" s="688">
        <v>1</v>
      </c>
      <c r="D294" s="1129" t="s">
        <v>617</v>
      </c>
      <c r="E294" s="1129"/>
      <c r="F294" s="1129"/>
      <c r="G294" s="548" t="s">
        <v>995</v>
      </c>
      <c r="H294" s="488" t="s">
        <v>817</v>
      </c>
      <c r="I294" s="599">
        <v>1</v>
      </c>
      <c r="J294" s="111">
        <v>0.5</v>
      </c>
      <c r="K294" s="111">
        <v>0.5</v>
      </c>
      <c r="L294" s="578" t="s">
        <v>996</v>
      </c>
      <c r="M294" s="651" t="s">
        <v>997</v>
      </c>
    </row>
    <row r="295" spans="1:14" s="54" customFormat="1" ht="27" customHeight="1">
      <c r="A295" s="480"/>
      <c r="B295" s="1178"/>
      <c r="C295" s="688">
        <v>2</v>
      </c>
      <c r="D295" s="1129" t="s">
        <v>998</v>
      </c>
      <c r="E295" s="1129"/>
      <c r="F295" s="1129"/>
      <c r="G295" s="548" t="s">
        <v>999</v>
      </c>
      <c r="H295" s="488" t="s">
        <v>817</v>
      </c>
      <c r="I295" s="599">
        <v>1</v>
      </c>
      <c r="J295" s="111">
        <v>0.5</v>
      </c>
      <c r="K295" s="111">
        <v>0.5</v>
      </c>
      <c r="L295" s="578" t="s">
        <v>1000</v>
      </c>
      <c r="M295" s="651" t="s">
        <v>1001</v>
      </c>
    </row>
    <row r="296" spans="1:14" s="54" customFormat="1" ht="27" customHeight="1">
      <c r="A296" s="480"/>
      <c r="B296" s="1178"/>
      <c r="C296" s="688">
        <v>3</v>
      </c>
      <c r="D296" s="1129" t="s">
        <v>1002</v>
      </c>
      <c r="E296" s="1129"/>
      <c r="F296" s="1129"/>
      <c r="G296" s="548" t="s">
        <v>874</v>
      </c>
      <c r="H296" s="488" t="s">
        <v>817</v>
      </c>
      <c r="I296" s="599">
        <v>1</v>
      </c>
      <c r="J296" s="111">
        <v>0.5</v>
      </c>
      <c r="K296" s="111">
        <v>0.5</v>
      </c>
      <c r="L296" s="578" t="s">
        <v>1003</v>
      </c>
      <c r="M296" s="651" t="s">
        <v>1004</v>
      </c>
    </row>
    <row r="297" spans="1:14" s="98" customFormat="1" ht="27" customHeight="1">
      <c r="A297" s="480"/>
      <c r="B297" s="1178"/>
      <c r="C297" s="585">
        <v>4</v>
      </c>
      <c r="D297" s="1060" t="s">
        <v>1005</v>
      </c>
      <c r="E297" s="1061"/>
      <c r="F297" s="1118"/>
      <c r="G297" s="645" t="s">
        <v>1006</v>
      </c>
      <c r="H297" s="488" t="s">
        <v>817</v>
      </c>
      <c r="I297" s="111">
        <v>1</v>
      </c>
      <c r="J297" s="111">
        <v>0.5</v>
      </c>
      <c r="K297" s="111">
        <v>0.5</v>
      </c>
      <c r="L297" s="578" t="s">
        <v>1007</v>
      </c>
      <c r="M297" s="678" t="s">
        <v>1008</v>
      </c>
      <c r="N297" s="452"/>
    </row>
    <row r="298" spans="1:14" s="98" customFormat="1" ht="27" customHeight="1">
      <c r="A298" s="480"/>
      <c r="B298" s="1178"/>
      <c r="C298" s="585">
        <v>5</v>
      </c>
      <c r="D298" s="1060" t="s">
        <v>630</v>
      </c>
      <c r="E298" s="1061"/>
      <c r="F298" s="1118"/>
      <c r="G298" s="645" t="s">
        <v>1009</v>
      </c>
      <c r="H298" s="488" t="s">
        <v>817</v>
      </c>
      <c r="I298" s="111">
        <v>1</v>
      </c>
      <c r="J298" s="111">
        <v>0.5</v>
      </c>
      <c r="K298" s="111">
        <v>0.5</v>
      </c>
      <c r="L298" s="578" t="s">
        <v>1010</v>
      </c>
      <c r="M298" s="678" t="s">
        <v>1011</v>
      </c>
      <c r="N298" s="452"/>
    </row>
    <row r="299" spans="1:14" s="54" customFormat="1" ht="27" customHeight="1">
      <c r="A299" s="480"/>
      <c r="B299" s="1178"/>
      <c r="C299" s="1128" t="s">
        <v>1012</v>
      </c>
      <c r="D299" s="1128"/>
      <c r="E299" s="1128"/>
      <c r="F299" s="1128"/>
      <c r="G299" s="684"/>
      <c r="H299" s="488"/>
      <c r="I299" s="578"/>
      <c r="J299" s="692"/>
      <c r="K299" s="111"/>
      <c r="L299" s="548"/>
      <c r="M299" s="548"/>
    </row>
    <row r="300" spans="1:14" s="98" customFormat="1" ht="27" customHeight="1">
      <c r="A300" s="480"/>
      <c r="B300" s="1178"/>
      <c r="C300" s="585">
        <v>1</v>
      </c>
      <c r="D300" s="1060" t="s">
        <v>652</v>
      </c>
      <c r="E300" s="1061"/>
      <c r="F300" s="1118"/>
      <c r="G300" s="645" t="s">
        <v>1013</v>
      </c>
      <c r="H300" s="488" t="s">
        <v>817</v>
      </c>
      <c r="I300" s="111">
        <v>1</v>
      </c>
      <c r="J300" s="111">
        <v>0.5</v>
      </c>
      <c r="K300" s="111">
        <v>0.5</v>
      </c>
      <c r="L300" s="578" t="s">
        <v>1014</v>
      </c>
      <c r="M300" s="678" t="s">
        <v>1015</v>
      </c>
      <c r="N300" s="452"/>
    </row>
    <row r="301" spans="1:14" s="98" customFormat="1" ht="27" customHeight="1">
      <c r="A301" s="480"/>
      <c r="B301" s="1178"/>
      <c r="C301" s="585">
        <v>2</v>
      </c>
      <c r="D301" s="1060" t="s">
        <v>645</v>
      </c>
      <c r="E301" s="1061"/>
      <c r="F301" s="1118"/>
      <c r="G301" s="645" t="s">
        <v>1016</v>
      </c>
      <c r="H301" s="488" t="s">
        <v>817</v>
      </c>
      <c r="I301" s="111">
        <v>1</v>
      </c>
      <c r="J301" s="111">
        <v>0.5</v>
      </c>
      <c r="K301" s="111">
        <v>0.5</v>
      </c>
      <c r="L301" s="578" t="s">
        <v>1017</v>
      </c>
      <c r="M301" s="678" t="s">
        <v>1018</v>
      </c>
      <c r="N301" s="452"/>
    </row>
    <row r="302" spans="1:14" s="98" customFormat="1" ht="27" customHeight="1">
      <c r="A302" s="480"/>
      <c r="B302" s="1178"/>
      <c r="C302" s="585">
        <v>3</v>
      </c>
      <c r="D302" s="1060" t="s">
        <v>641</v>
      </c>
      <c r="E302" s="1061"/>
      <c r="F302" s="1118"/>
      <c r="G302" s="645" t="s">
        <v>1019</v>
      </c>
      <c r="H302" s="488" t="s">
        <v>817</v>
      </c>
      <c r="I302" s="111">
        <v>1</v>
      </c>
      <c r="J302" s="111">
        <v>0.5</v>
      </c>
      <c r="K302" s="111">
        <v>0.5</v>
      </c>
      <c r="L302" s="578" t="s">
        <v>1020</v>
      </c>
      <c r="M302" s="678" t="s">
        <v>1021</v>
      </c>
      <c r="N302" s="452"/>
    </row>
    <row r="303" spans="1:14" s="98" customFormat="1" ht="27" customHeight="1">
      <c r="A303" s="480"/>
      <c r="B303" s="1178"/>
      <c r="C303" s="586">
        <v>4</v>
      </c>
      <c r="D303" s="1060" t="s">
        <v>664</v>
      </c>
      <c r="E303" s="1061"/>
      <c r="F303" s="1118"/>
      <c r="G303" s="644" t="s">
        <v>685</v>
      </c>
      <c r="H303" s="488" t="s">
        <v>817</v>
      </c>
      <c r="I303" s="111">
        <v>1</v>
      </c>
      <c r="J303" s="111">
        <v>0.5</v>
      </c>
      <c r="K303" s="111">
        <v>0.5</v>
      </c>
      <c r="L303" s="578" t="s">
        <v>1022</v>
      </c>
      <c r="M303" s="678" t="s">
        <v>1023</v>
      </c>
      <c r="N303" s="452"/>
    </row>
    <row r="304" spans="1:14" s="98" customFormat="1" ht="27" customHeight="1">
      <c r="A304" s="480"/>
      <c r="B304" s="1178"/>
      <c r="C304" s="586">
        <v>5</v>
      </c>
      <c r="D304" s="1060" t="s">
        <v>660</v>
      </c>
      <c r="E304" s="1061"/>
      <c r="F304" s="1118"/>
      <c r="G304" s="644" t="s">
        <v>1024</v>
      </c>
      <c r="H304" s="488" t="s">
        <v>817</v>
      </c>
      <c r="I304" s="111">
        <v>1</v>
      </c>
      <c r="J304" s="111">
        <v>0.5</v>
      </c>
      <c r="K304" s="111">
        <v>0.5</v>
      </c>
      <c r="L304" s="578" t="s">
        <v>1025</v>
      </c>
      <c r="M304" s="678" t="s">
        <v>1026</v>
      </c>
      <c r="N304" s="452"/>
    </row>
    <row r="305" spans="1:14" s="54" customFormat="1" ht="27" customHeight="1">
      <c r="A305" s="480"/>
      <c r="B305" s="1178"/>
      <c r="C305" s="1128" t="s">
        <v>1027</v>
      </c>
      <c r="D305" s="1128"/>
      <c r="E305" s="1128"/>
      <c r="F305" s="1128"/>
      <c r="G305" s="684"/>
      <c r="H305" s="488"/>
      <c r="I305" s="578"/>
      <c r="J305" s="692"/>
      <c r="K305" s="111"/>
      <c r="L305" s="548"/>
      <c r="M305" s="548"/>
    </row>
    <row r="306" spans="1:14" s="54" customFormat="1" ht="27" customHeight="1">
      <c r="A306" s="480"/>
      <c r="B306" s="1178"/>
      <c r="C306" s="588">
        <v>1</v>
      </c>
      <c r="D306" s="1060" t="s">
        <v>692</v>
      </c>
      <c r="E306" s="1061"/>
      <c r="F306" s="1118"/>
      <c r="G306" s="684" t="s">
        <v>1028</v>
      </c>
      <c r="H306" s="488" t="s">
        <v>817</v>
      </c>
      <c r="I306" s="111">
        <v>1</v>
      </c>
      <c r="J306" s="111">
        <v>0.5</v>
      </c>
      <c r="K306" s="111">
        <v>0.5</v>
      </c>
      <c r="L306" s="578" t="s">
        <v>1029</v>
      </c>
      <c r="M306" s="651" t="s">
        <v>1030</v>
      </c>
    </row>
    <row r="307" spans="1:14" s="54" customFormat="1" ht="27" customHeight="1">
      <c r="A307" s="480"/>
      <c r="B307" s="1178"/>
      <c r="C307" s="588">
        <v>2</v>
      </c>
      <c r="D307" s="493" t="s">
        <v>668</v>
      </c>
      <c r="E307" s="494"/>
      <c r="F307" s="644"/>
      <c r="G307" s="684" t="s">
        <v>1028</v>
      </c>
      <c r="H307" s="488" t="s">
        <v>817</v>
      </c>
      <c r="I307" s="111">
        <v>1</v>
      </c>
      <c r="J307" s="111">
        <v>0.5</v>
      </c>
      <c r="K307" s="111">
        <v>0.5</v>
      </c>
      <c r="L307" s="578" t="s">
        <v>1031</v>
      </c>
      <c r="M307" s="651" t="s">
        <v>1032</v>
      </c>
    </row>
    <row r="308" spans="1:14" s="54" customFormat="1" ht="27" customHeight="1">
      <c r="A308" s="480"/>
      <c r="B308" s="1178"/>
      <c r="C308" s="588">
        <v>3</v>
      </c>
      <c r="D308" s="493" t="s">
        <v>672</v>
      </c>
      <c r="E308" s="494"/>
      <c r="F308" s="644"/>
      <c r="G308" s="684" t="s">
        <v>1033</v>
      </c>
      <c r="H308" s="488" t="s">
        <v>817</v>
      </c>
      <c r="I308" s="111">
        <v>1</v>
      </c>
      <c r="J308" s="111">
        <v>0.5</v>
      </c>
      <c r="K308" s="111">
        <v>0.5</v>
      </c>
      <c r="L308" s="578" t="s">
        <v>1034</v>
      </c>
      <c r="M308" s="651" t="s">
        <v>1035</v>
      </c>
    </row>
    <row r="309" spans="1:14" s="98" customFormat="1" ht="27" customHeight="1">
      <c r="A309" s="480"/>
      <c r="B309" s="1178"/>
      <c r="C309" s="588">
        <v>4</v>
      </c>
      <c r="D309" s="1060" t="s">
        <v>688</v>
      </c>
      <c r="E309" s="1061"/>
      <c r="F309" s="1118"/>
      <c r="G309" s="547" t="s">
        <v>1033</v>
      </c>
      <c r="H309" s="488" t="s">
        <v>817</v>
      </c>
      <c r="I309" s="111">
        <v>1</v>
      </c>
      <c r="J309" s="111">
        <v>0.5</v>
      </c>
      <c r="K309" s="111">
        <v>0.5</v>
      </c>
      <c r="L309" s="578" t="s">
        <v>1036</v>
      </c>
      <c r="M309" s="678" t="s">
        <v>1037</v>
      </c>
      <c r="N309" s="452"/>
    </row>
    <row r="310" spans="1:14" s="98" customFormat="1" ht="27" customHeight="1">
      <c r="A310" s="480"/>
      <c r="B310" s="1178"/>
      <c r="C310" s="588">
        <v>5</v>
      </c>
      <c r="D310" s="493" t="s">
        <v>822</v>
      </c>
      <c r="E310" s="494"/>
      <c r="F310" s="644"/>
      <c r="G310" s="547" t="s">
        <v>823</v>
      </c>
      <c r="H310" s="488" t="s">
        <v>817</v>
      </c>
      <c r="I310" s="111">
        <v>1</v>
      </c>
      <c r="J310" s="111">
        <v>0.5</v>
      </c>
      <c r="K310" s="111">
        <v>0.5</v>
      </c>
      <c r="L310" s="578" t="s">
        <v>1038</v>
      </c>
      <c r="M310" s="678" t="s">
        <v>1039</v>
      </c>
      <c r="N310" s="452"/>
    </row>
    <row r="311" spans="1:14" s="98" customFormat="1" ht="27" customHeight="1">
      <c r="A311" s="480"/>
      <c r="B311" s="1178"/>
      <c r="C311" s="588">
        <v>6</v>
      </c>
      <c r="D311" s="1060" t="s">
        <v>676</v>
      </c>
      <c r="E311" s="1061"/>
      <c r="F311" s="1118"/>
      <c r="G311" s="547" t="s">
        <v>485</v>
      </c>
      <c r="H311" s="488" t="s">
        <v>817</v>
      </c>
      <c r="I311" s="111">
        <v>1</v>
      </c>
      <c r="J311" s="111">
        <v>0.5</v>
      </c>
      <c r="K311" s="111">
        <v>0.5</v>
      </c>
      <c r="L311" s="578" t="s">
        <v>1040</v>
      </c>
      <c r="M311" s="678" t="s">
        <v>1041</v>
      </c>
      <c r="N311" s="452"/>
    </row>
    <row r="312" spans="1:14" s="98" customFormat="1" ht="27" customHeight="1">
      <c r="A312" s="480"/>
      <c r="B312" s="1178"/>
      <c r="C312" s="588">
        <v>7</v>
      </c>
      <c r="D312" s="1060" t="s">
        <v>696</v>
      </c>
      <c r="E312" s="1061"/>
      <c r="F312" s="1118"/>
      <c r="G312" s="645" t="s">
        <v>1042</v>
      </c>
      <c r="H312" s="488" t="s">
        <v>817</v>
      </c>
      <c r="I312" s="111">
        <v>1</v>
      </c>
      <c r="J312" s="111">
        <v>0.5</v>
      </c>
      <c r="K312" s="111">
        <v>0.5</v>
      </c>
      <c r="L312" s="578" t="s">
        <v>1043</v>
      </c>
      <c r="M312" s="579" t="s">
        <v>1044</v>
      </c>
    </row>
    <row r="313" spans="1:14" s="98" customFormat="1" ht="27" customHeight="1">
      <c r="A313" s="480"/>
      <c r="B313" s="1178"/>
      <c r="C313" s="588">
        <v>8</v>
      </c>
      <c r="D313" s="1060" t="s">
        <v>1045</v>
      </c>
      <c r="E313" s="1061"/>
      <c r="F313" s="1118"/>
      <c r="G313" s="645" t="s">
        <v>1046</v>
      </c>
      <c r="H313" s="488" t="s">
        <v>817</v>
      </c>
      <c r="I313" s="111">
        <v>1</v>
      </c>
      <c r="J313" s="111">
        <v>0.5</v>
      </c>
      <c r="K313" s="111">
        <v>0.5</v>
      </c>
      <c r="L313" s="578" t="s">
        <v>1047</v>
      </c>
      <c r="M313" s="579" t="s">
        <v>1048</v>
      </c>
    </row>
    <row r="314" spans="1:14" s="54" customFormat="1" ht="27" customHeight="1">
      <c r="A314" s="480"/>
      <c r="B314" s="1178"/>
      <c r="C314" s="1128" t="s">
        <v>1049</v>
      </c>
      <c r="D314" s="1128"/>
      <c r="E314" s="1128"/>
      <c r="F314" s="1128"/>
      <c r="G314" s="684"/>
      <c r="H314" s="488"/>
      <c r="I314" s="578"/>
      <c r="J314" s="692"/>
      <c r="K314" s="111"/>
      <c r="L314" s="548"/>
      <c r="M314" s="548"/>
    </row>
    <row r="315" spans="1:14" s="98" customFormat="1" ht="27" customHeight="1">
      <c r="A315" s="480"/>
      <c r="B315" s="1178"/>
      <c r="C315" s="585">
        <v>1</v>
      </c>
      <c r="D315" s="1060" t="s">
        <v>700</v>
      </c>
      <c r="E315" s="1061"/>
      <c r="F315" s="1118"/>
      <c r="G315" s="645" t="s">
        <v>1050</v>
      </c>
      <c r="H315" s="689" t="s">
        <v>817</v>
      </c>
      <c r="I315" s="111">
        <v>1</v>
      </c>
      <c r="J315" s="111">
        <v>0.5</v>
      </c>
      <c r="K315" s="111">
        <v>0.5</v>
      </c>
      <c r="L315" s="578" t="s">
        <v>1051</v>
      </c>
      <c r="M315" s="678" t="s">
        <v>1052</v>
      </c>
      <c r="N315" s="452"/>
    </row>
    <row r="316" spans="1:14" s="98" customFormat="1" ht="27" customHeight="1">
      <c r="A316" s="480"/>
      <c r="B316" s="1178"/>
      <c r="C316" s="585">
        <v>2</v>
      </c>
      <c r="D316" s="1060" t="s">
        <v>705</v>
      </c>
      <c r="E316" s="1061"/>
      <c r="F316" s="1118"/>
      <c r="G316" s="645" t="s">
        <v>1053</v>
      </c>
      <c r="H316" s="689" t="s">
        <v>817</v>
      </c>
      <c r="I316" s="111">
        <v>1</v>
      </c>
      <c r="J316" s="111">
        <v>0.5</v>
      </c>
      <c r="K316" s="111">
        <v>0.5</v>
      </c>
      <c r="L316" s="578" t="s">
        <v>1054</v>
      </c>
      <c r="M316" s="678" t="s">
        <v>1055</v>
      </c>
      <c r="N316" s="452"/>
    </row>
    <row r="317" spans="1:14" s="54" customFormat="1" ht="27" customHeight="1">
      <c r="A317" s="480"/>
      <c r="B317" s="1178"/>
      <c r="C317" s="1128" t="s">
        <v>1056</v>
      </c>
      <c r="D317" s="1128"/>
      <c r="E317" s="1128"/>
      <c r="F317" s="1128"/>
      <c r="G317" s="684"/>
      <c r="H317" s="488"/>
      <c r="I317" s="578"/>
      <c r="J317" s="692"/>
      <c r="K317" s="111"/>
      <c r="L317" s="548"/>
      <c r="M317" s="548"/>
    </row>
    <row r="318" spans="1:14" s="98" customFormat="1" ht="27" customHeight="1">
      <c r="A318" s="480"/>
      <c r="B318" s="1178"/>
      <c r="C318" s="585">
        <v>1</v>
      </c>
      <c r="D318" s="1060" t="s">
        <v>709</v>
      </c>
      <c r="E318" s="1061"/>
      <c r="F318" s="1118"/>
      <c r="G318" s="645" t="s">
        <v>1057</v>
      </c>
      <c r="H318" s="689" t="s">
        <v>817</v>
      </c>
      <c r="I318" s="111">
        <v>1</v>
      </c>
      <c r="J318" s="111">
        <v>0.5</v>
      </c>
      <c r="K318" s="111">
        <v>0.5</v>
      </c>
      <c r="L318" s="578" t="s">
        <v>1058</v>
      </c>
      <c r="M318" s="678" t="s">
        <v>1059</v>
      </c>
      <c r="N318" s="452"/>
    </row>
    <row r="319" spans="1:14" s="54" customFormat="1" ht="27" customHeight="1">
      <c r="A319" s="480"/>
      <c r="B319" s="1178"/>
      <c r="C319" s="1128" t="s">
        <v>1060</v>
      </c>
      <c r="D319" s="1128"/>
      <c r="E319" s="1128"/>
      <c r="F319" s="1128"/>
      <c r="G319" s="684"/>
      <c r="H319" s="488"/>
      <c r="I319" s="578"/>
      <c r="J319" s="692"/>
      <c r="K319" s="111"/>
      <c r="L319" s="548"/>
      <c r="M319" s="548"/>
    </row>
    <row r="320" spans="1:14" s="98" customFormat="1" ht="27" customHeight="1">
      <c r="A320" s="480"/>
      <c r="B320" s="1178"/>
      <c r="C320" s="585">
        <v>1</v>
      </c>
      <c r="D320" s="1060" t="s">
        <v>722</v>
      </c>
      <c r="E320" s="1061"/>
      <c r="F320" s="1118"/>
      <c r="G320" s="645" t="s">
        <v>1061</v>
      </c>
      <c r="H320" s="689" t="s">
        <v>817</v>
      </c>
      <c r="I320" s="111">
        <v>1</v>
      </c>
      <c r="J320" s="111">
        <v>0.5</v>
      </c>
      <c r="K320" s="111">
        <v>0.5</v>
      </c>
      <c r="L320" s="578" t="s">
        <v>1062</v>
      </c>
      <c r="M320" s="678" t="s">
        <v>1063</v>
      </c>
      <c r="N320" s="452"/>
    </row>
    <row r="321" spans="1:27" s="98" customFormat="1" ht="27" customHeight="1">
      <c r="A321" s="480"/>
      <c r="B321" s="1178"/>
      <c r="C321" s="585">
        <v>2</v>
      </c>
      <c r="D321" s="493" t="s">
        <v>1064</v>
      </c>
      <c r="E321" s="494"/>
      <c r="F321" s="644"/>
      <c r="G321" s="645" t="s">
        <v>1065</v>
      </c>
      <c r="H321" s="689" t="s">
        <v>817</v>
      </c>
      <c r="I321" s="111">
        <v>1</v>
      </c>
      <c r="J321" s="111">
        <v>0.5</v>
      </c>
      <c r="K321" s="111">
        <v>0.5</v>
      </c>
      <c r="L321" s="578" t="s">
        <v>1066</v>
      </c>
      <c r="M321" s="678" t="s">
        <v>1067</v>
      </c>
      <c r="N321" s="452"/>
    </row>
    <row r="322" spans="1:27" s="54" customFormat="1" ht="27" customHeight="1">
      <c r="A322" s="480"/>
      <c r="B322" s="1178"/>
      <c r="C322" s="1128" t="s">
        <v>1068</v>
      </c>
      <c r="D322" s="1128"/>
      <c r="E322" s="1128"/>
      <c r="F322" s="1128"/>
      <c r="G322" s="684"/>
      <c r="H322" s="488"/>
      <c r="I322" s="578"/>
      <c r="J322" s="692"/>
      <c r="K322" s="111"/>
      <c r="L322" s="548"/>
      <c r="M322" s="548"/>
    </row>
    <row r="323" spans="1:27" s="98" customFormat="1" ht="27" customHeight="1">
      <c r="A323" s="480"/>
      <c r="B323" s="1178"/>
      <c r="C323" s="585">
        <v>1</v>
      </c>
      <c r="D323" s="493" t="s">
        <v>1069</v>
      </c>
      <c r="E323" s="494"/>
      <c r="F323" s="644"/>
      <c r="G323" s="645" t="s">
        <v>1070</v>
      </c>
      <c r="H323" s="689" t="s">
        <v>817</v>
      </c>
      <c r="I323" s="111">
        <v>1</v>
      </c>
      <c r="J323" s="111">
        <v>0.5</v>
      </c>
      <c r="K323" s="111">
        <v>0.5</v>
      </c>
      <c r="L323" s="578" t="s">
        <v>1071</v>
      </c>
      <c r="M323" s="678" t="s">
        <v>1072</v>
      </c>
      <c r="N323" s="452"/>
    </row>
    <row r="324" spans="1:27" s="98" customFormat="1" ht="27" customHeight="1">
      <c r="A324" s="480"/>
      <c r="B324" s="1178"/>
      <c r="C324" s="585">
        <v>2</v>
      </c>
      <c r="D324" s="493" t="s">
        <v>1073</v>
      </c>
      <c r="E324" s="494"/>
      <c r="F324" s="644"/>
      <c r="G324" s="645" t="s">
        <v>1074</v>
      </c>
      <c r="H324" s="689" t="s">
        <v>817</v>
      </c>
      <c r="I324" s="111">
        <v>1</v>
      </c>
      <c r="J324" s="111">
        <v>0.5</v>
      </c>
      <c r="K324" s="111">
        <v>0.5</v>
      </c>
      <c r="L324" s="578" t="s">
        <v>1075</v>
      </c>
      <c r="M324" s="678" t="s">
        <v>1076</v>
      </c>
      <c r="N324" s="452"/>
    </row>
    <row r="325" spans="1:27" s="98" customFormat="1" ht="27" customHeight="1">
      <c r="A325" s="480"/>
      <c r="B325" s="1178"/>
      <c r="C325" s="585">
        <v>3</v>
      </c>
      <c r="D325" s="493" t="s">
        <v>1077</v>
      </c>
      <c r="E325" s="494"/>
      <c r="F325" s="644"/>
      <c r="G325" s="645" t="s">
        <v>1078</v>
      </c>
      <c r="H325" s="689" t="s">
        <v>817</v>
      </c>
      <c r="I325" s="111">
        <v>1</v>
      </c>
      <c r="J325" s="111">
        <v>0.5</v>
      </c>
      <c r="K325" s="111">
        <v>0.5</v>
      </c>
      <c r="L325" s="578" t="s">
        <v>1079</v>
      </c>
      <c r="M325" s="693" t="s">
        <v>1080</v>
      </c>
      <c r="N325" s="452"/>
    </row>
    <row r="326" spans="1:27" s="98" customFormat="1" ht="27" customHeight="1">
      <c r="A326" s="480"/>
      <c r="B326" s="1178"/>
      <c r="C326" s="585">
        <v>4</v>
      </c>
      <c r="D326" s="493" t="s">
        <v>740</v>
      </c>
      <c r="E326" s="494"/>
      <c r="F326" s="644"/>
      <c r="G326" s="696" t="s">
        <v>1081</v>
      </c>
      <c r="H326" s="689" t="s">
        <v>817</v>
      </c>
      <c r="I326" s="111">
        <v>1</v>
      </c>
      <c r="J326" s="111">
        <v>0.5</v>
      </c>
      <c r="K326" s="111">
        <v>0.5</v>
      </c>
      <c r="L326" s="578" t="s">
        <v>1082</v>
      </c>
      <c r="M326" s="678" t="s">
        <v>1083</v>
      </c>
      <c r="N326" s="452"/>
    </row>
    <row r="327" spans="1:27" s="98" customFormat="1" ht="27" customHeight="1">
      <c r="A327" s="480"/>
      <c r="B327" s="1178"/>
      <c r="C327" s="585">
        <v>5</v>
      </c>
      <c r="D327" s="493" t="s">
        <v>1084</v>
      </c>
      <c r="E327" s="494"/>
      <c r="F327" s="644"/>
      <c r="G327" s="696" t="s">
        <v>1085</v>
      </c>
      <c r="H327" s="689" t="s">
        <v>817</v>
      </c>
      <c r="I327" s="111">
        <v>1</v>
      </c>
      <c r="J327" s="111">
        <v>0.5</v>
      </c>
      <c r="K327" s="111">
        <v>0.5</v>
      </c>
      <c r="L327" s="578" t="s">
        <v>1086</v>
      </c>
      <c r="M327" s="678" t="s">
        <v>1087</v>
      </c>
      <c r="N327" s="452"/>
    </row>
    <row r="328" spans="1:27" s="98" customFormat="1" ht="27" customHeight="1">
      <c r="A328" s="480"/>
      <c r="B328" s="1178"/>
      <c r="C328" s="585">
        <v>6</v>
      </c>
      <c r="D328" s="493" t="s">
        <v>744</v>
      </c>
      <c r="E328" s="494"/>
      <c r="F328" s="644"/>
      <c r="G328" s="696" t="s">
        <v>1088</v>
      </c>
      <c r="H328" s="689" t="s">
        <v>817</v>
      </c>
      <c r="I328" s="111">
        <v>1</v>
      </c>
      <c r="J328" s="111">
        <v>0.5</v>
      </c>
      <c r="K328" s="111">
        <v>0.5</v>
      </c>
      <c r="L328" s="578" t="s">
        <v>1089</v>
      </c>
      <c r="M328" s="678" t="s">
        <v>1090</v>
      </c>
      <c r="N328" s="452"/>
    </row>
    <row r="329" spans="1:27" s="98" customFormat="1" ht="27" customHeight="1">
      <c r="A329" s="480"/>
      <c r="B329" s="1178"/>
      <c r="C329" s="585">
        <v>7</v>
      </c>
      <c r="D329" s="1130" t="s">
        <v>748</v>
      </c>
      <c r="E329" s="1131"/>
      <c r="F329" s="1132"/>
      <c r="G329" s="696" t="s">
        <v>1091</v>
      </c>
      <c r="H329" s="689" t="s">
        <v>817</v>
      </c>
      <c r="I329" s="111">
        <v>1</v>
      </c>
      <c r="J329" s="111">
        <v>0.5</v>
      </c>
      <c r="K329" s="111">
        <v>0.5</v>
      </c>
      <c r="L329" s="578" t="s">
        <v>1092</v>
      </c>
      <c r="M329" s="678" t="s">
        <v>1093</v>
      </c>
      <c r="N329" s="452"/>
    </row>
    <row r="330" spans="1:27" s="54" customFormat="1" ht="27" customHeight="1">
      <c r="A330" s="480"/>
      <c r="B330" s="1178"/>
      <c r="C330" s="1128" t="s">
        <v>1094</v>
      </c>
      <c r="D330" s="1128"/>
      <c r="E330" s="1128"/>
      <c r="F330" s="1128"/>
      <c r="G330" s="684"/>
      <c r="H330" s="488"/>
      <c r="I330" s="578"/>
      <c r="J330" s="692"/>
      <c r="K330" s="111"/>
      <c r="L330" s="548"/>
      <c r="M330" s="548"/>
    </row>
    <row r="331" spans="1:27" s="54" customFormat="1" ht="27" customHeight="1">
      <c r="A331" s="480"/>
      <c r="B331" s="1182"/>
      <c r="C331" s="585">
        <v>1</v>
      </c>
      <c r="D331" s="1133" t="s">
        <v>770</v>
      </c>
      <c r="E331" s="1134"/>
      <c r="F331" s="1135"/>
      <c r="G331" s="697" t="s">
        <v>1095</v>
      </c>
      <c r="H331" s="689" t="s">
        <v>817</v>
      </c>
      <c r="I331" s="111">
        <v>1</v>
      </c>
      <c r="J331" s="111">
        <v>0.5</v>
      </c>
      <c r="K331" s="111">
        <v>0.5</v>
      </c>
      <c r="L331" s="578" t="s">
        <v>1096</v>
      </c>
      <c r="M331" s="651" t="s">
        <v>1097</v>
      </c>
    </row>
    <row r="332" spans="1:27" s="98" customFormat="1" ht="27" customHeight="1">
      <c r="A332" s="480"/>
      <c r="B332" s="1178"/>
      <c r="C332" s="585">
        <v>2</v>
      </c>
      <c r="D332" s="1133" t="s">
        <v>1098</v>
      </c>
      <c r="E332" s="1134"/>
      <c r="F332" s="1135"/>
      <c r="G332" s="697" t="s">
        <v>527</v>
      </c>
      <c r="H332" s="689" t="s">
        <v>817</v>
      </c>
      <c r="I332" s="111">
        <v>1</v>
      </c>
      <c r="J332" s="111">
        <v>0.5</v>
      </c>
      <c r="K332" s="111">
        <v>0.5</v>
      </c>
      <c r="L332" s="578" t="s">
        <v>1099</v>
      </c>
      <c r="M332" s="724" t="s">
        <v>1100</v>
      </c>
      <c r="N332" s="452"/>
    </row>
    <row r="333" spans="1:27" s="54" customFormat="1" ht="27" customHeight="1">
      <c r="A333" s="480"/>
      <c r="B333" s="1178"/>
      <c r="C333" s="1128" t="s">
        <v>1101</v>
      </c>
      <c r="D333" s="1128"/>
      <c r="E333" s="1128"/>
      <c r="F333" s="1128"/>
      <c r="G333" s="684"/>
      <c r="H333" s="488"/>
      <c r="I333" s="578"/>
      <c r="J333" s="692"/>
      <c r="K333" s="111"/>
      <c r="L333" s="548"/>
      <c r="M333" s="548"/>
    </row>
    <row r="334" spans="1:27" s="98" customFormat="1" ht="27" customHeight="1">
      <c r="A334" s="480"/>
      <c r="B334" s="1178"/>
      <c r="C334" s="585">
        <v>1</v>
      </c>
      <c r="D334" s="1133" t="s">
        <v>774</v>
      </c>
      <c r="E334" s="1134"/>
      <c r="F334" s="1135"/>
      <c r="G334" s="697" t="s">
        <v>1102</v>
      </c>
      <c r="H334" s="689" t="s">
        <v>817</v>
      </c>
      <c r="I334" s="111">
        <v>1</v>
      </c>
      <c r="J334" s="111">
        <v>0.5</v>
      </c>
      <c r="K334" s="111">
        <v>0.5</v>
      </c>
      <c r="L334" s="578" t="s">
        <v>1103</v>
      </c>
      <c r="M334" s="725" t="s">
        <v>1104</v>
      </c>
      <c r="N334" s="452"/>
    </row>
    <row r="335" spans="1:27" ht="19.5" customHeight="1">
      <c r="A335" s="679"/>
      <c r="B335" s="1178"/>
      <c r="C335" s="220"/>
      <c r="D335" s="1106" t="s">
        <v>1105</v>
      </c>
      <c r="E335" s="1035"/>
      <c r="F335" s="1043"/>
      <c r="G335" s="1136"/>
      <c r="H335" s="1052"/>
      <c r="I335" s="106"/>
      <c r="J335" s="106"/>
      <c r="K335" s="668">
        <f>SUM(K266:K334)</f>
        <v>27</v>
      </c>
      <c r="L335" s="514"/>
      <c r="M335" s="515"/>
      <c r="N335" s="105"/>
      <c r="O335" s="304"/>
      <c r="P335" s="304"/>
      <c r="Q335" s="304"/>
      <c r="R335" s="304"/>
      <c r="S335" s="304"/>
      <c r="T335" s="304"/>
      <c r="U335" s="304"/>
      <c r="V335" s="304"/>
      <c r="W335" s="304"/>
      <c r="X335" s="304"/>
      <c r="Y335" s="304"/>
      <c r="Z335" s="59"/>
      <c r="AA335" s="59"/>
    </row>
    <row r="336" spans="1:27" ht="21" customHeight="1">
      <c r="A336" s="698"/>
      <c r="B336" s="699" t="s">
        <v>193</v>
      </c>
      <c r="C336" s="1044" t="s">
        <v>194</v>
      </c>
      <c r="D336" s="1137"/>
      <c r="E336" s="1137"/>
      <c r="F336" s="1137"/>
      <c r="G336" s="1137"/>
      <c r="H336" s="1138"/>
      <c r="I336" s="1137"/>
      <c r="J336" s="1139"/>
      <c r="K336" s="726">
        <f>K352</f>
        <v>28</v>
      </c>
      <c r="L336" s="727"/>
      <c r="M336" s="728"/>
      <c r="N336" s="729"/>
      <c r="O336" s="304"/>
      <c r="P336" s="304"/>
      <c r="Q336" s="304"/>
      <c r="R336" s="304"/>
      <c r="S336" s="304"/>
      <c r="T336" s="304"/>
      <c r="U336" s="304"/>
      <c r="V336" s="304"/>
      <c r="W336" s="304"/>
      <c r="X336" s="304"/>
      <c r="Y336" s="304"/>
      <c r="Z336" s="59"/>
      <c r="AA336" s="59"/>
    </row>
    <row r="337" spans="1:27" ht="25" customHeight="1">
      <c r="A337" s="700"/>
      <c r="B337" s="701"/>
      <c r="C337" s="1140" t="s">
        <v>1106</v>
      </c>
      <c r="D337" s="1141"/>
      <c r="E337" s="1141"/>
      <c r="F337" s="1141"/>
      <c r="G337" s="1142"/>
      <c r="H337" s="1142"/>
      <c r="I337" s="1142"/>
      <c r="J337" s="1142"/>
      <c r="K337" s="1142"/>
      <c r="L337" s="1143"/>
      <c r="M337" s="1143"/>
      <c r="N337" s="1144"/>
      <c r="O337" s="730"/>
      <c r="P337" s="730"/>
      <c r="Q337" s="730"/>
      <c r="R337" s="730"/>
      <c r="S337" s="730"/>
      <c r="T337" s="730"/>
      <c r="U337" s="730"/>
      <c r="V337" s="730"/>
      <c r="W337" s="730"/>
      <c r="X337" s="730"/>
      <c r="Y337" s="730"/>
      <c r="Z337" s="748"/>
      <c r="AA337" s="59"/>
    </row>
    <row r="338" spans="1:27" s="59" customFormat="1" ht="25" customHeight="1">
      <c r="A338" s="700"/>
      <c r="B338" s="703"/>
      <c r="C338" s="586">
        <v>1</v>
      </c>
      <c r="D338" s="1094" t="s">
        <v>1107</v>
      </c>
      <c r="E338" s="1095"/>
      <c r="F338" s="1095"/>
      <c r="G338" s="615" t="s">
        <v>1108</v>
      </c>
      <c r="H338" s="488" t="s">
        <v>1109</v>
      </c>
      <c r="I338" s="611">
        <v>1</v>
      </c>
      <c r="J338" s="544">
        <v>2</v>
      </c>
      <c r="K338" s="731">
        <f>I338*J338</f>
        <v>2</v>
      </c>
      <c r="L338" s="528" t="s">
        <v>1110</v>
      </c>
      <c r="M338" s="510" t="s">
        <v>1111</v>
      </c>
      <c r="N338" s="1229"/>
      <c r="O338" s="732"/>
      <c r="P338" s="732"/>
      <c r="Q338" s="732"/>
      <c r="R338" s="732"/>
      <c r="S338" s="732"/>
      <c r="T338" s="732"/>
      <c r="U338" s="732"/>
      <c r="V338" s="732"/>
      <c r="W338" s="732"/>
      <c r="X338" s="732"/>
      <c r="Y338" s="732"/>
      <c r="Z338" s="748"/>
    </row>
    <row r="339" spans="1:27" s="59" customFormat="1" ht="25" customHeight="1">
      <c r="A339" s="700"/>
      <c r="B339" s="703"/>
      <c r="C339" s="585">
        <v>2</v>
      </c>
      <c r="D339" s="1086" t="s">
        <v>1112</v>
      </c>
      <c r="E339" s="1087"/>
      <c r="F339" s="1087"/>
      <c r="G339" s="590" t="s">
        <v>1113</v>
      </c>
      <c r="H339" s="488" t="s">
        <v>1109</v>
      </c>
      <c r="I339" s="599">
        <v>1</v>
      </c>
      <c r="J339" s="111">
        <v>2</v>
      </c>
      <c r="K339" s="733">
        <f t="shared" ref="K339:K351" si="5">I339*J339</f>
        <v>2</v>
      </c>
      <c r="L339" s="520" t="s">
        <v>1114</v>
      </c>
      <c r="M339" s="579" t="s">
        <v>1115</v>
      </c>
      <c r="N339" s="1230"/>
      <c r="O339" s="732"/>
      <c r="P339" s="732"/>
      <c r="Q339" s="732"/>
      <c r="R339" s="732"/>
      <c r="S339" s="732"/>
      <c r="T339" s="732"/>
      <c r="U339" s="732"/>
      <c r="V339" s="732"/>
      <c r="W339" s="732"/>
      <c r="X339" s="732"/>
      <c r="Y339" s="732"/>
      <c r="Z339" s="748"/>
    </row>
    <row r="340" spans="1:27" s="59" customFormat="1" ht="25" customHeight="1">
      <c r="A340" s="700"/>
      <c r="B340" s="703"/>
      <c r="C340" s="585">
        <v>3</v>
      </c>
      <c r="D340" s="1086" t="s">
        <v>1116</v>
      </c>
      <c r="E340" s="1087"/>
      <c r="F340" s="1087"/>
      <c r="G340" s="590" t="s">
        <v>1113</v>
      </c>
      <c r="H340" s="488" t="s">
        <v>1109</v>
      </c>
      <c r="I340" s="599">
        <v>1</v>
      </c>
      <c r="J340" s="111">
        <v>2</v>
      </c>
      <c r="K340" s="733">
        <f t="shared" si="5"/>
        <v>2</v>
      </c>
      <c r="L340" s="520" t="s">
        <v>1114</v>
      </c>
      <c r="M340" s="579" t="s">
        <v>1115</v>
      </c>
      <c r="N340" s="1230"/>
      <c r="O340" s="732"/>
      <c r="P340" s="732"/>
      <c r="Q340" s="732"/>
      <c r="R340" s="732"/>
      <c r="S340" s="732"/>
      <c r="T340" s="732"/>
      <c r="U340" s="732"/>
      <c r="V340" s="732"/>
      <c r="W340" s="732"/>
      <c r="X340" s="732"/>
      <c r="Y340" s="732"/>
      <c r="Z340" s="748"/>
    </row>
    <row r="341" spans="1:27" s="59" customFormat="1" ht="25" customHeight="1">
      <c r="A341" s="700"/>
      <c r="B341" s="703"/>
      <c r="C341" s="585">
        <v>4</v>
      </c>
      <c r="D341" s="1086" t="s">
        <v>1117</v>
      </c>
      <c r="E341" s="1087"/>
      <c r="F341" s="1087"/>
      <c r="G341" s="491" t="s">
        <v>1118</v>
      </c>
      <c r="H341" s="488" t="s">
        <v>1109</v>
      </c>
      <c r="I341" s="599">
        <v>1</v>
      </c>
      <c r="J341" s="111">
        <v>2</v>
      </c>
      <c r="K341" s="733">
        <f t="shared" si="5"/>
        <v>2</v>
      </c>
      <c r="L341" s="520" t="s">
        <v>1119</v>
      </c>
      <c r="M341" s="579" t="s">
        <v>1120</v>
      </c>
      <c r="N341" s="1230"/>
      <c r="O341" s="732"/>
      <c r="P341" s="732"/>
      <c r="Q341" s="732"/>
      <c r="R341" s="732"/>
      <c r="S341" s="732"/>
      <c r="T341" s="732"/>
      <c r="U341" s="732"/>
      <c r="V341" s="732"/>
      <c r="W341" s="732"/>
      <c r="X341" s="732"/>
      <c r="Y341" s="732"/>
      <c r="Z341" s="748"/>
    </row>
    <row r="342" spans="1:27" s="59" customFormat="1" ht="25" customHeight="1">
      <c r="A342" s="700"/>
      <c r="B342" s="703" t="s">
        <v>1121</v>
      </c>
      <c r="C342" s="585">
        <v>5</v>
      </c>
      <c r="D342" s="1086" t="s">
        <v>1122</v>
      </c>
      <c r="E342" s="1087"/>
      <c r="F342" s="1087"/>
      <c r="G342" s="491" t="s">
        <v>1118</v>
      </c>
      <c r="H342" s="488" t="s">
        <v>1109</v>
      </c>
      <c r="I342" s="599">
        <v>1</v>
      </c>
      <c r="J342" s="111">
        <v>2</v>
      </c>
      <c r="K342" s="733">
        <f t="shared" si="5"/>
        <v>2</v>
      </c>
      <c r="L342" s="520" t="s">
        <v>1119</v>
      </c>
      <c r="M342" s="658" t="s">
        <v>1120</v>
      </c>
      <c r="N342" s="1231"/>
      <c r="O342" s="732"/>
      <c r="P342" s="732"/>
      <c r="Q342" s="732"/>
      <c r="R342" s="732"/>
      <c r="S342" s="732"/>
      <c r="T342" s="732"/>
      <c r="U342" s="732"/>
      <c r="V342" s="732"/>
      <c r="W342" s="732"/>
      <c r="X342" s="732"/>
      <c r="Y342" s="732"/>
      <c r="Z342" s="748"/>
    </row>
    <row r="343" spans="1:27" s="59" customFormat="1" ht="25" customHeight="1">
      <c r="A343" s="700"/>
      <c r="B343" s="703"/>
      <c r="C343" s="585">
        <v>6</v>
      </c>
      <c r="D343" s="1086" t="s">
        <v>1123</v>
      </c>
      <c r="E343" s="1087"/>
      <c r="F343" s="1087"/>
      <c r="G343" s="548" t="s">
        <v>1124</v>
      </c>
      <c r="H343" s="488" t="s">
        <v>1109</v>
      </c>
      <c r="I343" s="599">
        <v>1</v>
      </c>
      <c r="J343" s="111">
        <v>2</v>
      </c>
      <c r="K343" s="733">
        <f t="shared" si="5"/>
        <v>2</v>
      </c>
      <c r="L343" s="520" t="s">
        <v>1125</v>
      </c>
      <c r="M343" s="579" t="s">
        <v>1126</v>
      </c>
      <c r="N343" s="1230"/>
      <c r="O343" s="732"/>
      <c r="P343" s="732"/>
      <c r="Q343" s="732"/>
      <c r="R343" s="732"/>
      <c r="S343" s="732"/>
      <c r="T343" s="732"/>
      <c r="U343" s="732"/>
      <c r="V343" s="732"/>
      <c r="W343" s="732"/>
      <c r="X343" s="732"/>
      <c r="Y343" s="732"/>
      <c r="Z343" s="748"/>
    </row>
    <row r="344" spans="1:27" s="59" customFormat="1" ht="25" customHeight="1">
      <c r="A344" s="700"/>
      <c r="B344" s="703"/>
      <c r="C344" s="585">
        <v>7</v>
      </c>
      <c r="D344" s="1086" t="s">
        <v>1127</v>
      </c>
      <c r="E344" s="1087"/>
      <c r="F344" s="1087"/>
      <c r="G344" s="491" t="s">
        <v>1128</v>
      </c>
      <c r="H344" s="488" t="s">
        <v>1109</v>
      </c>
      <c r="I344" s="599">
        <v>1</v>
      </c>
      <c r="J344" s="111">
        <v>2</v>
      </c>
      <c r="K344" s="733">
        <f t="shared" si="5"/>
        <v>2</v>
      </c>
      <c r="L344" s="520" t="s">
        <v>1129</v>
      </c>
      <c r="M344" s="579" t="s">
        <v>1130</v>
      </c>
      <c r="N344" s="1230"/>
      <c r="O344" s="732"/>
      <c r="P344" s="732"/>
      <c r="Q344" s="732"/>
      <c r="R344" s="732"/>
      <c r="S344" s="732"/>
      <c r="T344" s="732"/>
      <c r="U344" s="732"/>
      <c r="V344" s="732"/>
      <c r="W344" s="732"/>
      <c r="X344" s="732"/>
      <c r="Y344" s="732"/>
      <c r="Z344" s="748"/>
    </row>
    <row r="345" spans="1:27" s="59" customFormat="1" ht="25" customHeight="1">
      <c r="A345" s="700"/>
      <c r="B345" s="703"/>
      <c r="C345" s="585">
        <v>8</v>
      </c>
      <c r="D345" s="1086" t="s">
        <v>1131</v>
      </c>
      <c r="E345" s="1087"/>
      <c r="F345" s="1087"/>
      <c r="G345" s="491" t="s">
        <v>1132</v>
      </c>
      <c r="H345" s="488" t="s">
        <v>1109</v>
      </c>
      <c r="I345" s="599">
        <v>1</v>
      </c>
      <c r="J345" s="111">
        <v>2</v>
      </c>
      <c r="K345" s="733">
        <f t="shared" si="5"/>
        <v>2</v>
      </c>
      <c r="L345" s="547" t="s">
        <v>1133</v>
      </c>
      <c r="M345" s="579" t="s">
        <v>1134</v>
      </c>
      <c r="N345" s="1230"/>
      <c r="O345" s="732"/>
      <c r="P345" s="732"/>
      <c r="Q345" s="732"/>
      <c r="R345" s="732"/>
      <c r="S345" s="732"/>
      <c r="T345" s="732"/>
      <c r="U345" s="732"/>
      <c r="V345" s="732"/>
      <c r="W345" s="732"/>
      <c r="X345" s="732"/>
      <c r="Y345" s="732"/>
      <c r="Z345" s="748"/>
    </row>
    <row r="346" spans="1:27" s="59" customFormat="1" ht="25" customHeight="1">
      <c r="A346" s="700"/>
      <c r="B346" s="703"/>
      <c r="C346" s="585">
        <v>9</v>
      </c>
      <c r="D346" s="1086" t="s">
        <v>1135</v>
      </c>
      <c r="E346" s="1087"/>
      <c r="F346" s="1087"/>
      <c r="G346" s="491" t="s">
        <v>1136</v>
      </c>
      <c r="H346" s="488" t="s">
        <v>1109</v>
      </c>
      <c r="I346" s="599">
        <v>1</v>
      </c>
      <c r="J346" s="111">
        <v>2</v>
      </c>
      <c r="K346" s="733">
        <f t="shared" si="5"/>
        <v>2</v>
      </c>
      <c r="L346" s="520" t="s">
        <v>1137</v>
      </c>
      <c r="M346" s="579" t="s">
        <v>1138</v>
      </c>
      <c r="N346" s="1230"/>
      <c r="O346" s="732"/>
      <c r="P346" s="732"/>
      <c r="Q346" s="732"/>
      <c r="R346" s="732"/>
      <c r="S346" s="732"/>
      <c r="T346" s="732"/>
      <c r="U346" s="732"/>
      <c r="V346" s="732"/>
      <c r="W346" s="732"/>
      <c r="X346" s="732"/>
      <c r="Y346" s="732"/>
      <c r="Z346" s="748"/>
    </row>
    <row r="347" spans="1:27" s="59" customFormat="1" ht="25" customHeight="1">
      <c r="A347" s="700"/>
      <c r="B347" s="703"/>
      <c r="C347" s="585">
        <v>10</v>
      </c>
      <c r="D347" s="1086" t="s">
        <v>1139</v>
      </c>
      <c r="E347" s="1087"/>
      <c r="F347" s="1087"/>
      <c r="G347" s="491" t="s">
        <v>1140</v>
      </c>
      <c r="H347" s="488" t="s">
        <v>1109</v>
      </c>
      <c r="I347" s="599">
        <v>1</v>
      </c>
      <c r="J347" s="111">
        <v>2</v>
      </c>
      <c r="K347" s="733">
        <f t="shared" si="5"/>
        <v>2</v>
      </c>
      <c r="L347" s="547" t="s">
        <v>1141</v>
      </c>
      <c r="M347" s="579" t="s">
        <v>1142</v>
      </c>
      <c r="N347" s="1230"/>
      <c r="O347" s="732"/>
      <c r="P347" s="732"/>
      <c r="Q347" s="732"/>
      <c r="R347" s="732"/>
      <c r="S347" s="732"/>
      <c r="T347" s="732"/>
      <c r="U347" s="732"/>
      <c r="V347" s="732"/>
      <c r="W347" s="732"/>
      <c r="X347" s="732"/>
      <c r="Y347" s="732"/>
      <c r="Z347" s="748"/>
    </row>
    <row r="348" spans="1:27" s="59" customFormat="1" ht="25" customHeight="1">
      <c r="A348" s="700"/>
      <c r="B348" s="703"/>
      <c r="C348" s="585">
        <v>11</v>
      </c>
      <c r="D348" s="1086" t="s">
        <v>1143</v>
      </c>
      <c r="E348" s="1087"/>
      <c r="F348" s="1087"/>
      <c r="G348" s="491" t="s">
        <v>1144</v>
      </c>
      <c r="H348" s="488" t="s">
        <v>1109</v>
      </c>
      <c r="I348" s="599">
        <v>1</v>
      </c>
      <c r="J348" s="111">
        <v>2</v>
      </c>
      <c r="K348" s="733">
        <f t="shared" si="5"/>
        <v>2</v>
      </c>
      <c r="L348" s="547" t="s">
        <v>1145</v>
      </c>
      <c r="M348" s="579" t="s">
        <v>1146</v>
      </c>
      <c r="N348" s="1230"/>
      <c r="O348" s="732"/>
      <c r="P348" s="732"/>
      <c r="Q348" s="732"/>
      <c r="R348" s="732"/>
      <c r="S348" s="732"/>
      <c r="T348" s="732"/>
      <c r="U348" s="732"/>
      <c r="V348" s="732"/>
      <c r="W348" s="732"/>
      <c r="X348" s="732"/>
      <c r="Y348" s="732"/>
      <c r="Z348" s="748"/>
    </row>
    <row r="349" spans="1:27" s="59" customFormat="1" ht="25" customHeight="1">
      <c r="A349" s="700"/>
      <c r="B349" s="703"/>
      <c r="C349" s="585">
        <v>12</v>
      </c>
      <c r="D349" s="1086" t="s">
        <v>1147</v>
      </c>
      <c r="E349" s="1087"/>
      <c r="F349" s="1087"/>
      <c r="G349" s="491" t="s">
        <v>1148</v>
      </c>
      <c r="H349" s="488" t="s">
        <v>1109</v>
      </c>
      <c r="I349" s="599">
        <v>1</v>
      </c>
      <c r="J349" s="111">
        <v>2</v>
      </c>
      <c r="K349" s="733">
        <f t="shared" si="5"/>
        <v>2</v>
      </c>
      <c r="L349" s="547" t="s">
        <v>1149</v>
      </c>
      <c r="M349" s="579" t="s">
        <v>1150</v>
      </c>
      <c r="N349" s="1230"/>
      <c r="O349" s="732"/>
      <c r="P349" s="732"/>
      <c r="Q349" s="732"/>
      <c r="R349" s="732"/>
      <c r="S349" s="732"/>
      <c r="T349" s="732"/>
      <c r="U349" s="732"/>
      <c r="V349" s="732"/>
      <c r="W349" s="732"/>
      <c r="X349" s="732"/>
      <c r="Y349" s="732"/>
      <c r="Z349" s="748"/>
    </row>
    <row r="350" spans="1:27" s="59" customFormat="1" ht="25" customHeight="1">
      <c r="A350" s="700"/>
      <c r="B350" s="703"/>
      <c r="C350" s="585">
        <v>13</v>
      </c>
      <c r="D350" s="1086" t="s">
        <v>1151</v>
      </c>
      <c r="E350" s="1087"/>
      <c r="F350" s="1087"/>
      <c r="G350" s="704" t="s">
        <v>1152</v>
      </c>
      <c r="H350" s="488" t="s">
        <v>1109</v>
      </c>
      <c r="I350" s="599">
        <v>1</v>
      </c>
      <c r="J350" s="111">
        <v>2</v>
      </c>
      <c r="K350" s="733">
        <f t="shared" si="5"/>
        <v>2</v>
      </c>
      <c r="L350" s="547" t="s">
        <v>1153</v>
      </c>
      <c r="M350" s="579" t="s">
        <v>1154</v>
      </c>
      <c r="N350" s="1230"/>
      <c r="O350" s="732"/>
      <c r="P350" s="732"/>
      <c r="Q350" s="732"/>
      <c r="R350" s="732"/>
      <c r="S350" s="732"/>
      <c r="T350" s="732"/>
      <c r="U350" s="732"/>
      <c r="V350" s="732"/>
      <c r="W350" s="732"/>
      <c r="X350" s="732"/>
      <c r="Y350" s="732"/>
      <c r="Z350" s="748"/>
    </row>
    <row r="351" spans="1:27" s="59" customFormat="1" ht="25" customHeight="1">
      <c r="A351" s="700"/>
      <c r="B351" s="703"/>
      <c r="C351" s="585">
        <v>14</v>
      </c>
      <c r="D351" s="1086" t="s">
        <v>1155</v>
      </c>
      <c r="E351" s="1087"/>
      <c r="F351" s="1087"/>
      <c r="G351" s="705" t="s">
        <v>1156</v>
      </c>
      <c r="H351" s="488" t="s">
        <v>1109</v>
      </c>
      <c r="I351" s="599">
        <v>1</v>
      </c>
      <c r="J351" s="111">
        <v>2</v>
      </c>
      <c r="K351" s="733">
        <f t="shared" si="5"/>
        <v>2</v>
      </c>
      <c r="L351" s="547" t="s">
        <v>1157</v>
      </c>
      <c r="M351" s="579" t="s">
        <v>1158</v>
      </c>
      <c r="N351" s="1230"/>
      <c r="O351" s="732"/>
      <c r="P351" s="732"/>
      <c r="Q351" s="732"/>
      <c r="R351" s="732"/>
      <c r="S351" s="732"/>
      <c r="T351" s="732"/>
      <c r="U351" s="732"/>
      <c r="V351" s="732"/>
      <c r="W351" s="732"/>
      <c r="X351" s="732"/>
      <c r="Y351" s="732"/>
      <c r="Z351" s="748"/>
    </row>
    <row r="352" spans="1:27" ht="25" customHeight="1">
      <c r="A352" s="486"/>
      <c r="B352" s="706"/>
      <c r="C352" s="1145" t="s">
        <v>1159</v>
      </c>
      <c r="D352" s="1146"/>
      <c r="E352" s="1146"/>
      <c r="F352" s="1146"/>
      <c r="G352" s="1146"/>
      <c r="H352" s="1146"/>
      <c r="I352" s="1146"/>
      <c r="J352" s="1147"/>
      <c r="K352" s="534">
        <f>SUM(K338:K351)</f>
        <v>28</v>
      </c>
      <c r="L352" s="560"/>
      <c r="M352" s="484"/>
      <c r="N352" s="1232"/>
      <c r="O352" s="54"/>
      <c r="P352" s="54"/>
      <c r="Q352" s="54"/>
      <c r="R352" s="54"/>
      <c r="S352" s="54"/>
      <c r="T352" s="54"/>
      <c r="U352" s="54"/>
      <c r="V352" s="54"/>
      <c r="W352" s="54"/>
      <c r="X352" s="54"/>
      <c r="Y352" s="54"/>
      <c r="Z352" s="59"/>
      <c r="AA352" s="59"/>
    </row>
    <row r="353" spans="1:27" ht="19.5" customHeight="1">
      <c r="A353" s="698"/>
      <c r="B353" s="707" t="s">
        <v>196</v>
      </c>
      <c r="C353" s="1148" t="s">
        <v>197</v>
      </c>
      <c r="D353" s="1045"/>
      <c r="E353" s="1045"/>
      <c r="F353" s="1045"/>
      <c r="G353" s="1045"/>
      <c r="H353" s="1046"/>
      <c r="I353" s="1045"/>
      <c r="J353" s="1113"/>
      <c r="K353" s="392">
        <v>0</v>
      </c>
      <c r="L353" s="734"/>
      <c r="M353" s="735"/>
      <c r="N353" s="736"/>
      <c r="O353" s="732"/>
      <c r="P353" s="732"/>
      <c r="Q353" s="732"/>
      <c r="R353" s="732"/>
      <c r="S353" s="732"/>
      <c r="T353" s="732"/>
      <c r="U353" s="732"/>
      <c r="V353" s="732"/>
      <c r="W353" s="732"/>
      <c r="X353" s="732"/>
      <c r="Y353" s="732"/>
      <c r="Z353" s="748"/>
      <c r="AA353" s="59"/>
    </row>
    <row r="354" spans="1:27" s="59" customFormat="1" ht="36.75" customHeight="1">
      <c r="A354" s="700"/>
      <c r="B354" s="299"/>
      <c r="C354" s="1001" t="s">
        <v>198</v>
      </c>
      <c r="D354" s="1149"/>
      <c r="E354" s="1149"/>
      <c r="F354" s="1150"/>
      <c r="G354" s="708" t="s">
        <v>10</v>
      </c>
      <c r="H354" s="310" t="s">
        <v>10</v>
      </c>
      <c r="I354" s="311" t="s">
        <v>10</v>
      </c>
      <c r="J354" s="231" t="s">
        <v>10</v>
      </c>
      <c r="K354" s="231">
        <v>0</v>
      </c>
      <c r="L354" s="737"/>
      <c r="M354" s="515"/>
      <c r="N354" s="105"/>
      <c r="O354" s="732"/>
      <c r="P354" s="732"/>
      <c r="Q354" s="732"/>
      <c r="R354" s="732"/>
      <c r="S354" s="732"/>
      <c r="T354" s="732"/>
      <c r="U354" s="732"/>
      <c r="V354" s="732"/>
      <c r="W354" s="732"/>
      <c r="X354" s="732"/>
      <c r="Y354" s="732"/>
      <c r="Z354" s="748"/>
    </row>
    <row r="355" spans="1:27" ht="19.5" customHeight="1">
      <c r="A355" s="698"/>
      <c r="B355" s="328" t="s">
        <v>199</v>
      </c>
      <c r="C355" s="1151" t="s">
        <v>200</v>
      </c>
      <c r="D355" s="1152"/>
      <c r="E355" s="1152"/>
      <c r="F355" s="1152"/>
      <c r="G355" s="1152"/>
      <c r="H355" s="1153"/>
      <c r="I355" s="1152"/>
      <c r="J355" s="1154"/>
      <c r="K355" s="738">
        <v>0</v>
      </c>
      <c r="L355" s="739"/>
      <c r="M355" s="740"/>
      <c r="N355" s="741"/>
      <c r="O355" s="732"/>
      <c r="P355" s="732"/>
      <c r="Q355" s="732"/>
      <c r="R355" s="732"/>
      <c r="S355" s="732"/>
      <c r="T355" s="732"/>
      <c r="U355" s="732"/>
      <c r="V355" s="732"/>
      <c r="W355" s="732"/>
      <c r="X355" s="732"/>
      <c r="Y355" s="732"/>
      <c r="Z355" s="748"/>
      <c r="AA355" s="59"/>
    </row>
    <row r="356" spans="1:27" s="59" customFormat="1" ht="19.5" customHeight="1">
      <c r="A356" s="700"/>
      <c r="B356" s="703"/>
      <c r="C356" s="709">
        <v>1</v>
      </c>
      <c r="D356" s="1001" t="s">
        <v>201</v>
      </c>
      <c r="E356" s="1149"/>
      <c r="F356" s="1150"/>
      <c r="G356" s="708" t="s">
        <v>10</v>
      </c>
      <c r="H356" s="310" t="s">
        <v>10</v>
      </c>
      <c r="I356" s="311" t="s">
        <v>10</v>
      </c>
      <c r="J356" s="231" t="s">
        <v>10</v>
      </c>
      <c r="K356" s="231">
        <v>0</v>
      </c>
      <c r="L356" s="737"/>
      <c r="M356" s="515"/>
      <c r="N356" s="105"/>
      <c r="O356" s="732"/>
      <c r="P356" s="732"/>
      <c r="Q356" s="732"/>
      <c r="R356" s="732"/>
      <c r="S356" s="732"/>
      <c r="T356" s="732"/>
      <c r="U356" s="732"/>
      <c r="V356" s="732"/>
      <c r="W356" s="732"/>
      <c r="X356" s="732"/>
      <c r="Y356" s="732"/>
      <c r="Z356" s="748"/>
    </row>
    <row r="357" spans="1:27" s="59" customFormat="1" ht="45" customHeight="1">
      <c r="A357" s="623"/>
      <c r="B357" s="710"/>
      <c r="C357" s="709">
        <v>2</v>
      </c>
      <c r="D357" s="1001" t="s">
        <v>202</v>
      </c>
      <c r="E357" s="1149"/>
      <c r="F357" s="1150"/>
      <c r="G357" s="708" t="s">
        <v>10</v>
      </c>
      <c r="H357" s="310" t="s">
        <v>10</v>
      </c>
      <c r="I357" s="311" t="s">
        <v>10</v>
      </c>
      <c r="J357" s="231" t="s">
        <v>10</v>
      </c>
      <c r="K357" s="231">
        <v>0</v>
      </c>
      <c r="L357" s="737"/>
      <c r="M357" s="515"/>
      <c r="N357" s="105"/>
      <c r="O357" s="732"/>
      <c r="P357" s="732"/>
      <c r="Q357" s="732"/>
      <c r="R357" s="732"/>
      <c r="S357" s="732"/>
      <c r="T357" s="732"/>
      <c r="U357" s="732"/>
      <c r="V357" s="732"/>
      <c r="W357" s="732"/>
      <c r="X357" s="732"/>
      <c r="Y357" s="732"/>
      <c r="Z357" s="748"/>
    </row>
    <row r="358" spans="1:27" ht="19.5" customHeight="1">
      <c r="A358" s="711"/>
      <c r="B358" s="328" t="s">
        <v>163</v>
      </c>
      <c r="C358" s="1148" t="s">
        <v>203</v>
      </c>
      <c r="D358" s="1045"/>
      <c r="E358" s="1045"/>
      <c r="F358" s="1045"/>
      <c r="G358" s="1045"/>
      <c r="H358" s="1046"/>
      <c r="I358" s="1045"/>
      <c r="J358" s="1113"/>
      <c r="K358" s="392">
        <v>0</v>
      </c>
      <c r="L358" s="567"/>
      <c r="M358" s="568"/>
      <c r="N358" s="569"/>
      <c r="O358" s="732"/>
      <c r="P358" s="732"/>
      <c r="Q358" s="732"/>
      <c r="R358" s="732"/>
      <c r="S358" s="732"/>
      <c r="T358" s="732"/>
      <c r="U358" s="732"/>
      <c r="V358" s="732"/>
      <c r="W358" s="732"/>
      <c r="X358" s="732"/>
      <c r="Y358" s="732"/>
      <c r="Z358" s="748"/>
      <c r="AA358" s="59"/>
    </row>
    <row r="359" spans="1:27" s="59" customFormat="1" ht="37.5" customHeight="1">
      <c r="A359" s="700"/>
      <c r="B359" s="703"/>
      <c r="C359" s="416"/>
      <c r="D359" s="1001" t="s">
        <v>204</v>
      </c>
      <c r="E359" s="1149"/>
      <c r="F359" s="1150"/>
      <c r="G359" s="708" t="s">
        <v>10</v>
      </c>
      <c r="H359" s="310" t="s">
        <v>10</v>
      </c>
      <c r="I359" s="311" t="s">
        <v>10</v>
      </c>
      <c r="J359" s="231" t="s">
        <v>10</v>
      </c>
      <c r="K359" s="231">
        <v>0</v>
      </c>
      <c r="L359" s="737"/>
      <c r="M359" s="515"/>
      <c r="N359" s="105"/>
      <c r="O359" s="732"/>
      <c r="P359" s="732"/>
      <c r="Q359" s="732"/>
      <c r="R359" s="732"/>
      <c r="S359" s="732"/>
      <c r="T359" s="732"/>
      <c r="U359" s="732"/>
      <c r="V359" s="732"/>
      <c r="W359" s="732"/>
      <c r="X359" s="732"/>
      <c r="Y359" s="732"/>
      <c r="Z359" s="748"/>
    </row>
    <row r="360" spans="1:27" ht="19.5" customHeight="1">
      <c r="A360" s="711"/>
      <c r="B360" s="1183" t="s">
        <v>205</v>
      </c>
      <c r="C360" s="1045" t="s">
        <v>206</v>
      </c>
      <c r="D360" s="1045"/>
      <c r="E360" s="1045"/>
      <c r="F360" s="1045"/>
      <c r="G360" s="1045"/>
      <c r="H360" s="1046"/>
      <c r="I360" s="1045"/>
      <c r="J360" s="1113"/>
      <c r="K360" s="392">
        <f>SUM(K374+K380)</f>
        <v>27</v>
      </c>
      <c r="L360" s="734"/>
      <c r="M360" s="735"/>
      <c r="N360" s="736"/>
      <c r="O360" s="732"/>
      <c r="P360" s="732"/>
      <c r="Q360" s="732"/>
      <c r="R360" s="732"/>
      <c r="S360" s="732"/>
      <c r="T360" s="732"/>
      <c r="U360" s="732"/>
      <c r="V360" s="732"/>
      <c r="W360" s="732"/>
      <c r="X360" s="732"/>
      <c r="Y360" s="732"/>
      <c r="Z360" s="748"/>
    </row>
    <row r="361" spans="1:27" s="59" customFormat="1" ht="19.5" customHeight="1">
      <c r="A361" s="623"/>
      <c r="B361" s="1184"/>
      <c r="C361" s="709">
        <v>1</v>
      </c>
      <c r="D361" s="1001" t="s">
        <v>207</v>
      </c>
      <c r="E361" s="1149"/>
      <c r="F361" s="1150"/>
      <c r="G361" s="708" t="s">
        <v>10</v>
      </c>
      <c r="H361" s="310" t="s">
        <v>10</v>
      </c>
      <c r="I361" s="311" t="s">
        <v>10</v>
      </c>
      <c r="J361" s="231" t="s">
        <v>10</v>
      </c>
      <c r="K361" s="231">
        <v>0</v>
      </c>
      <c r="L361" s="737"/>
      <c r="M361" s="515"/>
      <c r="N361" s="105"/>
      <c r="O361" s="732"/>
      <c r="P361" s="732"/>
      <c r="Q361" s="732"/>
      <c r="R361" s="732"/>
      <c r="S361" s="732"/>
      <c r="T361" s="732"/>
      <c r="U361" s="732"/>
      <c r="V361" s="732"/>
      <c r="W361" s="732"/>
      <c r="X361" s="732"/>
      <c r="Y361" s="732"/>
      <c r="Z361" s="748"/>
    </row>
    <row r="362" spans="1:27" s="59" customFormat="1" ht="19.5" customHeight="1">
      <c r="A362" s="623"/>
      <c r="B362" s="1184"/>
      <c r="C362" s="709">
        <v>2</v>
      </c>
      <c r="D362" s="1001" t="s">
        <v>208</v>
      </c>
      <c r="E362" s="1149"/>
      <c r="F362" s="1150"/>
      <c r="G362" s="708" t="s">
        <v>10</v>
      </c>
      <c r="H362" s="310" t="s">
        <v>10</v>
      </c>
      <c r="I362" s="311" t="s">
        <v>10</v>
      </c>
      <c r="J362" s="231" t="s">
        <v>10</v>
      </c>
      <c r="K362" s="231">
        <v>0</v>
      </c>
      <c r="L362" s="737"/>
      <c r="M362" s="515"/>
      <c r="N362" s="105"/>
      <c r="O362" s="732"/>
      <c r="P362" s="732"/>
      <c r="Q362" s="732"/>
      <c r="R362" s="732"/>
      <c r="S362" s="732"/>
      <c r="T362" s="732"/>
      <c r="U362" s="732"/>
      <c r="V362" s="732"/>
      <c r="W362" s="732"/>
      <c r="X362" s="732"/>
      <c r="Y362" s="732"/>
      <c r="Z362" s="748"/>
    </row>
    <row r="363" spans="1:27" s="59" customFormat="1" ht="29.25" customHeight="1">
      <c r="A363" s="623"/>
      <c r="B363" s="1184"/>
      <c r="C363" s="709">
        <v>3</v>
      </c>
      <c r="D363" s="1001" t="s">
        <v>209</v>
      </c>
      <c r="E363" s="1149"/>
      <c r="F363" s="1150"/>
      <c r="G363" s="708" t="s">
        <v>10</v>
      </c>
      <c r="H363" s="310" t="s">
        <v>10</v>
      </c>
      <c r="I363" s="311" t="s">
        <v>10</v>
      </c>
      <c r="J363" s="231" t="s">
        <v>10</v>
      </c>
      <c r="K363" s="231">
        <v>0</v>
      </c>
      <c r="L363" s="737"/>
      <c r="M363" s="515"/>
      <c r="N363" s="105"/>
      <c r="O363" s="732"/>
      <c r="P363" s="732"/>
      <c r="Q363" s="732"/>
      <c r="R363" s="732"/>
      <c r="S363" s="732"/>
      <c r="T363" s="732"/>
      <c r="U363" s="732"/>
      <c r="V363" s="732"/>
      <c r="W363" s="732"/>
      <c r="X363" s="732"/>
      <c r="Y363" s="732"/>
      <c r="Z363" s="748"/>
    </row>
    <row r="364" spans="1:27" s="59" customFormat="1" ht="35.25" customHeight="1">
      <c r="A364" s="623"/>
      <c r="B364" s="1184"/>
      <c r="C364" s="709">
        <v>4</v>
      </c>
      <c r="D364" s="1001" t="s">
        <v>210</v>
      </c>
      <c r="E364" s="1149"/>
      <c r="F364" s="1150"/>
      <c r="G364" s="708" t="s">
        <v>10</v>
      </c>
      <c r="H364" s="310" t="s">
        <v>10</v>
      </c>
      <c r="I364" s="311" t="s">
        <v>10</v>
      </c>
      <c r="J364" s="231" t="s">
        <v>10</v>
      </c>
      <c r="K364" s="231">
        <v>0</v>
      </c>
      <c r="L364" s="737"/>
      <c r="M364" s="515"/>
      <c r="N364" s="105"/>
      <c r="O364" s="732"/>
      <c r="P364" s="732"/>
      <c r="Q364" s="732"/>
      <c r="R364" s="732"/>
      <c r="S364" s="732"/>
      <c r="T364" s="732"/>
      <c r="U364" s="732"/>
      <c r="V364" s="732"/>
      <c r="W364" s="732"/>
      <c r="X364" s="732"/>
      <c r="Y364" s="732"/>
      <c r="Z364" s="748"/>
    </row>
    <row r="365" spans="1:27" s="59" customFormat="1" ht="19.5" customHeight="1">
      <c r="A365" s="623"/>
      <c r="B365" s="1184"/>
      <c r="C365" s="709">
        <v>5</v>
      </c>
      <c r="D365" s="1001" t="s">
        <v>211</v>
      </c>
      <c r="E365" s="1149"/>
      <c r="F365" s="1150"/>
      <c r="G365" s="708" t="s">
        <v>10</v>
      </c>
      <c r="H365" s="310" t="s">
        <v>10</v>
      </c>
      <c r="I365" s="311" t="s">
        <v>10</v>
      </c>
      <c r="J365" s="231" t="s">
        <v>10</v>
      </c>
      <c r="K365" s="231">
        <v>0</v>
      </c>
      <c r="L365" s="737"/>
      <c r="M365" s="515"/>
      <c r="N365" s="105"/>
      <c r="O365" s="732"/>
      <c r="P365" s="732"/>
      <c r="Q365" s="732"/>
      <c r="R365" s="732"/>
      <c r="S365" s="732"/>
      <c r="T365" s="732"/>
      <c r="U365" s="732"/>
      <c r="V365" s="732"/>
      <c r="W365" s="732"/>
      <c r="X365" s="732"/>
      <c r="Y365" s="732"/>
      <c r="Z365" s="748"/>
    </row>
    <row r="366" spans="1:27" s="59" customFormat="1" ht="44.25" customHeight="1">
      <c r="A366" s="623"/>
      <c r="B366" s="1184"/>
      <c r="C366" s="624">
        <v>6</v>
      </c>
      <c r="D366" s="1001" t="s">
        <v>212</v>
      </c>
      <c r="E366" s="1149"/>
      <c r="F366" s="1150"/>
      <c r="G366" s="708" t="s">
        <v>10</v>
      </c>
      <c r="H366" s="310" t="s">
        <v>10</v>
      </c>
      <c r="I366" s="311" t="s">
        <v>10</v>
      </c>
      <c r="J366" s="231" t="s">
        <v>10</v>
      </c>
      <c r="K366" s="231">
        <v>0</v>
      </c>
      <c r="L366" s="737"/>
      <c r="M366" s="515"/>
      <c r="N366" s="105"/>
      <c r="O366" s="732"/>
      <c r="P366" s="732"/>
      <c r="Q366" s="732"/>
      <c r="R366" s="732"/>
      <c r="S366" s="732"/>
      <c r="T366" s="732"/>
      <c r="U366" s="732"/>
      <c r="V366" s="732"/>
      <c r="W366" s="732"/>
      <c r="X366" s="732"/>
      <c r="Y366" s="732"/>
      <c r="Z366" s="748"/>
    </row>
    <row r="367" spans="1:27" s="59" customFormat="1" ht="59.25" customHeight="1">
      <c r="A367" s="623"/>
      <c r="B367" s="1185"/>
      <c r="C367" s="578">
        <v>7</v>
      </c>
      <c r="D367" s="1155" t="s">
        <v>1160</v>
      </c>
      <c r="E367" s="1156"/>
      <c r="F367" s="1157"/>
      <c r="G367" s="712" t="s">
        <v>10</v>
      </c>
      <c r="H367" s="282" t="s">
        <v>10</v>
      </c>
      <c r="I367" s="742" t="s">
        <v>10</v>
      </c>
      <c r="J367" s="221" t="s">
        <v>10</v>
      </c>
      <c r="K367" s="221">
        <v>0</v>
      </c>
      <c r="L367" s="743"/>
      <c r="M367" s="505"/>
      <c r="N367" s="506"/>
      <c r="O367" s="732"/>
      <c r="P367" s="732"/>
      <c r="Q367" s="732"/>
      <c r="R367" s="732"/>
      <c r="S367" s="732"/>
      <c r="T367" s="732"/>
      <c r="U367" s="732"/>
      <c r="V367" s="732"/>
      <c r="W367" s="732"/>
      <c r="X367" s="732"/>
      <c r="Y367" s="732"/>
      <c r="Z367" s="748"/>
    </row>
    <row r="368" spans="1:27" ht="25" customHeight="1">
      <c r="A368" s="679"/>
      <c r="B368" s="1185"/>
      <c r="C368" s="713" t="s">
        <v>1161</v>
      </c>
      <c r="D368" s="714"/>
      <c r="E368" s="714"/>
      <c r="F368" s="714"/>
      <c r="G368" s="715"/>
      <c r="H368" s="702"/>
      <c r="I368" s="715"/>
      <c r="J368" s="715"/>
      <c r="K368" s="715"/>
      <c r="L368" s="744"/>
      <c r="M368" s="744"/>
      <c r="N368" s="745"/>
      <c r="O368" s="304"/>
      <c r="P368" s="304"/>
      <c r="Q368" s="304"/>
      <c r="R368" s="304"/>
      <c r="S368" s="304"/>
      <c r="T368" s="304"/>
      <c r="U368" s="304"/>
      <c r="V368" s="304"/>
      <c r="W368" s="304"/>
      <c r="X368" s="304"/>
      <c r="Y368" s="304"/>
      <c r="Z368" s="59"/>
      <c r="AA368" s="59"/>
    </row>
    <row r="369" spans="1:27" s="54" customFormat="1" ht="22" customHeight="1">
      <c r="A369" s="716"/>
      <c r="B369" s="1186"/>
      <c r="C369" s="717" t="s">
        <v>308</v>
      </c>
      <c r="D369" s="718" t="s">
        <v>1162</v>
      </c>
      <c r="E369" s="718"/>
      <c r="F369" s="718"/>
      <c r="G369" s="719" t="s">
        <v>1163</v>
      </c>
      <c r="H369" s="488" t="s">
        <v>1164</v>
      </c>
      <c r="I369" s="599">
        <v>1</v>
      </c>
      <c r="J369" s="111">
        <v>3</v>
      </c>
      <c r="K369" s="111">
        <f>I369*J369</f>
        <v>3</v>
      </c>
      <c r="L369" s="1211" t="s">
        <v>1165</v>
      </c>
      <c r="M369" s="1220" t="s">
        <v>1166</v>
      </c>
      <c r="N369" s="1198"/>
      <c r="O369" s="452"/>
    </row>
    <row r="370" spans="1:27" s="54" customFormat="1" ht="22" customHeight="1">
      <c r="A370" s="716"/>
      <c r="B370" s="1186"/>
      <c r="C370" s="717" t="s">
        <v>287</v>
      </c>
      <c r="D370" s="718" t="s">
        <v>1167</v>
      </c>
      <c r="E370" s="718"/>
      <c r="F370" s="718"/>
      <c r="G370" s="719" t="s">
        <v>1163</v>
      </c>
      <c r="H370" s="488" t="s">
        <v>1164</v>
      </c>
      <c r="I370" s="599">
        <v>1</v>
      </c>
      <c r="J370" s="111">
        <v>3</v>
      </c>
      <c r="K370" s="111">
        <f>I370*J370</f>
        <v>3</v>
      </c>
      <c r="L370" s="1212"/>
      <c r="M370" s="1221"/>
      <c r="N370" s="1199"/>
      <c r="O370" s="452"/>
    </row>
    <row r="371" spans="1:27" s="54" customFormat="1" ht="22" customHeight="1">
      <c r="A371" s="716"/>
      <c r="B371" s="1186"/>
      <c r="C371" s="717" t="s">
        <v>311</v>
      </c>
      <c r="D371" s="718" t="s">
        <v>1168</v>
      </c>
      <c r="E371" s="718"/>
      <c r="F371" s="718"/>
      <c r="G371" s="719" t="s">
        <v>1163</v>
      </c>
      <c r="H371" s="488" t="s">
        <v>1164</v>
      </c>
      <c r="I371" s="599">
        <v>1</v>
      </c>
      <c r="J371" s="111">
        <v>3</v>
      </c>
      <c r="K371" s="111">
        <f>I371*J371</f>
        <v>3</v>
      </c>
      <c r="L371" s="1212"/>
      <c r="M371" s="1221"/>
      <c r="N371" s="1199"/>
      <c r="O371" s="452"/>
    </row>
    <row r="372" spans="1:27" s="54" customFormat="1" ht="22" customHeight="1">
      <c r="A372" s="716"/>
      <c r="B372" s="1186"/>
      <c r="C372" s="717" t="s">
        <v>397</v>
      </c>
      <c r="D372" s="718" t="s">
        <v>1169</v>
      </c>
      <c r="E372" s="718"/>
      <c r="F372" s="718"/>
      <c r="G372" s="719" t="s">
        <v>1163</v>
      </c>
      <c r="H372" s="488" t="s">
        <v>1164</v>
      </c>
      <c r="I372" s="599">
        <v>1</v>
      </c>
      <c r="J372" s="111">
        <v>3</v>
      </c>
      <c r="K372" s="111">
        <f>I372*J372</f>
        <v>3</v>
      </c>
      <c r="L372" s="1212"/>
      <c r="M372" s="1221"/>
      <c r="N372" s="1199"/>
      <c r="O372" s="452"/>
    </row>
    <row r="373" spans="1:27" s="54" customFormat="1" ht="22" customHeight="1">
      <c r="A373" s="716"/>
      <c r="B373" s="1186"/>
      <c r="C373" s="717" t="s">
        <v>402</v>
      </c>
      <c r="D373" s="720" t="s">
        <v>1170</v>
      </c>
      <c r="E373" s="720"/>
      <c r="F373" s="720"/>
      <c r="G373" s="721" t="s">
        <v>1163</v>
      </c>
      <c r="H373" s="485" t="s">
        <v>1164</v>
      </c>
      <c r="I373" s="285">
        <v>1</v>
      </c>
      <c r="J373" s="286">
        <v>3</v>
      </c>
      <c r="K373" s="286">
        <f>I373*J373</f>
        <v>3</v>
      </c>
      <c r="L373" s="1212"/>
      <c r="M373" s="1221"/>
      <c r="N373" s="1200"/>
      <c r="O373" s="452"/>
    </row>
    <row r="374" spans="1:27" ht="20.25" customHeight="1">
      <c r="A374" s="486"/>
      <c r="B374" s="1187"/>
      <c r="C374" s="1145" t="s">
        <v>1171</v>
      </c>
      <c r="D374" s="1146"/>
      <c r="E374" s="1146"/>
      <c r="F374" s="1146"/>
      <c r="G374" s="1146"/>
      <c r="H374" s="1146"/>
      <c r="I374" s="1146"/>
      <c r="J374" s="1147"/>
      <c r="K374" s="534">
        <f>SUM(K369:K373)</f>
        <v>15</v>
      </c>
      <c r="L374" s="560"/>
      <c r="M374" s="484"/>
      <c r="N374" s="197"/>
      <c r="O374" s="54"/>
      <c r="P374" s="54"/>
      <c r="Q374" s="54"/>
      <c r="R374" s="54"/>
      <c r="S374" s="54"/>
      <c r="T374" s="54"/>
      <c r="U374" s="54"/>
      <c r="V374" s="54"/>
      <c r="W374" s="54"/>
      <c r="X374" s="54"/>
      <c r="Y374" s="54"/>
      <c r="Z374" s="59"/>
      <c r="AA374" s="59"/>
    </row>
    <row r="375" spans="1:27" ht="25" customHeight="1">
      <c r="A375" s="679"/>
      <c r="B375" s="1185"/>
      <c r="C375" s="1158" t="s">
        <v>1172</v>
      </c>
      <c r="D375" s="1159"/>
      <c r="E375" s="1159"/>
      <c r="F375" s="1159"/>
      <c r="G375" s="715"/>
      <c r="H375" s="702"/>
      <c r="I375" s="715"/>
      <c r="J375" s="715"/>
      <c r="K375" s="715"/>
      <c r="L375" s="744"/>
      <c r="M375" s="744"/>
      <c r="N375" s="745"/>
      <c r="O375" s="304"/>
      <c r="P375" s="304"/>
      <c r="Q375" s="304"/>
      <c r="R375" s="304"/>
      <c r="S375" s="304"/>
      <c r="T375" s="304"/>
      <c r="U375" s="304"/>
      <c r="V375" s="304"/>
      <c r="W375" s="304"/>
      <c r="X375" s="304"/>
      <c r="Y375" s="304"/>
      <c r="Z375" s="59"/>
      <c r="AA375" s="59"/>
    </row>
    <row r="376" spans="1:27" s="54" customFormat="1" ht="22" customHeight="1">
      <c r="A376" s="716"/>
      <c r="B376" s="1188"/>
      <c r="C376" s="556" t="s">
        <v>308</v>
      </c>
      <c r="D376" s="491" t="s">
        <v>1173</v>
      </c>
      <c r="E376" s="718"/>
      <c r="F376" s="718"/>
      <c r="G376" s="719" t="s">
        <v>1174</v>
      </c>
      <c r="H376" s="488" t="s">
        <v>1164</v>
      </c>
      <c r="I376" s="599">
        <v>1</v>
      </c>
      <c r="J376" s="111">
        <v>3</v>
      </c>
      <c r="K376" s="111">
        <f>I376*J376</f>
        <v>3</v>
      </c>
      <c r="L376" s="1213" t="s">
        <v>1175</v>
      </c>
      <c r="M376" s="1222" t="s">
        <v>1176</v>
      </c>
      <c r="N376" s="578"/>
      <c r="O376" s="452"/>
    </row>
    <row r="377" spans="1:27" s="54" customFormat="1" ht="22" customHeight="1">
      <c r="A377" s="716"/>
      <c r="B377" s="1188"/>
      <c r="C377" s="556" t="s">
        <v>287</v>
      </c>
      <c r="D377" s="491" t="s">
        <v>1177</v>
      </c>
      <c r="E377" s="718"/>
      <c r="F377" s="718"/>
      <c r="G377" s="719" t="s">
        <v>1174</v>
      </c>
      <c r="H377" s="488" t="s">
        <v>1164</v>
      </c>
      <c r="I377" s="599">
        <v>1</v>
      </c>
      <c r="J377" s="111">
        <v>3</v>
      </c>
      <c r="K377" s="111">
        <f>I377*J377</f>
        <v>3</v>
      </c>
      <c r="L377" s="1214"/>
      <c r="M377" s="1212"/>
      <c r="N377" s="578"/>
      <c r="O377" s="452"/>
    </row>
    <row r="378" spans="1:27" s="54" customFormat="1" ht="22" customHeight="1">
      <c r="A378" s="716"/>
      <c r="B378" s="1188"/>
      <c r="C378" s="556" t="s">
        <v>311</v>
      </c>
      <c r="D378" s="491" t="s">
        <v>1178</v>
      </c>
      <c r="E378" s="718"/>
      <c r="F378" s="718"/>
      <c r="G378" s="719" t="s">
        <v>1174</v>
      </c>
      <c r="H378" s="488" t="s">
        <v>1164</v>
      </c>
      <c r="I378" s="599">
        <v>1</v>
      </c>
      <c r="J378" s="111">
        <v>3</v>
      </c>
      <c r="K378" s="111">
        <f>I378*J378</f>
        <v>3</v>
      </c>
      <c r="L378" s="1214"/>
      <c r="M378" s="1212"/>
      <c r="N378" s="578"/>
      <c r="O378" s="452"/>
    </row>
    <row r="379" spans="1:27" s="54" customFormat="1" ht="22" customHeight="1">
      <c r="A379" s="716"/>
      <c r="B379" s="1188"/>
      <c r="C379" s="556" t="s">
        <v>397</v>
      </c>
      <c r="D379" s="491" t="s">
        <v>1179</v>
      </c>
      <c r="E379" s="718"/>
      <c r="F379" s="718"/>
      <c r="G379" s="719" t="s">
        <v>1174</v>
      </c>
      <c r="H379" s="488" t="s">
        <v>1164</v>
      </c>
      <c r="I379" s="599">
        <v>1</v>
      </c>
      <c r="J379" s="111">
        <v>3</v>
      </c>
      <c r="K379" s="111">
        <f>I379*J379</f>
        <v>3</v>
      </c>
      <c r="L379" s="1215"/>
      <c r="M379" s="1223"/>
      <c r="N379" s="578"/>
      <c r="O379" s="452"/>
    </row>
    <row r="380" spans="1:27" ht="20.25" customHeight="1">
      <c r="A380" s="486"/>
      <c r="B380" s="1187"/>
      <c r="C380" s="1145" t="s">
        <v>1180</v>
      </c>
      <c r="D380" s="1146"/>
      <c r="E380" s="1146"/>
      <c r="F380" s="1146"/>
      <c r="G380" s="1146"/>
      <c r="H380" s="1146"/>
      <c r="I380" s="1146"/>
      <c r="J380" s="1147"/>
      <c r="K380" s="534">
        <f>SUM(K376:K379)</f>
        <v>12</v>
      </c>
      <c r="L380" s="560"/>
      <c r="M380" s="484"/>
      <c r="N380" s="197"/>
      <c r="O380" s="54"/>
      <c r="P380" s="54"/>
      <c r="Q380" s="54"/>
      <c r="R380" s="54"/>
      <c r="S380" s="54"/>
      <c r="T380" s="54"/>
      <c r="U380" s="54"/>
      <c r="V380" s="54"/>
      <c r="W380" s="54"/>
      <c r="X380" s="54"/>
      <c r="Y380" s="54"/>
      <c r="Z380" s="59"/>
      <c r="AA380" s="59"/>
    </row>
    <row r="381" spans="1:27" s="59" customFormat="1" ht="45.75" customHeight="1">
      <c r="A381" s="623"/>
      <c r="B381" s="1184"/>
      <c r="C381" s="722">
        <v>8</v>
      </c>
      <c r="D381" s="1160" t="s">
        <v>214</v>
      </c>
      <c r="E381" s="1161"/>
      <c r="F381" s="1162"/>
      <c r="G381" s="723" t="s">
        <v>10</v>
      </c>
      <c r="H381" s="299" t="s">
        <v>10</v>
      </c>
      <c r="I381" s="300" t="s">
        <v>10</v>
      </c>
      <c r="J381" s="224" t="s">
        <v>10</v>
      </c>
      <c r="K381" s="224">
        <v>0</v>
      </c>
      <c r="L381" s="746"/>
      <c r="M381" s="747"/>
      <c r="N381" s="511"/>
      <c r="O381" s="732"/>
      <c r="P381" s="732"/>
      <c r="Q381" s="732"/>
      <c r="R381" s="732"/>
      <c r="S381" s="732"/>
      <c r="T381" s="732"/>
      <c r="U381" s="732"/>
      <c r="V381" s="732"/>
      <c r="W381" s="732"/>
      <c r="X381" s="732"/>
      <c r="Y381" s="732"/>
      <c r="Z381" s="748"/>
    </row>
    <row r="382" spans="1:27" ht="21" customHeight="1">
      <c r="A382" s="698"/>
      <c r="B382" s="328" t="s">
        <v>215</v>
      </c>
      <c r="C382" s="1148" t="s">
        <v>216</v>
      </c>
      <c r="D382" s="1045"/>
      <c r="E382" s="1045"/>
      <c r="F382" s="1045"/>
      <c r="G382" s="1045"/>
      <c r="H382" s="1046"/>
      <c r="I382" s="1045"/>
      <c r="J382" s="1113"/>
      <c r="K382" s="392">
        <v>0</v>
      </c>
      <c r="L382" s="514"/>
      <c r="M382" s="515"/>
      <c r="N382" s="105"/>
      <c r="O382" s="732"/>
      <c r="P382" s="732"/>
      <c r="Q382" s="732"/>
      <c r="R382" s="732"/>
      <c r="S382" s="732"/>
      <c r="T382" s="732"/>
      <c r="U382" s="732"/>
      <c r="V382" s="732"/>
      <c r="W382" s="732"/>
      <c r="X382" s="732"/>
      <c r="Y382" s="732"/>
      <c r="Z382" s="748"/>
    </row>
    <row r="383" spans="1:27" ht="19.5" customHeight="1">
      <c r="A383" s="618"/>
      <c r="B383" s="216"/>
      <c r="C383" s="160">
        <v>1</v>
      </c>
      <c r="D383" s="981" t="s">
        <v>217</v>
      </c>
      <c r="E383" s="1035"/>
      <c r="F383" s="1043"/>
      <c r="G383" s="73"/>
      <c r="H383" s="106"/>
      <c r="I383" s="107"/>
      <c r="J383" s="126"/>
      <c r="K383" s="126">
        <v>0</v>
      </c>
      <c r="L383" s="514"/>
      <c r="M383" s="515"/>
      <c r="N383" s="105"/>
      <c r="O383" s="732"/>
      <c r="P383" s="732"/>
      <c r="Q383" s="732"/>
      <c r="R383" s="732"/>
      <c r="S383" s="732"/>
      <c r="T383" s="732"/>
      <c r="U383" s="732"/>
      <c r="V383" s="732"/>
      <c r="W383" s="732"/>
      <c r="X383" s="732"/>
      <c r="Y383" s="732"/>
      <c r="Z383" s="748"/>
    </row>
    <row r="384" spans="1:27" ht="19.5" customHeight="1">
      <c r="A384" s="62"/>
      <c r="B384" s="699"/>
      <c r="C384" s="106">
        <v>2</v>
      </c>
      <c r="D384" s="981" t="s">
        <v>218</v>
      </c>
      <c r="E384" s="1163"/>
      <c r="F384" s="1164"/>
      <c r="G384" s="73"/>
      <c r="H384" s="106"/>
      <c r="I384" s="107"/>
      <c r="J384" s="126"/>
      <c r="K384" s="174"/>
      <c r="L384" s="504"/>
      <c r="M384" s="515"/>
      <c r="N384" s="105"/>
      <c r="O384" s="732"/>
      <c r="P384" s="732"/>
      <c r="Q384" s="732"/>
      <c r="R384" s="732"/>
      <c r="S384" s="732"/>
      <c r="T384" s="732"/>
      <c r="U384" s="732"/>
      <c r="V384" s="732"/>
      <c r="W384" s="732"/>
      <c r="X384" s="732"/>
      <c r="Y384" s="732"/>
      <c r="Z384" s="748"/>
    </row>
    <row r="385" spans="1:26" ht="19.5" customHeight="1">
      <c r="A385" s="749"/>
      <c r="B385" s="328" t="s">
        <v>219</v>
      </c>
      <c r="C385" s="1148" t="s">
        <v>220</v>
      </c>
      <c r="D385" s="1045"/>
      <c r="E385" s="1045"/>
      <c r="F385" s="1045"/>
      <c r="G385" s="1045"/>
      <c r="H385" s="1046"/>
      <c r="I385" s="1045"/>
      <c r="J385" s="1113"/>
      <c r="K385" s="392">
        <v>0</v>
      </c>
      <c r="L385" s="514"/>
      <c r="M385" s="515"/>
      <c r="N385" s="105"/>
      <c r="O385" s="732"/>
      <c r="P385" s="732"/>
      <c r="Q385" s="732"/>
      <c r="R385" s="732"/>
      <c r="S385" s="732"/>
      <c r="T385" s="732"/>
      <c r="U385" s="732"/>
      <c r="V385" s="732"/>
      <c r="W385" s="732"/>
      <c r="X385" s="732"/>
      <c r="Y385" s="732"/>
      <c r="Z385" s="748"/>
    </row>
    <row r="386" spans="1:26" ht="19.5" customHeight="1">
      <c r="A386" s="62"/>
      <c r="B386" s="216"/>
      <c r="C386" s="106">
        <v>1</v>
      </c>
      <c r="D386" s="981" t="s">
        <v>221</v>
      </c>
      <c r="E386" s="1035"/>
      <c r="F386" s="1043"/>
      <c r="G386" s="73" t="s">
        <v>10</v>
      </c>
      <c r="H386" s="106" t="s">
        <v>10</v>
      </c>
      <c r="I386" s="107" t="s">
        <v>10</v>
      </c>
      <c r="J386" s="107" t="s">
        <v>10</v>
      </c>
      <c r="K386" s="126">
        <v>0</v>
      </c>
      <c r="L386" s="514"/>
      <c r="M386" s="515"/>
      <c r="N386" s="105"/>
      <c r="O386" s="732"/>
      <c r="P386" s="732"/>
      <c r="Q386" s="732"/>
      <c r="R386" s="732"/>
      <c r="S386" s="732"/>
      <c r="T386" s="732"/>
      <c r="U386" s="732"/>
      <c r="V386" s="732"/>
      <c r="W386" s="732"/>
      <c r="X386" s="732"/>
      <c r="Y386" s="732"/>
      <c r="Z386" s="748"/>
    </row>
    <row r="387" spans="1:26" ht="19.5" customHeight="1">
      <c r="A387" s="62"/>
      <c r="B387" s="699"/>
      <c r="C387" s="160">
        <v>2</v>
      </c>
      <c r="D387" s="981" t="s">
        <v>222</v>
      </c>
      <c r="E387" s="1035"/>
      <c r="F387" s="1043"/>
      <c r="G387" s="73" t="s">
        <v>10</v>
      </c>
      <c r="H387" s="106" t="s">
        <v>10</v>
      </c>
      <c r="I387" s="107" t="s">
        <v>10</v>
      </c>
      <c r="J387" s="107" t="s">
        <v>10</v>
      </c>
      <c r="K387" s="173">
        <v>0</v>
      </c>
      <c r="L387" s="755"/>
      <c r="M387" s="515"/>
      <c r="N387" s="105"/>
      <c r="O387" s="732"/>
      <c r="P387" s="732"/>
      <c r="Q387" s="732"/>
      <c r="R387" s="732"/>
      <c r="S387" s="732"/>
      <c r="T387" s="732"/>
      <c r="U387" s="732"/>
      <c r="V387" s="732"/>
      <c r="W387" s="732"/>
      <c r="X387" s="732"/>
      <c r="Y387" s="732"/>
      <c r="Z387" s="748"/>
    </row>
    <row r="388" spans="1:26" ht="19.5" customHeight="1">
      <c r="A388" s="749"/>
      <c r="B388" s="328" t="s">
        <v>223</v>
      </c>
      <c r="C388" s="1148" t="s">
        <v>224</v>
      </c>
      <c r="D388" s="1045"/>
      <c r="E388" s="1045"/>
      <c r="F388" s="1045"/>
      <c r="G388" s="1045"/>
      <c r="H388" s="1046"/>
      <c r="I388" s="1045"/>
      <c r="J388" s="1113"/>
      <c r="K388" s="756">
        <f>SUM(K394:K394)</f>
        <v>2</v>
      </c>
      <c r="L388" s="755"/>
      <c r="M388" s="515"/>
      <c r="N388" s="105"/>
      <c r="O388" s="732"/>
      <c r="P388" s="732"/>
      <c r="Q388" s="732"/>
      <c r="R388" s="732"/>
      <c r="S388" s="732"/>
      <c r="T388" s="732"/>
      <c r="U388" s="732"/>
      <c r="V388" s="732"/>
      <c r="W388" s="732"/>
      <c r="X388" s="732"/>
      <c r="Y388" s="732"/>
      <c r="Z388" s="748"/>
    </row>
    <row r="389" spans="1:26" ht="19.5" customHeight="1">
      <c r="A389" s="62"/>
      <c r="B389" s="216"/>
      <c r="C389" s="916" t="s">
        <v>138</v>
      </c>
      <c r="D389" s="1004" t="s">
        <v>225</v>
      </c>
      <c r="E389" s="1035"/>
      <c r="F389" s="1043"/>
      <c r="G389" s="73" t="s">
        <v>10</v>
      </c>
      <c r="H389" s="106" t="s">
        <v>10</v>
      </c>
      <c r="I389" s="107" t="s">
        <v>10</v>
      </c>
      <c r="J389" s="107" t="s">
        <v>10</v>
      </c>
      <c r="K389" s="173">
        <v>0</v>
      </c>
      <c r="L389" s="755"/>
      <c r="M389" s="515"/>
      <c r="N389" s="105"/>
      <c r="O389" s="732"/>
      <c r="P389" s="732"/>
      <c r="Q389" s="732"/>
      <c r="R389" s="732"/>
      <c r="S389" s="732"/>
      <c r="T389" s="732"/>
      <c r="U389" s="732"/>
      <c r="V389" s="732"/>
      <c r="W389" s="732"/>
      <c r="X389" s="732"/>
      <c r="Y389" s="732"/>
      <c r="Z389" s="748"/>
    </row>
    <row r="390" spans="1:26" ht="19.5" customHeight="1">
      <c r="A390" s="62"/>
      <c r="B390" s="328"/>
      <c r="C390" s="916" t="s">
        <v>140</v>
      </c>
      <c r="D390" s="1004" t="s">
        <v>226</v>
      </c>
      <c r="E390" s="1035"/>
      <c r="F390" s="1043"/>
      <c r="G390" s="73" t="s">
        <v>10</v>
      </c>
      <c r="H390" s="106" t="s">
        <v>10</v>
      </c>
      <c r="I390" s="107" t="s">
        <v>10</v>
      </c>
      <c r="J390" s="107" t="s">
        <v>10</v>
      </c>
      <c r="K390" s="126">
        <v>0</v>
      </c>
      <c r="L390" s="514"/>
      <c r="M390" s="515"/>
      <c r="N390" s="105"/>
      <c r="O390" s="732"/>
      <c r="P390" s="732"/>
      <c r="Q390" s="732"/>
      <c r="R390" s="732"/>
      <c r="S390" s="732"/>
      <c r="T390" s="732"/>
      <c r="U390" s="732"/>
      <c r="V390" s="732"/>
      <c r="W390" s="732"/>
      <c r="X390" s="732"/>
      <c r="Y390" s="732"/>
      <c r="Z390" s="748"/>
    </row>
    <row r="391" spans="1:26" ht="19.5" customHeight="1">
      <c r="A391" s="62"/>
      <c r="B391" s="216"/>
      <c r="C391" s="914" t="s">
        <v>142</v>
      </c>
      <c r="D391" s="1004" t="s">
        <v>227</v>
      </c>
      <c r="E391" s="1035"/>
      <c r="F391" s="1043"/>
      <c r="G391" s="73" t="s">
        <v>10</v>
      </c>
      <c r="H391" s="106" t="s">
        <v>10</v>
      </c>
      <c r="I391" s="107" t="s">
        <v>10</v>
      </c>
      <c r="J391" s="107" t="s">
        <v>10</v>
      </c>
      <c r="K391" s="126">
        <v>0</v>
      </c>
      <c r="L391" s="514"/>
      <c r="M391" s="515"/>
      <c r="N391" s="105"/>
      <c r="O391" s="732"/>
      <c r="P391" s="732"/>
      <c r="Q391" s="732"/>
      <c r="R391" s="732"/>
      <c r="S391" s="732"/>
      <c r="T391" s="732"/>
      <c r="U391" s="732"/>
      <c r="V391" s="732"/>
      <c r="W391" s="732"/>
      <c r="X391" s="732"/>
      <c r="Y391" s="732"/>
      <c r="Z391" s="748"/>
    </row>
    <row r="392" spans="1:26" ht="19.5" customHeight="1">
      <c r="A392" s="62"/>
      <c r="B392" s="216"/>
      <c r="C392" s="914" t="s">
        <v>144</v>
      </c>
      <c r="D392" s="1004" t="s">
        <v>228</v>
      </c>
      <c r="E392" s="1035"/>
      <c r="F392" s="1043"/>
      <c r="G392" s="73" t="s">
        <v>10</v>
      </c>
      <c r="H392" s="106" t="s">
        <v>10</v>
      </c>
      <c r="I392" s="107" t="s">
        <v>10</v>
      </c>
      <c r="J392" s="107" t="s">
        <v>10</v>
      </c>
      <c r="K392" s="126">
        <v>0</v>
      </c>
      <c r="L392" s="514"/>
      <c r="M392" s="515"/>
      <c r="N392" s="105"/>
      <c r="O392" s="732"/>
      <c r="P392" s="732"/>
      <c r="Q392" s="732"/>
      <c r="R392" s="732"/>
      <c r="S392" s="732"/>
      <c r="T392" s="732"/>
      <c r="U392" s="732"/>
      <c r="V392" s="732"/>
      <c r="W392" s="732"/>
      <c r="X392" s="732"/>
      <c r="Y392" s="732"/>
      <c r="Z392" s="748"/>
    </row>
    <row r="393" spans="1:26" ht="19.5" customHeight="1">
      <c r="A393" s="62"/>
      <c r="B393" s="215"/>
      <c r="C393" s="914" t="s">
        <v>146</v>
      </c>
      <c r="D393" s="1004" t="s">
        <v>229</v>
      </c>
      <c r="E393" s="1035"/>
      <c r="F393" s="1043"/>
      <c r="G393" s="73" t="s">
        <v>10</v>
      </c>
      <c r="H393" s="106" t="s">
        <v>10</v>
      </c>
      <c r="I393" s="107" t="s">
        <v>10</v>
      </c>
      <c r="J393" s="107" t="s">
        <v>10</v>
      </c>
      <c r="K393" s="126">
        <v>0</v>
      </c>
      <c r="L393" s="514"/>
      <c r="M393" s="515"/>
      <c r="N393" s="105"/>
      <c r="O393" s="732"/>
      <c r="P393" s="732"/>
      <c r="Q393" s="732"/>
      <c r="R393" s="732"/>
      <c r="S393" s="732"/>
      <c r="T393" s="732"/>
      <c r="U393" s="732"/>
      <c r="V393" s="732"/>
      <c r="W393" s="732"/>
      <c r="X393" s="732"/>
      <c r="Y393" s="732"/>
      <c r="Z393" s="748"/>
    </row>
    <row r="394" spans="1:26" ht="69" customHeight="1">
      <c r="A394" s="62"/>
      <c r="B394" s="215"/>
      <c r="C394" s="126"/>
      <c r="D394" s="1165" t="s">
        <v>1181</v>
      </c>
      <c r="E394" s="1166"/>
      <c r="F394" s="1167"/>
      <c r="G394" s="750" t="s">
        <v>1182</v>
      </c>
      <c r="H394" s="178" t="s">
        <v>1183</v>
      </c>
      <c r="I394" s="757">
        <v>1</v>
      </c>
      <c r="J394" s="470">
        <v>1</v>
      </c>
      <c r="K394" s="231">
        <v>2</v>
      </c>
      <c r="L394" s="758" t="s">
        <v>1184</v>
      </c>
      <c r="M394" s="513" t="s">
        <v>1185</v>
      </c>
      <c r="N394" s="105"/>
      <c r="O394" s="732"/>
      <c r="P394" s="732"/>
      <c r="Q394" s="732"/>
      <c r="R394" s="732"/>
      <c r="S394" s="732"/>
      <c r="T394" s="732"/>
      <c r="U394" s="732"/>
      <c r="V394" s="732"/>
      <c r="W394" s="732"/>
      <c r="X394" s="732"/>
      <c r="Y394" s="732"/>
      <c r="Z394" s="748"/>
    </row>
    <row r="395" spans="1:26" ht="19.5" customHeight="1">
      <c r="A395" s="62"/>
      <c r="B395" s="215"/>
      <c r="C395" s="914" t="s">
        <v>148</v>
      </c>
      <c r="D395" s="1168" t="s">
        <v>230</v>
      </c>
      <c r="E395" s="1169"/>
      <c r="F395" s="1169"/>
      <c r="G395" s="1169"/>
      <c r="H395" s="1170"/>
      <c r="I395" s="1169"/>
      <c r="J395" s="1169"/>
      <c r="K395" s="1171"/>
      <c r="L395" s="514"/>
      <c r="M395" s="515"/>
      <c r="N395" s="105"/>
      <c r="O395" s="732"/>
      <c r="P395" s="732"/>
      <c r="Q395" s="732"/>
      <c r="R395" s="732"/>
      <c r="S395" s="732"/>
      <c r="T395" s="732"/>
      <c r="U395" s="732"/>
      <c r="V395" s="732"/>
      <c r="W395" s="732"/>
      <c r="X395" s="732"/>
      <c r="Y395" s="732"/>
      <c r="Z395" s="748"/>
    </row>
    <row r="396" spans="1:26" s="59" customFormat="1" ht="67.5" customHeight="1">
      <c r="A396" s="54"/>
      <c r="B396" s="700"/>
      <c r="C396" s="231"/>
      <c r="D396" s="1172" t="s">
        <v>1186</v>
      </c>
      <c r="E396" s="1173"/>
      <c r="F396" s="1174"/>
      <c r="G396" s="752" t="s">
        <v>1187</v>
      </c>
      <c r="H396" s="488" t="s">
        <v>1183</v>
      </c>
      <c r="I396" s="599">
        <v>1</v>
      </c>
      <c r="J396" s="111">
        <v>1</v>
      </c>
      <c r="K396" s="231">
        <f>J396*I396</f>
        <v>1</v>
      </c>
      <c r="L396" s="482" t="s">
        <v>1188</v>
      </c>
      <c r="M396" s="513" t="s">
        <v>1189</v>
      </c>
      <c r="N396" s="105"/>
      <c r="O396" s="732"/>
      <c r="P396" s="732"/>
      <c r="Q396" s="732"/>
      <c r="R396" s="732"/>
      <c r="S396" s="732"/>
      <c r="T396" s="732"/>
      <c r="U396" s="732"/>
      <c r="V396" s="732"/>
      <c r="W396" s="732"/>
      <c r="X396" s="732"/>
      <c r="Y396" s="732"/>
      <c r="Z396" s="748"/>
    </row>
    <row r="397" spans="1:26" s="59" customFormat="1" ht="67.5" customHeight="1">
      <c r="A397" s="54"/>
      <c r="B397" s="700"/>
      <c r="C397" s="231"/>
      <c r="D397" s="1172" t="s">
        <v>1190</v>
      </c>
      <c r="E397" s="1173"/>
      <c r="F397" s="1174"/>
      <c r="G397" s="752" t="s">
        <v>1191</v>
      </c>
      <c r="H397" s="488" t="s">
        <v>1183</v>
      </c>
      <c r="I397" s="599">
        <v>1</v>
      </c>
      <c r="J397" s="111">
        <v>1</v>
      </c>
      <c r="K397" s="231">
        <f>J397*I397</f>
        <v>1</v>
      </c>
      <c r="L397" s="482" t="s">
        <v>1188</v>
      </c>
      <c r="M397" s="513" t="s">
        <v>1192</v>
      </c>
      <c r="N397" s="105"/>
      <c r="O397" s="732"/>
      <c r="P397" s="732"/>
      <c r="Q397" s="732"/>
      <c r="R397" s="732"/>
      <c r="S397" s="732"/>
      <c r="T397" s="732"/>
      <c r="U397" s="732"/>
      <c r="V397" s="732"/>
      <c r="W397" s="732"/>
      <c r="X397" s="732"/>
      <c r="Y397" s="732"/>
      <c r="Z397" s="748"/>
    </row>
    <row r="398" spans="1:26" s="59" customFormat="1" ht="69" customHeight="1">
      <c r="A398" s="54"/>
      <c r="B398" s="700"/>
      <c r="C398" s="231"/>
      <c r="D398" s="1091" t="s">
        <v>1193</v>
      </c>
      <c r="E398" s="1092"/>
      <c r="F398" s="1093"/>
      <c r="G398" s="750" t="s">
        <v>1194</v>
      </c>
      <c r="H398" s="488" t="s">
        <v>1183</v>
      </c>
      <c r="I398" s="599">
        <v>1</v>
      </c>
      <c r="J398" s="111">
        <v>1</v>
      </c>
      <c r="K398" s="231">
        <f>I398*J398</f>
        <v>1</v>
      </c>
      <c r="L398" s="482" t="s">
        <v>1195</v>
      </c>
      <c r="M398" s="651" t="s">
        <v>1196</v>
      </c>
      <c r="N398" s="105"/>
      <c r="O398" s="732"/>
      <c r="P398" s="732"/>
      <c r="Q398" s="732"/>
      <c r="R398" s="732"/>
      <c r="S398" s="732"/>
      <c r="T398" s="732"/>
      <c r="U398" s="732"/>
      <c r="V398" s="732"/>
      <c r="W398" s="732"/>
      <c r="X398" s="732"/>
      <c r="Y398" s="732"/>
      <c r="Z398" s="748"/>
    </row>
    <row r="399" spans="1:26" ht="19.5" customHeight="1">
      <c r="A399" s="62"/>
      <c r="B399" s="215"/>
      <c r="C399" s="917" t="s">
        <v>150</v>
      </c>
      <c r="D399" s="1168" t="s">
        <v>231</v>
      </c>
      <c r="E399" s="1050"/>
      <c r="F399" s="1175"/>
      <c r="G399" s="182" t="s">
        <v>10</v>
      </c>
      <c r="H399" s="176" t="s">
        <v>10</v>
      </c>
      <c r="I399" s="207" t="s">
        <v>10</v>
      </c>
      <c r="J399" s="174" t="s">
        <v>10</v>
      </c>
      <c r="K399" s="759"/>
      <c r="L399" s="760"/>
      <c r="M399" s="761"/>
      <c r="N399" s="298"/>
      <c r="O399" s="732"/>
      <c r="P399" s="732"/>
      <c r="Q399" s="732"/>
      <c r="R399" s="732"/>
      <c r="S399" s="732"/>
      <c r="T399" s="732"/>
      <c r="U399" s="732"/>
      <c r="V399" s="732"/>
      <c r="W399" s="732"/>
      <c r="X399" s="732"/>
      <c r="Y399" s="732"/>
      <c r="Z399" s="748"/>
    </row>
    <row r="400" spans="1:26" ht="19.5" customHeight="1">
      <c r="A400" s="62"/>
      <c r="B400" s="229"/>
      <c r="C400" s="1176" t="s">
        <v>1197</v>
      </c>
      <c r="D400" s="1176"/>
      <c r="E400" s="1176"/>
      <c r="F400" s="1176"/>
      <c r="G400" s="1176"/>
      <c r="H400" s="1176"/>
      <c r="I400" s="1176"/>
      <c r="J400" s="1176"/>
      <c r="K400" s="762">
        <f>K22+K27</f>
        <v>206.47499999999999</v>
      </c>
      <c r="L400" s="760"/>
      <c r="M400" s="763"/>
      <c r="N400" s="232">
        <f>SUM(N22:N399)</f>
        <v>0</v>
      </c>
      <c r="O400" s="732"/>
      <c r="P400" s="732"/>
      <c r="Q400" s="732"/>
      <c r="R400" s="732"/>
      <c r="S400" s="732"/>
      <c r="T400" s="732"/>
      <c r="U400" s="732"/>
      <c r="V400" s="732"/>
      <c r="W400" s="732"/>
      <c r="X400" s="732"/>
      <c r="Y400" s="732"/>
      <c r="Z400" s="748"/>
    </row>
    <row r="401" spans="1:26" ht="19.5" customHeight="1">
      <c r="A401" s="148"/>
      <c r="B401" s="753"/>
      <c r="C401" s="63"/>
      <c r="D401" s="63"/>
      <c r="E401" s="62"/>
      <c r="F401" s="62"/>
      <c r="G401" s="63"/>
      <c r="H401" s="97"/>
      <c r="I401" s="227"/>
      <c r="J401" s="63"/>
      <c r="K401" s="764"/>
      <c r="L401" s="765"/>
      <c r="M401" s="339"/>
      <c r="N401" s="766"/>
      <c r="O401" s="732"/>
      <c r="P401" s="732"/>
      <c r="Q401" s="732"/>
      <c r="R401" s="732"/>
      <c r="S401" s="732"/>
      <c r="T401" s="732"/>
      <c r="U401" s="732"/>
      <c r="V401" s="732"/>
      <c r="W401" s="732"/>
      <c r="X401" s="732"/>
      <c r="Y401" s="732"/>
      <c r="Z401" s="748"/>
    </row>
    <row r="402" spans="1:26" ht="19.5" customHeight="1">
      <c r="A402" s="148"/>
      <c r="B402" s="62"/>
      <c r="C402" s="62" t="s">
        <v>1198</v>
      </c>
      <c r="D402" s="754"/>
      <c r="E402" s="754"/>
      <c r="F402" s="754"/>
      <c r="G402" s="97"/>
      <c r="H402" s="97"/>
      <c r="I402" s="764"/>
      <c r="J402" s="764"/>
      <c r="K402" s="63"/>
      <c r="L402" s="339"/>
      <c r="M402" s="339"/>
      <c r="N402" s="61"/>
      <c r="O402" s="732"/>
      <c r="P402" s="732"/>
      <c r="Q402" s="732"/>
      <c r="R402" s="732"/>
      <c r="S402" s="732"/>
      <c r="T402" s="732"/>
      <c r="U402" s="732"/>
      <c r="V402" s="732"/>
      <c r="W402" s="732"/>
      <c r="X402" s="732"/>
      <c r="Y402" s="732"/>
      <c r="Z402" s="748"/>
    </row>
    <row r="403" spans="1:26" ht="19.5" customHeight="1">
      <c r="A403" s="148"/>
      <c r="B403" s="62"/>
      <c r="C403" s="754"/>
      <c r="D403" s="754"/>
      <c r="E403" s="754"/>
      <c r="F403" s="754"/>
      <c r="G403" s="97"/>
      <c r="H403" s="97"/>
      <c r="I403" s="235" t="str">
        <f>DUPAK!I244</f>
        <v>Padang, 07 Agustus 2022</v>
      </c>
      <c r="J403" s="63"/>
      <c r="K403" s="63"/>
      <c r="L403" s="339"/>
      <c r="M403" s="339"/>
      <c r="N403" s="61"/>
      <c r="O403" s="732"/>
      <c r="P403" s="732"/>
      <c r="Q403" s="732"/>
      <c r="R403" s="732"/>
      <c r="S403" s="732"/>
      <c r="T403" s="732"/>
      <c r="U403" s="732"/>
      <c r="V403" s="732"/>
      <c r="W403" s="732"/>
      <c r="X403" s="732"/>
      <c r="Y403" s="732"/>
      <c r="Z403" s="748"/>
    </row>
    <row r="404" spans="1:26" ht="19.5" customHeight="1">
      <c r="A404" s="148"/>
      <c r="B404" s="62"/>
      <c r="C404" s="63"/>
      <c r="D404" s="63"/>
      <c r="E404" s="62"/>
      <c r="F404" s="62"/>
      <c r="G404" s="63"/>
      <c r="H404" s="97"/>
      <c r="I404" s="235" t="s">
        <v>343</v>
      </c>
      <c r="J404" s="63"/>
      <c r="K404" s="63"/>
      <c r="L404" s="339"/>
      <c r="M404" s="339"/>
      <c r="N404" s="61"/>
      <c r="O404" s="732"/>
      <c r="P404" s="732"/>
      <c r="Q404" s="732"/>
      <c r="R404" s="732"/>
      <c r="S404" s="732"/>
      <c r="T404" s="732"/>
      <c r="U404" s="732"/>
      <c r="V404" s="732"/>
      <c r="W404" s="732"/>
      <c r="X404" s="732"/>
      <c r="Y404" s="732"/>
      <c r="Z404" s="748"/>
    </row>
    <row r="405" spans="1:26" ht="19.5" customHeight="1">
      <c r="A405" s="148"/>
      <c r="B405" s="62"/>
      <c r="C405" s="63"/>
      <c r="D405" s="63"/>
      <c r="E405" s="62"/>
      <c r="F405" s="62"/>
      <c r="G405" s="63"/>
      <c r="H405" s="97"/>
      <c r="I405" s="235" t="str">
        <f>DUPAK!H246</f>
        <v>Fakultas Matematika dan Ilmu Pengetahuan Alam</v>
      </c>
      <c r="J405" s="63"/>
      <c r="K405" s="63"/>
      <c r="L405" s="339"/>
      <c r="M405" s="339"/>
      <c r="N405" s="61"/>
      <c r="O405" s="732"/>
      <c r="P405" s="732"/>
      <c r="Q405" s="732"/>
      <c r="R405" s="732"/>
      <c r="S405" s="732"/>
      <c r="T405" s="732"/>
      <c r="U405" s="732"/>
      <c r="V405" s="732"/>
      <c r="W405" s="732"/>
      <c r="X405" s="732"/>
      <c r="Y405" s="732"/>
      <c r="Z405" s="748"/>
    </row>
    <row r="406" spans="1:26" ht="19.5" customHeight="1">
      <c r="A406" s="148"/>
      <c r="B406" s="62"/>
      <c r="C406" s="63"/>
      <c r="D406" s="63"/>
      <c r="E406" s="62"/>
      <c r="F406" s="62"/>
      <c r="G406" s="63"/>
      <c r="H406" s="97"/>
      <c r="I406" s="235" t="str">
        <f>DUPAK!I247</f>
        <v>Universitas Andalas</v>
      </c>
      <c r="J406" s="63"/>
      <c r="K406" s="63"/>
      <c r="L406" s="339"/>
      <c r="M406" s="339"/>
      <c r="N406" s="61"/>
      <c r="O406" s="732"/>
      <c r="P406" s="732"/>
      <c r="Q406" s="732"/>
      <c r="R406" s="732"/>
      <c r="S406" s="732"/>
      <c r="T406" s="732"/>
      <c r="U406" s="732"/>
      <c r="V406" s="732"/>
      <c r="W406" s="732"/>
      <c r="X406" s="732"/>
      <c r="Y406" s="732"/>
      <c r="Z406" s="748"/>
    </row>
    <row r="407" spans="1:26" ht="19.5" customHeight="1">
      <c r="A407" s="148"/>
      <c r="B407" s="62"/>
      <c r="C407" s="63"/>
      <c r="D407" s="63"/>
      <c r="E407" s="62"/>
      <c r="F407" s="62"/>
      <c r="G407" s="63"/>
      <c r="H407" s="97"/>
      <c r="I407" s="235"/>
      <c r="J407" s="63"/>
      <c r="K407" s="63"/>
      <c r="L407" s="339"/>
      <c r="M407" s="339"/>
      <c r="N407" s="61"/>
      <c r="O407" s="732"/>
      <c r="P407" s="732"/>
      <c r="Q407" s="732"/>
      <c r="R407" s="732"/>
      <c r="S407" s="732"/>
      <c r="T407" s="732"/>
      <c r="U407" s="732"/>
      <c r="V407" s="732"/>
      <c r="W407" s="732"/>
      <c r="X407" s="732"/>
      <c r="Y407" s="732"/>
      <c r="Z407" s="748"/>
    </row>
    <row r="408" spans="1:26" ht="19.5" customHeight="1">
      <c r="A408" s="148"/>
      <c r="B408" s="62"/>
      <c r="C408" s="63"/>
      <c r="D408" s="63"/>
      <c r="E408" s="62"/>
      <c r="F408" s="62"/>
      <c r="G408" s="63"/>
      <c r="H408" s="97"/>
      <c r="I408" s="235"/>
      <c r="J408" s="63"/>
      <c r="K408" s="61"/>
      <c r="L408" s="341"/>
      <c r="M408" s="341"/>
      <c r="N408" s="61"/>
      <c r="O408" s="732"/>
      <c r="P408" s="732"/>
      <c r="Q408" s="732"/>
      <c r="R408" s="732"/>
      <c r="S408" s="732"/>
      <c r="T408" s="732"/>
      <c r="U408" s="732"/>
      <c r="V408" s="732"/>
      <c r="W408" s="732"/>
      <c r="X408" s="732"/>
      <c r="Y408" s="732"/>
      <c r="Z408" s="748"/>
    </row>
    <row r="409" spans="1:26" ht="19.5" customHeight="1">
      <c r="A409" s="148"/>
      <c r="B409" s="62"/>
      <c r="C409" s="63"/>
      <c r="D409" s="63"/>
      <c r="E409" s="62"/>
      <c r="F409" s="62"/>
      <c r="G409" s="63"/>
      <c r="H409" s="97"/>
      <c r="I409" s="316" t="str">
        <f>DUPAK!I251</f>
        <v>Dr. Afdhal Muttaqin H.S. M.Si</v>
      </c>
      <c r="J409" s="767"/>
      <c r="K409" s="768"/>
      <c r="L409" s="769"/>
      <c r="M409" s="339"/>
      <c r="N409" s="770"/>
      <c r="O409" s="732"/>
      <c r="P409" s="732"/>
      <c r="Q409" s="732"/>
      <c r="R409" s="732"/>
      <c r="S409" s="732"/>
      <c r="T409" s="732"/>
      <c r="U409" s="732"/>
      <c r="V409" s="732"/>
      <c r="W409" s="732"/>
      <c r="X409" s="732"/>
      <c r="Y409" s="732"/>
      <c r="Z409" s="748"/>
    </row>
    <row r="410" spans="1:26" ht="19.5" customHeight="1">
      <c r="A410" s="148"/>
      <c r="B410" s="62"/>
      <c r="C410" s="148"/>
      <c r="D410" s="148"/>
      <c r="E410" s="148"/>
      <c r="F410" s="148"/>
      <c r="G410" s="227"/>
      <c r="H410" s="63"/>
      <c r="I410" s="918" t="str">
        <f>DUPAK!I252</f>
        <v>197704292005011002</v>
      </c>
      <c r="J410" s="227"/>
      <c r="K410" s="227"/>
      <c r="L410" s="769"/>
      <c r="M410" s="339"/>
      <c r="N410" s="770"/>
      <c r="O410" s="732"/>
      <c r="P410" s="732"/>
      <c r="Q410" s="732"/>
      <c r="R410" s="732"/>
      <c r="S410" s="732"/>
      <c r="T410" s="732"/>
      <c r="U410" s="732"/>
      <c r="V410" s="732"/>
      <c r="W410" s="732"/>
      <c r="X410" s="732"/>
      <c r="Y410" s="732"/>
      <c r="Z410" s="748"/>
    </row>
    <row r="411" spans="1:26" ht="19.5" customHeight="1">
      <c r="A411" s="148"/>
      <c r="B411" s="62"/>
      <c r="C411" s="148"/>
      <c r="D411" s="148"/>
      <c r="E411" s="148"/>
      <c r="F411" s="148"/>
      <c r="G411" s="227"/>
      <c r="H411" s="63"/>
      <c r="I411" s="227"/>
      <c r="J411" s="227"/>
      <c r="K411" s="227"/>
      <c r="L411" s="769"/>
      <c r="M411" s="339"/>
      <c r="N411" s="770"/>
      <c r="O411" s="732"/>
      <c r="P411" s="732"/>
      <c r="Q411" s="732"/>
      <c r="R411" s="732"/>
      <c r="S411" s="732"/>
      <c r="T411" s="732"/>
      <c r="U411" s="732"/>
      <c r="V411" s="732"/>
      <c r="W411" s="732"/>
      <c r="X411" s="732"/>
      <c r="Y411" s="732"/>
      <c r="Z411" s="748"/>
    </row>
    <row r="412" spans="1:26" ht="19.5" customHeight="1">
      <c r="A412" s="148"/>
      <c r="B412" s="62"/>
      <c r="C412" s="148"/>
      <c r="D412" s="148"/>
      <c r="E412" s="148"/>
      <c r="F412" s="148"/>
      <c r="G412" s="227"/>
      <c r="H412" s="63"/>
      <c r="I412" s="227"/>
      <c r="J412" s="227"/>
      <c r="K412" s="227"/>
      <c r="L412" s="769"/>
      <c r="M412" s="339"/>
      <c r="N412" s="770"/>
      <c r="O412" s="732"/>
      <c r="P412" s="732"/>
      <c r="Q412" s="732"/>
      <c r="R412" s="732"/>
      <c r="S412" s="732"/>
      <c r="T412" s="732"/>
      <c r="U412" s="732"/>
      <c r="V412" s="732"/>
      <c r="W412" s="732"/>
      <c r="X412" s="732"/>
      <c r="Y412" s="732"/>
      <c r="Z412" s="748"/>
    </row>
    <row r="413" spans="1:26" ht="19.5" customHeight="1">
      <c r="A413" s="148"/>
      <c r="B413" s="62"/>
      <c r="C413" s="148"/>
      <c r="D413" s="148"/>
      <c r="E413" s="148"/>
      <c r="F413" s="148"/>
      <c r="G413" s="227"/>
      <c r="H413" s="63"/>
      <c r="I413" s="227"/>
      <c r="J413" s="227"/>
      <c r="K413" s="227"/>
      <c r="L413" s="769"/>
      <c r="M413" s="339"/>
      <c r="N413" s="770"/>
      <c r="O413" s="732"/>
      <c r="P413" s="732"/>
      <c r="Q413" s="732"/>
      <c r="R413" s="732"/>
      <c r="S413" s="732"/>
      <c r="T413" s="732"/>
      <c r="U413" s="732"/>
      <c r="V413" s="732"/>
      <c r="W413" s="732"/>
      <c r="X413" s="732"/>
      <c r="Y413" s="732"/>
      <c r="Z413" s="748"/>
    </row>
    <row r="414" spans="1:26" ht="19.5" customHeight="1">
      <c r="A414" s="148"/>
      <c r="B414" s="62"/>
      <c r="C414" s="148"/>
      <c r="D414" s="148"/>
      <c r="E414" s="148"/>
      <c r="F414" s="148"/>
      <c r="G414" s="227"/>
      <c r="H414" s="63"/>
      <c r="I414" s="227"/>
      <c r="J414" s="227"/>
      <c r="K414" s="227"/>
      <c r="L414" s="769"/>
      <c r="M414" s="339"/>
      <c r="N414" s="770"/>
      <c r="O414" s="732"/>
      <c r="P414" s="732"/>
      <c r="Q414" s="732"/>
      <c r="R414" s="732"/>
      <c r="S414" s="732"/>
      <c r="T414" s="732"/>
      <c r="U414" s="732"/>
      <c r="V414" s="732"/>
      <c r="W414" s="732"/>
      <c r="X414" s="732"/>
      <c r="Y414" s="732"/>
      <c r="Z414" s="748"/>
    </row>
    <row r="415" spans="1:26" ht="19.5" customHeight="1">
      <c r="A415" s="148"/>
      <c r="B415" s="148"/>
      <c r="C415" s="148"/>
      <c r="D415" s="148"/>
      <c r="E415" s="148"/>
      <c r="F415" s="148"/>
      <c r="G415" s="227"/>
      <c r="H415" s="63"/>
      <c r="I415" s="227"/>
      <c r="J415" s="227"/>
      <c r="K415" s="227"/>
      <c r="L415" s="769"/>
      <c r="M415" s="339"/>
      <c r="N415" s="770"/>
      <c r="O415" s="732"/>
      <c r="P415" s="732"/>
      <c r="Q415" s="732"/>
      <c r="R415" s="732"/>
      <c r="S415" s="732"/>
      <c r="T415" s="732"/>
      <c r="U415" s="732"/>
      <c r="V415" s="732"/>
      <c r="W415" s="732"/>
      <c r="X415" s="732"/>
      <c r="Y415" s="732"/>
      <c r="Z415" s="748"/>
    </row>
    <row r="416" spans="1:26" ht="19.5" customHeight="1">
      <c r="A416" s="148"/>
      <c r="B416" s="148"/>
      <c r="C416" s="148"/>
      <c r="D416" s="148"/>
      <c r="E416" s="148"/>
      <c r="F416" s="148"/>
      <c r="G416" s="227"/>
      <c r="H416" s="63"/>
      <c r="I416" s="227"/>
      <c r="J416" s="227"/>
      <c r="K416" s="227"/>
      <c r="L416" s="769"/>
      <c r="M416" s="339"/>
      <c r="N416" s="770"/>
      <c r="O416" s="732"/>
      <c r="P416" s="732"/>
      <c r="Q416" s="732"/>
      <c r="R416" s="732"/>
      <c r="S416" s="732"/>
      <c r="T416" s="732"/>
      <c r="U416" s="732"/>
      <c r="V416" s="732"/>
      <c r="W416" s="732"/>
      <c r="X416" s="732"/>
      <c r="Y416" s="732"/>
      <c r="Z416" s="748"/>
    </row>
    <row r="417" spans="1:26" ht="19.5" customHeight="1">
      <c r="A417" s="148"/>
      <c r="B417" s="148"/>
      <c r="C417" s="148"/>
      <c r="D417" s="148"/>
      <c r="E417" s="148"/>
      <c r="F417" s="148"/>
      <c r="G417" s="227"/>
      <c r="H417" s="63"/>
      <c r="I417" s="227"/>
      <c r="J417" s="227"/>
      <c r="K417" s="227"/>
      <c r="L417" s="769"/>
      <c r="M417" s="339"/>
      <c r="N417" s="770"/>
      <c r="O417" s="732"/>
      <c r="P417" s="732"/>
      <c r="Q417" s="732"/>
      <c r="R417" s="732"/>
      <c r="S417" s="732"/>
      <c r="T417" s="732"/>
      <c r="U417" s="732"/>
      <c r="V417" s="732"/>
      <c r="W417" s="732"/>
      <c r="X417" s="732"/>
      <c r="Y417" s="732"/>
      <c r="Z417" s="748"/>
    </row>
    <row r="418" spans="1:26" ht="19.5" customHeight="1">
      <c r="A418" s="148"/>
      <c r="B418" s="148"/>
      <c r="C418" s="148"/>
      <c r="D418" s="148"/>
      <c r="E418" s="148"/>
      <c r="F418" s="148"/>
      <c r="G418" s="227"/>
      <c r="H418" s="63"/>
      <c r="I418" s="227"/>
      <c r="J418" s="227"/>
      <c r="K418" s="227"/>
      <c r="L418" s="769"/>
      <c r="M418" s="339"/>
      <c r="N418" s="770"/>
      <c r="O418" s="732"/>
      <c r="P418" s="732"/>
      <c r="Q418" s="732"/>
      <c r="R418" s="732"/>
      <c r="S418" s="732"/>
      <c r="T418" s="732"/>
      <c r="U418" s="732"/>
      <c r="V418" s="732"/>
      <c r="W418" s="732"/>
      <c r="X418" s="732"/>
      <c r="Y418" s="732"/>
      <c r="Z418" s="748"/>
    </row>
    <row r="419" spans="1:26" ht="19.5" customHeight="1">
      <c r="A419" s="148"/>
      <c r="B419" s="148"/>
      <c r="C419" s="148"/>
      <c r="D419" s="148"/>
      <c r="E419" s="148"/>
      <c r="F419" s="148"/>
      <c r="G419" s="227"/>
      <c r="H419" s="63"/>
      <c r="I419" s="227"/>
      <c r="J419" s="227"/>
      <c r="K419" s="227"/>
      <c r="L419" s="769"/>
      <c r="M419" s="339"/>
      <c r="N419" s="770"/>
      <c r="O419" s="732"/>
      <c r="P419" s="732"/>
      <c r="Q419" s="732"/>
      <c r="R419" s="732"/>
      <c r="S419" s="732"/>
      <c r="T419" s="732"/>
      <c r="U419" s="732"/>
      <c r="V419" s="732"/>
      <c r="W419" s="732"/>
      <c r="X419" s="732"/>
      <c r="Y419" s="732"/>
      <c r="Z419" s="748"/>
    </row>
    <row r="420" spans="1:26" ht="19.5" customHeight="1">
      <c r="A420" s="148"/>
      <c r="B420" s="148"/>
      <c r="C420" s="148"/>
      <c r="D420" s="148"/>
      <c r="E420" s="148"/>
      <c r="F420" s="148"/>
      <c r="G420" s="227"/>
      <c r="H420" s="63"/>
      <c r="I420" s="227"/>
      <c r="J420" s="227"/>
      <c r="K420" s="227"/>
      <c r="L420" s="769"/>
      <c r="M420" s="339"/>
      <c r="N420" s="770"/>
      <c r="O420" s="732"/>
      <c r="P420" s="732"/>
      <c r="Q420" s="732"/>
      <c r="R420" s="732"/>
      <c r="S420" s="732"/>
      <c r="T420" s="732"/>
      <c r="U420" s="732"/>
      <c r="V420" s="732"/>
      <c r="W420" s="732"/>
      <c r="X420" s="732"/>
      <c r="Y420" s="732"/>
      <c r="Z420" s="748"/>
    </row>
    <row r="421" spans="1:26" ht="19.5" customHeight="1">
      <c r="A421" s="148"/>
      <c r="B421" s="148"/>
      <c r="C421" s="148"/>
      <c r="D421" s="148"/>
      <c r="E421" s="148"/>
      <c r="F421" s="148"/>
      <c r="G421" s="227"/>
      <c r="H421" s="63"/>
      <c r="I421" s="227"/>
      <c r="J421" s="227"/>
      <c r="K421" s="227"/>
      <c r="L421" s="769"/>
      <c r="M421" s="339"/>
      <c r="N421" s="770"/>
      <c r="O421" s="732"/>
      <c r="P421" s="732"/>
      <c r="Q421" s="732"/>
      <c r="R421" s="732"/>
      <c r="S421" s="732"/>
      <c r="T421" s="732"/>
      <c r="U421" s="732"/>
      <c r="V421" s="732"/>
      <c r="W421" s="732"/>
      <c r="X421" s="732"/>
      <c r="Y421" s="732"/>
      <c r="Z421" s="748"/>
    </row>
    <row r="422" spans="1:26" ht="19.5" customHeight="1">
      <c r="A422" s="148"/>
      <c r="B422" s="148"/>
      <c r="C422" s="148"/>
      <c r="D422" s="148"/>
      <c r="E422" s="148"/>
      <c r="F422" s="148"/>
      <c r="G422" s="227"/>
      <c r="H422" s="63"/>
      <c r="I422" s="227"/>
      <c r="J422" s="227"/>
      <c r="K422" s="227"/>
      <c r="L422" s="769"/>
      <c r="M422" s="339"/>
      <c r="N422" s="770"/>
      <c r="O422" s="732"/>
      <c r="P422" s="732"/>
      <c r="Q422" s="732"/>
      <c r="R422" s="732"/>
      <c r="S422" s="732"/>
      <c r="T422" s="732"/>
      <c r="U422" s="732"/>
      <c r="V422" s="732"/>
      <c r="W422" s="732"/>
      <c r="X422" s="732"/>
      <c r="Y422" s="732"/>
      <c r="Z422" s="748"/>
    </row>
    <row r="423" spans="1:26" ht="19.5" customHeight="1">
      <c r="A423" s="148"/>
      <c r="B423" s="148"/>
      <c r="C423" s="148"/>
      <c r="D423" s="148"/>
      <c r="E423" s="148"/>
      <c r="F423" s="148"/>
      <c r="G423" s="227"/>
      <c r="H423" s="63"/>
      <c r="I423" s="227"/>
      <c r="J423" s="227"/>
      <c r="K423" s="227"/>
      <c r="L423" s="769"/>
      <c r="M423" s="339"/>
      <c r="N423" s="770"/>
      <c r="O423" s="732"/>
      <c r="P423" s="732"/>
      <c r="Q423" s="732"/>
      <c r="R423" s="732"/>
      <c r="S423" s="732"/>
      <c r="T423" s="732"/>
      <c r="U423" s="732"/>
      <c r="V423" s="732"/>
      <c r="W423" s="732"/>
      <c r="X423" s="732"/>
      <c r="Y423" s="732"/>
      <c r="Z423" s="748"/>
    </row>
    <row r="424" spans="1:26" ht="19.5" customHeight="1">
      <c r="A424" s="148"/>
      <c r="B424" s="148"/>
      <c r="C424" s="148"/>
      <c r="D424" s="148"/>
      <c r="E424" s="148"/>
      <c r="F424" s="148"/>
      <c r="G424" s="227"/>
      <c r="H424" s="63"/>
      <c r="I424" s="227"/>
      <c r="J424" s="227"/>
      <c r="K424" s="227"/>
      <c r="L424" s="769"/>
      <c r="M424" s="339"/>
      <c r="N424" s="770"/>
      <c r="O424" s="732"/>
      <c r="P424" s="732"/>
      <c r="Q424" s="732"/>
      <c r="R424" s="732"/>
      <c r="S424" s="732"/>
      <c r="T424" s="732"/>
      <c r="U424" s="732"/>
      <c r="V424" s="732"/>
      <c r="W424" s="732"/>
      <c r="X424" s="732"/>
      <c r="Y424" s="732"/>
      <c r="Z424" s="748"/>
    </row>
    <row r="425" spans="1:26" ht="19.5" customHeight="1">
      <c r="A425" s="148"/>
      <c r="B425" s="148"/>
      <c r="C425" s="148"/>
      <c r="D425" s="148"/>
      <c r="E425" s="148"/>
      <c r="F425" s="148"/>
      <c r="G425" s="227"/>
      <c r="H425" s="63"/>
      <c r="I425" s="227"/>
      <c r="J425" s="227"/>
      <c r="K425" s="227"/>
      <c r="L425" s="769"/>
      <c r="M425" s="339"/>
      <c r="N425" s="770"/>
      <c r="O425" s="732"/>
      <c r="P425" s="732"/>
      <c r="Q425" s="732"/>
      <c r="R425" s="732"/>
      <c r="S425" s="732"/>
      <c r="T425" s="732"/>
      <c r="U425" s="732"/>
      <c r="V425" s="732"/>
      <c r="W425" s="732"/>
      <c r="X425" s="732"/>
      <c r="Y425" s="732"/>
      <c r="Z425" s="748"/>
    </row>
    <row r="426" spans="1:26" ht="19.5" customHeight="1">
      <c r="A426" s="148"/>
      <c r="B426" s="148"/>
      <c r="C426" s="148"/>
      <c r="D426" s="148"/>
      <c r="E426" s="148"/>
      <c r="F426" s="148"/>
      <c r="G426" s="227"/>
      <c r="H426" s="63"/>
      <c r="I426" s="227"/>
      <c r="J426" s="227"/>
      <c r="K426" s="227"/>
      <c r="L426" s="769"/>
      <c r="M426" s="339"/>
      <c r="N426" s="770"/>
      <c r="O426" s="732"/>
      <c r="P426" s="732"/>
      <c r="Q426" s="732"/>
      <c r="R426" s="732"/>
      <c r="S426" s="732"/>
      <c r="T426" s="732"/>
      <c r="U426" s="732"/>
      <c r="V426" s="732"/>
      <c r="W426" s="732"/>
      <c r="X426" s="732"/>
      <c r="Y426" s="732"/>
      <c r="Z426" s="748"/>
    </row>
    <row r="427" spans="1:26" ht="19.5" customHeight="1">
      <c r="A427" s="148"/>
      <c r="B427" s="148"/>
      <c r="C427" s="148"/>
      <c r="D427" s="148"/>
      <c r="E427" s="148"/>
      <c r="F427" s="148"/>
      <c r="G427" s="227"/>
      <c r="H427" s="63"/>
      <c r="I427" s="227"/>
      <c r="J427" s="227"/>
      <c r="K427" s="227"/>
      <c r="L427" s="769"/>
      <c r="M427" s="339"/>
      <c r="N427" s="770"/>
      <c r="O427" s="732"/>
      <c r="P427" s="732"/>
      <c r="Q427" s="732"/>
      <c r="R427" s="732"/>
      <c r="S427" s="732"/>
      <c r="T427" s="732"/>
      <c r="U427" s="732"/>
      <c r="V427" s="732"/>
      <c r="W427" s="732"/>
      <c r="X427" s="732"/>
      <c r="Y427" s="732"/>
      <c r="Z427" s="748"/>
    </row>
    <row r="428" spans="1:26" ht="19.5" customHeight="1">
      <c r="A428" s="148"/>
      <c r="B428" s="148"/>
      <c r="C428" s="148"/>
      <c r="D428" s="148"/>
      <c r="E428" s="148"/>
      <c r="F428" s="148"/>
      <c r="G428" s="227"/>
      <c r="H428" s="63"/>
      <c r="I428" s="227"/>
      <c r="J428" s="227"/>
      <c r="K428" s="227"/>
      <c r="L428" s="769"/>
      <c r="M428" s="339"/>
      <c r="N428" s="770"/>
      <c r="O428" s="732"/>
      <c r="P428" s="732"/>
      <c r="Q428" s="732"/>
      <c r="R428" s="732"/>
      <c r="S428" s="732"/>
      <c r="T428" s="732"/>
      <c r="U428" s="732"/>
      <c r="V428" s="732"/>
      <c r="W428" s="732"/>
      <c r="X428" s="732"/>
      <c r="Y428" s="732"/>
      <c r="Z428" s="748"/>
    </row>
    <row r="429" spans="1:26" ht="19.5" customHeight="1">
      <c r="A429" s="148"/>
      <c r="B429" s="148"/>
      <c r="C429" s="148"/>
      <c r="D429" s="148"/>
      <c r="E429" s="148"/>
      <c r="F429" s="148"/>
      <c r="G429" s="227"/>
      <c r="H429" s="63"/>
      <c r="I429" s="227"/>
      <c r="J429" s="227"/>
      <c r="K429" s="227"/>
      <c r="L429" s="769"/>
      <c r="M429" s="339"/>
      <c r="N429" s="770"/>
      <c r="O429" s="732"/>
      <c r="P429" s="732"/>
      <c r="Q429" s="732"/>
      <c r="R429" s="732"/>
      <c r="S429" s="732"/>
      <c r="T429" s="732"/>
      <c r="U429" s="732"/>
      <c r="V429" s="732"/>
      <c r="W429" s="732"/>
      <c r="X429" s="732"/>
      <c r="Y429" s="732"/>
      <c r="Z429" s="748"/>
    </row>
    <row r="430" spans="1:26" ht="19.5" customHeight="1">
      <c r="A430" s="148"/>
      <c r="B430" s="148"/>
      <c r="C430" s="148"/>
      <c r="D430" s="148"/>
      <c r="E430" s="148"/>
      <c r="F430" s="148"/>
      <c r="G430" s="227"/>
      <c r="H430" s="63"/>
      <c r="I430" s="227"/>
      <c r="J430" s="227"/>
      <c r="K430" s="227"/>
      <c r="L430" s="769"/>
      <c r="M430" s="339"/>
      <c r="N430" s="770"/>
      <c r="O430" s="732"/>
      <c r="P430" s="732"/>
      <c r="Q430" s="732"/>
      <c r="R430" s="732"/>
      <c r="S430" s="732"/>
      <c r="T430" s="732"/>
      <c r="U430" s="732"/>
      <c r="V430" s="732"/>
      <c r="W430" s="732"/>
      <c r="X430" s="732"/>
      <c r="Y430" s="732"/>
      <c r="Z430" s="748"/>
    </row>
    <row r="431" spans="1:26" ht="19.5" customHeight="1">
      <c r="A431" s="148"/>
      <c r="B431" s="148"/>
      <c r="C431" s="148"/>
      <c r="D431" s="148"/>
      <c r="E431" s="148"/>
      <c r="F431" s="148"/>
      <c r="G431" s="227"/>
      <c r="H431" s="63"/>
      <c r="I431" s="227"/>
      <c r="J431" s="227"/>
      <c r="K431" s="227"/>
      <c r="L431" s="769"/>
      <c r="M431" s="339"/>
      <c r="N431" s="770"/>
      <c r="O431" s="732"/>
      <c r="P431" s="732"/>
      <c r="Q431" s="732"/>
      <c r="R431" s="732"/>
      <c r="S431" s="732"/>
      <c r="T431" s="732"/>
      <c r="U431" s="732"/>
      <c r="V431" s="732"/>
      <c r="W431" s="732"/>
      <c r="X431" s="732"/>
      <c r="Y431" s="732"/>
      <c r="Z431" s="748"/>
    </row>
    <row r="432" spans="1:26" ht="19.5" customHeight="1">
      <c r="A432" s="148"/>
      <c r="B432" s="148"/>
      <c r="C432" s="148"/>
      <c r="D432" s="148"/>
      <c r="E432" s="148"/>
      <c r="F432" s="148"/>
      <c r="G432" s="227"/>
      <c r="H432" s="63"/>
      <c r="I432" s="227"/>
      <c r="J432" s="227"/>
      <c r="K432" s="227"/>
      <c r="L432" s="769"/>
      <c r="M432" s="339"/>
      <c r="N432" s="770"/>
      <c r="O432" s="732"/>
      <c r="P432" s="732"/>
      <c r="Q432" s="732"/>
      <c r="R432" s="732"/>
      <c r="S432" s="732"/>
      <c r="T432" s="732"/>
      <c r="U432" s="732"/>
      <c r="V432" s="732"/>
      <c r="W432" s="732"/>
      <c r="X432" s="732"/>
      <c r="Y432" s="732"/>
      <c r="Z432" s="748"/>
    </row>
    <row r="433" spans="1:26" ht="19.5" customHeight="1">
      <c r="A433" s="148"/>
      <c r="B433" s="148"/>
      <c r="C433" s="148"/>
      <c r="D433" s="148"/>
      <c r="E433" s="148"/>
      <c r="F433" s="148"/>
      <c r="G433" s="227"/>
      <c r="H433" s="63"/>
      <c r="I433" s="227"/>
      <c r="J433" s="227"/>
      <c r="K433" s="227"/>
      <c r="L433" s="769"/>
      <c r="M433" s="339"/>
      <c r="N433" s="770"/>
      <c r="O433" s="732"/>
      <c r="P433" s="732"/>
      <c r="Q433" s="732"/>
      <c r="R433" s="732"/>
      <c r="S433" s="732"/>
      <c r="T433" s="732"/>
      <c r="U433" s="732"/>
      <c r="V433" s="732"/>
      <c r="W433" s="732"/>
      <c r="X433" s="732"/>
      <c r="Y433" s="732"/>
      <c r="Z433" s="748"/>
    </row>
    <row r="434" spans="1:26" ht="19.5" customHeight="1">
      <c r="A434" s="148"/>
      <c r="B434" s="148"/>
      <c r="C434" s="148"/>
      <c r="D434" s="148"/>
      <c r="E434" s="148"/>
      <c r="F434" s="148"/>
      <c r="G434" s="227"/>
      <c r="H434" s="63"/>
      <c r="I434" s="227"/>
      <c r="J434" s="227"/>
      <c r="K434" s="227"/>
      <c r="L434" s="769"/>
      <c r="M434" s="339"/>
      <c r="N434" s="770"/>
      <c r="O434" s="732"/>
      <c r="P434" s="732"/>
      <c r="Q434" s="732"/>
      <c r="R434" s="732"/>
      <c r="S434" s="732"/>
      <c r="T434" s="732"/>
      <c r="U434" s="732"/>
      <c r="V434" s="732"/>
      <c r="W434" s="732"/>
      <c r="X434" s="732"/>
      <c r="Y434" s="732"/>
      <c r="Z434" s="748"/>
    </row>
    <row r="435" spans="1:26" ht="19.5" customHeight="1">
      <c r="A435" s="148"/>
      <c r="B435" s="148"/>
      <c r="C435" s="148"/>
      <c r="D435" s="148"/>
      <c r="E435" s="148"/>
      <c r="F435" s="148"/>
      <c r="G435" s="227"/>
      <c r="H435" s="63"/>
      <c r="I435" s="227"/>
      <c r="J435" s="227"/>
      <c r="K435" s="227"/>
      <c r="L435" s="769"/>
      <c r="M435" s="339"/>
      <c r="N435" s="770"/>
      <c r="O435" s="732"/>
      <c r="P435" s="732"/>
      <c r="Q435" s="732"/>
      <c r="R435" s="732"/>
      <c r="S435" s="732"/>
      <c r="T435" s="732"/>
      <c r="U435" s="732"/>
      <c r="V435" s="732"/>
      <c r="W435" s="732"/>
      <c r="X435" s="732"/>
      <c r="Y435" s="732"/>
      <c r="Z435" s="748"/>
    </row>
    <row r="436" spans="1:26" ht="19.5" customHeight="1">
      <c r="A436" s="148"/>
      <c r="B436" s="148"/>
      <c r="C436" s="148"/>
      <c r="D436" s="148"/>
      <c r="E436" s="148"/>
      <c r="F436" s="148"/>
      <c r="G436" s="227"/>
      <c r="H436" s="63"/>
      <c r="I436" s="227"/>
      <c r="J436" s="227"/>
      <c r="K436" s="227"/>
      <c r="L436" s="769"/>
      <c r="M436" s="339"/>
      <c r="N436" s="770"/>
      <c r="O436" s="732"/>
      <c r="P436" s="732"/>
      <c r="Q436" s="732"/>
      <c r="R436" s="732"/>
      <c r="S436" s="732"/>
      <c r="T436" s="732"/>
      <c r="U436" s="732"/>
      <c r="V436" s="732"/>
      <c r="W436" s="732"/>
      <c r="X436" s="732"/>
      <c r="Y436" s="732"/>
      <c r="Z436" s="748"/>
    </row>
    <row r="437" spans="1:26" ht="19.5" customHeight="1">
      <c r="A437" s="148"/>
      <c r="B437" s="148"/>
      <c r="C437" s="148"/>
      <c r="D437" s="148"/>
      <c r="E437" s="148"/>
      <c r="F437" s="148"/>
      <c r="G437" s="227"/>
      <c r="H437" s="63"/>
      <c r="I437" s="227"/>
      <c r="J437" s="227"/>
      <c r="K437" s="227"/>
      <c r="L437" s="769"/>
      <c r="M437" s="339"/>
      <c r="N437" s="770"/>
      <c r="O437" s="732"/>
      <c r="P437" s="732"/>
      <c r="Q437" s="732"/>
      <c r="R437" s="732"/>
      <c r="S437" s="732"/>
      <c r="T437" s="732"/>
      <c r="U437" s="732"/>
      <c r="V437" s="732"/>
      <c r="W437" s="732"/>
      <c r="X437" s="732"/>
      <c r="Y437" s="732"/>
      <c r="Z437" s="748"/>
    </row>
    <row r="438" spans="1:26" ht="19.5" customHeight="1">
      <c r="A438" s="148"/>
      <c r="B438" s="148"/>
      <c r="C438" s="148"/>
      <c r="D438" s="148"/>
      <c r="E438" s="148"/>
      <c r="F438" s="148"/>
      <c r="G438" s="227"/>
      <c r="H438" s="63"/>
      <c r="I438" s="227"/>
      <c r="J438" s="227"/>
      <c r="K438" s="227"/>
      <c r="L438" s="769"/>
      <c r="M438" s="339"/>
      <c r="N438" s="770"/>
      <c r="O438" s="732"/>
      <c r="P438" s="732"/>
      <c r="Q438" s="732"/>
      <c r="R438" s="732"/>
      <c r="S438" s="732"/>
      <c r="T438" s="732"/>
      <c r="U438" s="732"/>
      <c r="V438" s="732"/>
      <c r="W438" s="732"/>
      <c r="X438" s="732"/>
      <c r="Y438" s="732"/>
      <c r="Z438" s="748"/>
    </row>
    <row r="439" spans="1:26" ht="19.5" customHeight="1">
      <c r="A439" s="148"/>
      <c r="B439" s="148"/>
      <c r="C439" s="148"/>
      <c r="D439" s="148"/>
      <c r="E439" s="148"/>
      <c r="F439" s="148"/>
      <c r="G439" s="227"/>
      <c r="H439" s="63"/>
      <c r="I439" s="227"/>
      <c r="J439" s="227"/>
      <c r="K439" s="227"/>
      <c r="L439" s="769"/>
      <c r="M439" s="339"/>
      <c r="N439" s="770"/>
      <c r="O439" s="732"/>
      <c r="P439" s="732"/>
      <c r="Q439" s="732"/>
      <c r="R439" s="732"/>
      <c r="S439" s="732"/>
      <c r="T439" s="732"/>
      <c r="U439" s="732"/>
      <c r="V439" s="732"/>
      <c r="W439" s="732"/>
      <c r="X439" s="732"/>
      <c r="Y439" s="732"/>
      <c r="Z439" s="748"/>
    </row>
    <row r="440" spans="1:26" ht="19.5" customHeight="1">
      <c r="A440" s="148"/>
      <c r="B440" s="148"/>
      <c r="C440" s="148"/>
      <c r="D440" s="148"/>
      <c r="E440" s="148"/>
      <c r="F440" s="148"/>
      <c r="G440" s="227"/>
      <c r="H440" s="63"/>
      <c r="I440" s="227"/>
      <c r="J440" s="227"/>
      <c r="K440" s="227"/>
      <c r="L440" s="769"/>
      <c r="M440" s="339"/>
      <c r="N440" s="770"/>
      <c r="O440" s="732"/>
      <c r="P440" s="732"/>
      <c r="Q440" s="732"/>
      <c r="R440" s="732"/>
      <c r="S440" s="732"/>
      <c r="T440" s="732"/>
      <c r="U440" s="732"/>
      <c r="V440" s="732"/>
      <c r="W440" s="732"/>
      <c r="X440" s="732"/>
      <c r="Y440" s="732"/>
      <c r="Z440" s="748"/>
    </row>
    <row r="441" spans="1:26" ht="19.5" customHeight="1">
      <c r="A441" s="148"/>
      <c r="B441" s="148"/>
      <c r="C441" s="148"/>
      <c r="D441" s="148"/>
      <c r="E441" s="148"/>
      <c r="F441" s="148"/>
      <c r="G441" s="227"/>
      <c r="H441" s="63"/>
      <c r="I441" s="227"/>
      <c r="J441" s="227"/>
      <c r="K441" s="227"/>
      <c r="L441" s="769"/>
      <c r="M441" s="339"/>
      <c r="N441" s="770"/>
      <c r="O441" s="732"/>
      <c r="P441" s="732"/>
      <c r="Q441" s="732"/>
      <c r="R441" s="732"/>
      <c r="S441" s="732"/>
      <c r="T441" s="732"/>
      <c r="U441" s="732"/>
      <c r="V441" s="732"/>
      <c r="W441" s="732"/>
      <c r="X441" s="732"/>
      <c r="Y441" s="732"/>
      <c r="Z441" s="748"/>
    </row>
    <row r="442" spans="1:26" ht="19.5" customHeight="1">
      <c r="A442" s="148"/>
      <c r="B442" s="148"/>
      <c r="C442" s="148"/>
      <c r="D442" s="148"/>
      <c r="E442" s="148"/>
      <c r="F442" s="148"/>
      <c r="G442" s="227"/>
      <c r="H442" s="63"/>
      <c r="I442" s="227"/>
      <c r="J442" s="227"/>
      <c r="K442" s="227"/>
      <c r="L442" s="769"/>
      <c r="M442" s="339"/>
      <c r="N442" s="770"/>
      <c r="O442" s="732"/>
      <c r="P442" s="732"/>
      <c r="Q442" s="732"/>
      <c r="R442" s="732"/>
      <c r="S442" s="732"/>
      <c r="T442" s="732"/>
      <c r="U442" s="732"/>
      <c r="V442" s="732"/>
      <c r="W442" s="732"/>
      <c r="X442" s="732"/>
      <c r="Y442" s="732"/>
      <c r="Z442" s="748"/>
    </row>
    <row r="443" spans="1:26" ht="19.5" customHeight="1">
      <c r="A443" s="148"/>
      <c r="B443" s="148"/>
      <c r="C443" s="148"/>
      <c r="D443" s="148"/>
      <c r="E443" s="148"/>
      <c r="F443" s="148"/>
      <c r="G443" s="227"/>
      <c r="H443" s="63"/>
      <c r="I443" s="227"/>
      <c r="J443" s="227"/>
      <c r="K443" s="227"/>
      <c r="L443" s="769"/>
      <c r="M443" s="339"/>
      <c r="N443" s="770"/>
      <c r="O443" s="732"/>
      <c r="P443" s="732"/>
      <c r="Q443" s="732"/>
      <c r="R443" s="732"/>
      <c r="S443" s="732"/>
      <c r="T443" s="732"/>
      <c r="U443" s="732"/>
      <c r="V443" s="732"/>
      <c r="W443" s="732"/>
      <c r="X443" s="732"/>
      <c r="Y443" s="732"/>
      <c r="Z443" s="748"/>
    </row>
    <row r="444" spans="1:26" ht="19.5" customHeight="1">
      <c r="A444" s="148"/>
      <c r="B444" s="148"/>
      <c r="C444" s="148"/>
      <c r="D444" s="148"/>
      <c r="E444" s="148"/>
      <c r="F444" s="148"/>
      <c r="G444" s="227"/>
      <c r="H444" s="63"/>
      <c r="I444" s="227"/>
      <c r="J444" s="227"/>
      <c r="K444" s="227"/>
      <c r="L444" s="769"/>
      <c r="M444" s="339"/>
      <c r="N444" s="770"/>
      <c r="O444" s="732"/>
      <c r="P444" s="732"/>
      <c r="Q444" s="732"/>
      <c r="R444" s="732"/>
      <c r="S444" s="732"/>
      <c r="T444" s="732"/>
      <c r="U444" s="732"/>
      <c r="V444" s="732"/>
      <c r="W444" s="732"/>
      <c r="X444" s="732"/>
      <c r="Y444" s="732"/>
      <c r="Z444" s="748"/>
    </row>
    <row r="445" spans="1:26" ht="19.5" customHeight="1">
      <c r="A445" s="148"/>
      <c r="B445" s="148"/>
      <c r="C445" s="148"/>
      <c r="D445" s="148"/>
      <c r="E445" s="148"/>
      <c r="F445" s="148"/>
      <c r="G445" s="227"/>
      <c r="H445" s="63"/>
      <c r="I445" s="227"/>
      <c r="J445" s="227"/>
      <c r="K445" s="227"/>
      <c r="L445" s="769"/>
      <c r="M445" s="339"/>
      <c r="N445" s="770"/>
      <c r="O445" s="732"/>
      <c r="P445" s="732"/>
      <c r="Q445" s="732"/>
      <c r="R445" s="732"/>
      <c r="S445" s="732"/>
      <c r="T445" s="732"/>
      <c r="U445" s="732"/>
      <c r="V445" s="732"/>
      <c r="W445" s="732"/>
      <c r="X445" s="732"/>
      <c r="Y445" s="732"/>
      <c r="Z445" s="748"/>
    </row>
    <row r="446" spans="1:26" ht="19.5" customHeight="1">
      <c r="A446" s="148"/>
      <c r="B446" s="148"/>
      <c r="C446" s="148"/>
      <c r="D446" s="148"/>
      <c r="E446" s="148"/>
      <c r="F446" s="148"/>
      <c r="G446" s="227"/>
      <c r="H446" s="63"/>
      <c r="I446" s="227"/>
      <c r="J446" s="227"/>
      <c r="K446" s="227"/>
      <c r="L446" s="769"/>
      <c r="M446" s="339"/>
      <c r="N446" s="770"/>
      <c r="O446" s="732"/>
      <c r="P446" s="732"/>
      <c r="Q446" s="732"/>
      <c r="R446" s="732"/>
      <c r="S446" s="732"/>
      <c r="T446" s="732"/>
      <c r="U446" s="732"/>
      <c r="V446" s="732"/>
      <c r="W446" s="732"/>
      <c r="X446" s="732"/>
      <c r="Y446" s="732"/>
      <c r="Z446" s="748"/>
    </row>
    <row r="447" spans="1:26" ht="19.5" customHeight="1">
      <c r="A447" s="148"/>
      <c r="B447" s="148"/>
      <c r="C447" s="148"/>
      <c r="D447" s="148"/>
      <c r="E447" s="148"/>
      <c r="F447" s="148"/>
      <c r="G447" s="227"/>
      <c r="H447" s="63"/>
      <c r="I447" s="227"/>
      <c r="J447" s="227"/>
      <c r="K447" s="227"/>
      <c r="L447" s="769"/>
      <c r="M447" s="339"/>
      <c r="N447" s="770"/>
      <c r="O447" s="732"/>
      <c r="P447" s="732"/>
      <c r="Q447" s="732"/>
      <c r="R447" s="732"/>
      <c r="S447" s="732"/>
      <c r="T447" s="732"/>
      <c r="U447" s="732"/>
      <c r="V447" s="732"/>
      <c r="W447" s="732"/>
      <c r="X447" s="732"/>
      <c r="Y447" s="732"/>
      <c r="Z447" s="748"/>
    </row>
    <row r="448" spans="1:26" ht="19.5" customHeight="1">
      <c r="A448" s="148"/>
      <c r="B448" s="148"/>
      <c r="C448" s="148"/>
      <c r="D448" s="148"/>
      <c r="E448" s="148"/>
      <c r="F448" s="148"/>
      <c r="G448" s="227"/>
      <c r="H448" s="63"/>
      <c r="I448" s="227"/>
      <c r="J448" s="227"/>
      <c r="K448" s="227"/>
      <c r="L448" s="769"/>
      <c r="M448" s="339"/>
      <c r="N448" s="770"/>
      <c r="O448" s="732"/>
      <c r="P448" s="732"/>
      <c r="Q448" s="732"/>
      <c r="R448" s="732"/>
      <c r="S448" s="732"/>
      <c r="T448" s="732"/>
      <c r="U448" s="732"/>
      <c r="V448" s="732"/>
      <c r="W448" s="732"/>
      <c r="X448" s="732"/>
      <c r="Y448" s="732"/>
      <c r="Z448" s="748"/>
    </row>
    <row r="449" spans="1:26" ht="19.5" customHeight="1">
      <c r="A449" s="148"/>
      <c r="B449" s="148"/>
      <c r="C449" s="148"/>
      <c r="D449" s="148"/>
      <c r="E449" s="148"/>
      <c r="F449" s="148"/>
      <c r="G449" s="227"/>
      <c r="H449" s="63"/>
      <c r="I449" s="227"/>
      <c r="J449" s="227"/>
      <c r="K449" s="227"/>
      <c r="L449" s="769"/>
      <c r="M449" s="339"/>
      <c r="N449" s="770"/>
      <c r="O449" s="732"/>
      <c r="P449" s="732"/>
      <c r="Q449" s="732"/>
      <c r="R449" s="732"/>
      <c r="S449" s="732"/>
      <c r="T449" s="732"/>
      <c r="U449" s="732"/>
      <c r="V449" s="732"/>
      <c r="W449" s="732"/>
      <c r="X449" s="732"/>
      <c r="Y449" s="732"/>
      <c r="Z449" s="748"/>
    </row>
    <row r="450" spans="1:26" ht="19.5" customHeight="1">
      <c r="A450" s="148"/>
      <c r="B450" s="148"/>
      <c r="C450" s="148"/>
      <c r="D450" s="148"/>
      <c r="E450" s="148"/>
      <c r="F450" s="148"/>
      <c r="G450" s="227"/>
      <c r="H450" s="63"/>
      <c r="I450" s="227"/>
      <c r="J450" s="227"/>
      <c r="K450" s="227"/>
      <c r="L450" s="769"/>
      <c r="M450" s="339"/>
      <c r="N450" s="770"/>
      <c r="O450" s="732"/>
      <c r="P450" s="732"/>
      <c r="Q450" s="732"/>
      <c r="R450" s="732"/>
      <c r="S450" s="732"/>
      <c r="T450" s="732"/>
      <c r="U450" s="732"/>
      <c r="V450" s="732"/>
      <c r="W450" s="732"/>
      <c r="X450" s="732"/>
      <c r="Y450" s="732"/>
      <c r="Z450" s="748"/>
    </row>
    <row r="451" spans="1:26" ht="19.5" customHeight="1">
      <c r="A451" s="148"/>
      <c r="B451" s="148"/>
      <c r="C451" s="148"/>
      <c r="D451" s="148"/>
      <c r="E451" s="148"/>
      <c r="F451" s="148"/>
      <c r="G451" s="227"/>
      <c r="H451" s="63"/>
      <c r="I451" s="227"/>
      <c r="J451" s="227"/>
      <c r="K451" s="227"/>
      <c r="L451" s="769"/>
      <c r="M451" s="339"/>
      <c r="N451" s="770"/>
      <c r="O451" s="732"/>
      <c r="P451" s="732"/>
      <c r="Q451" s="732"/>
      <c r="R451" s="732"/>
      <c r="S451" s="732"/>
      <c r="T451" s="732"/>
      <c r="U451" s="732"/>
      <c r="V451" s="732"/>
      <c r="W451" s="732"/>
      <c r="X451" s="732"/>
      <c r="Y451" s="732"/>
      <c r="Z451" s="748"/>
    </row>
    <row r="452" spans="1:26" ht="19.5" customHeight="1">
      <c r="A452" s="148"/>
      <c r="B452" s="148"/>
      <c r="C452" s="148"/>
      <c r="D452" s="148"/>
      <c r="E452" s="148"/>
      <c r="F452" s="148"/>
      <c r="G452" s="227"/>
      <c r="H452" s="63"/>
      <c r="I452" s="227"/>
      <c r="J452" s="227"/>
      <c r="K452" s="227"/>
      <c r="L452" s="769"/>
      <c r="M452" s="339"/>
      <c r="N452" s="770"/>
      <c r="O452" s="732"/>
      <c r="P452" s="732"/>
      <c r="Q452" s="732"/>
      <c r="R452" s="732"/>
      <c r="S452" s="732"/>
      <c r="T452" s="732"/>
      <c r="U452" s="732"/>
      <c r="V452" s="732"/>
      <c r="W452" s="732"/>
      <c r="X452" s="732"/>
      <c r="Y452" s="732"/>
      <c r="Z452" s="748"/>
    </row>
    <row r="453" spans="1:26" ht="19.5" customHeight="1">
      <c r="A453" s="148"/>
      <c r="B453" s="148"/>
      <c r="C453" s="148"/>
      <c r="D453" s="148"/>
      <c r="E453" s="148"/>
      <c r="F453" s="148"/>
      <c r="G453" s="227"/>
      <c r="H453" s="63"/>
      <c r="I453" s="227"/>
      <c r="J453" s="227"/>
      <c r="K453" s="227"/>
      <c r="L453" s="769"/>
      <c r="M453" s="339"/>
      <c r="N453" s="770"/>
      <c r="O453" s="732"/>
      <c r="P453" s="732"/>
      <c r="Q453" s="732"/>
      <c r="R453" s="732"/>
      <c r="S453" s="732"/>
      <c r="T453" s="732"/>
      <c r="U453" s="732"/>
      <c r="V453" s="732"/>
      <c r="W453" s="732"/>
      <c r="X453" s="732"/>
      <c r="Y453" s="732"/>
      <c r="Z453" s="748"/>
    </row>
    <row r="454" spans="1:26" ht="19.5" customHeight="1">
      <c r="A454" s="148"/>
      <c r="B454" s="148"/>
      <c r="C454" s="148"/>
      <c r="D454" s="148"/>
      <c r="E454" s="148"/>
      <c r="F454" s="148"/>
      <c r="G454" s="227"/>
      <c r="H454" s="63"/>
      <c r="I454" s="227"/>
      <c r="J454" s="227"/>
      <c r="K454" s="227"/>
      <c r="L454" s="769"/>
      <c r="M454" s="339"/>
      <c r="N454" s="770"/>
      <c r="O454" s="732"/>
      <c r="P454" s="732"/>
      <c r="Q454" s="732"/>
      <c r="R454" s="732"/>
      <c r="S454" s="732"/>
      <c r="T454" s="732"/>
      <c r="U454" s="732"/>
      <c r="V454" s="732"/>
      <c r="W454" s="732"/>
      <c r="X454" s="732"/>
      <c r="Y454" s="732"/>
      <c r="Z454" s="748"/>
    </row>
    <row r="455" spans="1:26" ht="19.5" customHeight="1">
      <c r="A455" s="148"/>
      <c r="B455" s="148"/>
      <c r="C455" s="148"/>
      <c r="D455" s="148"/>
      <c r="E455" s="148"/>
      <c r="F455" s="148"/>
      <c r="G455" s="227"/>
      <c r="H455" s="63"/>
      <c r="I455" s="227"/>
      <c r="J455" s="227"/>
      <c r="K455" s="227"/>
      <c r="L455" s="769"/>
      <c r="M455" s="339"/>
      <c r="N455" s="770"/>
      <c r="O455" s="732"/>
      <c r="P455" s="732"/>
      <c r="Q455" s="732"/>
      <c r="R455" s="732"/>
      <c r="S455" s="732"/>
      <c r="T455" s="732"/>
      <c r="U455" s="732"/>
      <c r="V455" s="732"/>
      <c r="W455" s="732"/>
      <c r="X455" s="732"/>
      <c r="Y455" s="732"/>
      <c r="Z455" s="748"/>
    </row>
    <row r="456" spans="1:26" ht="19.5" customHeight="1">
      <c r="A456" s="148"/>
      <c r="B456" s="148"/>
      <c r="C456" s="148"/>
      <c r="D456" s="148"/>
      <c r="E456" s="148"/>
      <c r="F456" s="148"/>
      <c r="G456" s="227"/>
      <c r="H456" s="63"/>
      <c r="I456" s="227"/>
      <c r="J456" s="227"/>
      <c r="K456" s="227"/>
      <c r="L456" s="769"/>
      <c r="M456" s="339"/>
      <c r="N456" s="770"/>
      <c r="O456" s="732"/>
      <c r="P456" s="732"/>
      <c r="Q456" s="732"/>
      <c r="R456" s="732"/>
      <c r="S456" s="732"/>
      <c r="T456" s="732"/>
      <c r="U456" s="732"/>
      <c r="V456" s="732"/>
      <c r="W456" s="732"/>
      <c r="X456" s="732"/>
      <c r="Y456" s="732"/>
      <c r="Z456" s="748"/>
    </row>
    <row r="457" spans="1:26" ht="19.5" customHeight="1">
      <c r="A457" s="148"/>
      <c r="B457" s="148"/>
      <c r="C457" s="148"/>
      <c r="D457" s="148"/>
      <c r="E457" s="148"/>
      <c r="F457" s="148"/>
      <c r="G457" s="227"/>
      <c r="H457" s="63"/>
      <c r="I457" s="227"/>
      <c r="J457" s="227"/>
      <c r="K457" s="227"/>
      <c r="L457" s="769"/>
      <c r="M457" s="339"/>
      <c r="N457" s="770"/>
      <c r="O457" s="732"/>
      <c r="P457" s="732"/>
      <c r="Q457" s="732"/>
      <c r="R457" s="732"/>
      <c r="S457" s="732"/>
      <c r="T457" s="732"/>
      <c r="U457" s="732"/>
      <c r="V457" s="732"/>
      <c r="W457" s="732"/>
      <c r="X457" s="732"/>
      <c r="Y457" s="732"/>
      <c r="Z457" s="748"/>
    </row>
    <row r="458" spans="1:26" ht="19.5" customHeight="1">
      <c r="A458" s="148"/>
      <c r="B458" s="148"/>
      <c r="C458" s="148"/>
      <c r="D458" s="148"/>
      <c r="E458" s="148"/>
      <c r="F458" s="148"/>
      <c r="G458" s="227"/>
      <c r="H458" s="63"/>
      <c r="I458" s="227"/>
      <c r="J458" s="227"/>
      <c r="K458" s="227"/>
      <c r="L458" s="769"/>
      <c r="M458" s="339"/>
      <c r="N458" s="770"/>
      <c r="O458" s="732"/>
      <c r="P458" s="732"/>
      <c r="Q458" s="732"/>
      <c r="R458" s="732"/>
      <c r="S458" s="732"/>
      <c r="T458" s="732"/>
      <c r="U458" s="732"/>
      <c r="V458" s="732"/>
      <c r="W458" s="732"/>
      <c r="X458" s="732"/>
      <c r="Y458" s="732"/>
      <c r="Z458" s="748"/>
    </row>
    <row r="459" spans="1:26" ht="19.5" customHeight="1">
      <c r="A459" s="148"/>
      <c r="B459" s="148"/>
      <c r="C459" s="148"/>
      <c r="D459" s="148"/>
      <c r="E459" s="148"/>
      <c r="F459" s="148"/>
      <c r="G459" s="227"/>
      <c r="H459" s="63"/>
      <c r="I459" s="227"/>
      <c r="J459" s="227"/>
      <c r="K459" s="227"/>
      <c r="L459" s="769"/>
      <c r="M459" s="339"/>
      <c r="N459" s="770"/>
      <c r="O459" s="732"/>
      <c r="P459" s="732"/>
      <c r="Q459" s="732"/>
      <c r="R459" s="732"/>
      <c r="S459" s="732"/>
      <c r="T459" s="732"/>
      <c r="U459" s="732"/>
      <c r="V459" s="732"/>
      <c r="W459" s="732"/>
      <c r="X459" s="732"/>
      <c r="Y459" s="732"/>
      <c r="Z459" s="748"/>
    </row>
    <row r="460" spans="1:26" ht="19.5" customHeight="1">
      <c r="A460" s="148"/>
      <c r="B460" s="148"/>
      <c r="C460" s="148"/>
      <c r="D460" s="148"/>
      <c r="E460" s="148"/>
      <c r="F460" s="148"/>
      <c r="G460" s="227"/>
      <c r="H460" s="63"/>
      <c r="I460" s="227"/>
      <c r="J460" s="227"/>
      <c r="K460" s="227"/>
      <c r="L460" s="769"/>
      <c r="M460" s="339"/>
      <c r="N460" s="770"/>
      <c r="O460" s="732"/>
      <c r="P460" s="732"/>
      <c r="Q460" s="732"/>
      <c r="R460" s="732"/>
      <c r="S460" s="732"/>
      <c r="T460" s="732"/>
      <c r="U460" s="732"/>
      <c r="V460" s="732"/>
      <c r="W460" s="732"/>
      <c r="X460" s="732"/>
      <c r="Y460" s="732"/>
      <c r="Z460" s="748"/>
    </row>
    <row r="461" spans="1:26" ht="19.5" customHeight="1">
      <c r="A461" s="148"/>
      <c r="B461" s="148"/>
      <c r="C461" s="148"/>
      <c r="D461" s="148"/>
      <c r="E461" s="148"/>
      <c r="F461" s="148"/>
      <c r="G461" s="227"/>
      <c r="H461" s="63"/>
      <c r="I461" s="227"/>
      <c r="J461" s="227"/>
      <c r="K461" s="227"/>
      <c r="L461" s="769"/>
      <c r="M461" s="339"/>
      <c r="N461" s="770"/>
      <c r="O461" s="732"/>
      <c r="P461" s="732"/>
      <c r="Q461" s="732"/>
      <c r="R461" s="732"/>
      <c r="S461" s="732"/>
      <c r="T461" s="732"/>
      <c r="U461" s="732"/>
      <c r="V461" s="732"/>
      <c r="W461" s="732"/>
      <c r="X461" s="732"/>
      <c r="Y461" s="732"/>
      <c r="Z461" s="748"/>
    </row>
    <row r="462" spans="1:26" ht="19.5" customHeight="1">
      <c r="A462" s="148"/>
      <c r="B462" s="148"/>
      <c r="C462" s="148"/>
      <c r="D462" s="148"/>
      <c r="E462" s="148"/>
      <c r="F462" s="148"/>
      <c r="G462" s="227"/>
      <c r="H462" s="63"/>
      <c r="I462" s="227"/>
      <c r="J462" s="227"/>
      <c r="K462" s="227"/>
      <c r="L462" s="769"/>
      <c r="M462" s="339"/>
      <c r="N462" s="770"/>
      <c r="O462" s="732"/>
      <c r="P462" s="732"/>
      <c r="Q462" s="732"/>
      <c r="R462" s="732"/>
      <c r="S462" s="732"/>
      <c r="T462" s="732"/>
      <c r="U462" s="732"/>
      <c r="V462" s="732"/>
      <c r="W462" s="732"/>
      <c r="X462" s="732"/>
      <c r="Y462" s="732"/>
      <c r="Z462" s="748"/>
    </row>
    <row r="463" spans="1:26" ht="19.5" customHeight="1">
      <c r="A463" s="148"/>
      <c r="B463" s="148"/>
      <c r="C463" s="148"/>
      <c r="D463" s="148"/>
      <c r="E463" s="148"/>
      <c r="F463" s="148"/>
      <c r="G463" s="227"/>
      <c r="H463" s="63"/>
      <c r="I463" s="227"/>
      <c r="J463" s="227"/>
      <c r="K463" s="227"/>
      <c r="L463" s="769"/>
      <c r="M463" s="339"/>
      <c r="N463" s="770"/>
      <c r="O463" s="732"/>
      <c r="P463" s="732"/>
      <c r="Q463" s="732"/>
      <c r="R463" s="732"/>
      <c r="S463" s="732"/>
      <c r="T463" s="732"/>
      <c r="U463" s="732"/>
      <c r="V463" s="732"/>
      <c r="W463" s="732"/>
      <c r="X463" s="732"/>
      <c r="Y463" s="732"/>
      <c r="Z463" s="748"/>
    </row>
    <row r="464" spans="1:26" ht="19.5" customHeight="1">
      <c r="A464" s="148"/>
      <c r="B464" s="148"/>
      <c r="C464" s="148"/>
      <c r="D464" s="148"/>
      <c r="E464" s="148"/>
      <c r="F464" s="148"/>
      <c r="G464" s="227"/>
      <c r="H464" s="63"/>
      <c r="I464" s="227"/>
      <c r="J464" s="227"/>
      <c r="K464" s="227"/>
      <c r="L464" s="769"/>
      <c r="M464" s="339"/>
      <c r="N464" s="770"/>
      <c r="O464" s="732"/>
      <c r="P464" s="732"/>
      <c r="Q464" s="732"/>
      <c r="R464" s="732"/>
      <c r="S464" s="732"/>
      <c r="T464" s="732"/>
      <c r="U464" s="732"/>
      <c r="V464" s="732"/>
      <c r="W464" s="732"/>
      <c r="X464" s="732"/>
      <c r="Y464" s="732"/>
      <c r="Z464" s="748"/>
    </row>
    <row r="465" spans="1:26" ht="19.5" customHeight="1">
      <c r="A465" s="148"/>
      <c r="B465" s="148"/>
      <c r="C465" s="148"/>
      <c r="D465" s="148"/>
      <c r="E465" s="148"/>
      <c r="F465" s="148"/>
      <c r="G465" s="227"/>
      <c r="H465" s="63"/>
      <c r="I465" s="227"/>
      <c r="J465" s="227"/>
      <c r="K465" s="227"/>
      <c r="L465" s="769"/>
      <c r="M465" s="339"/>
      <c r="N465" s="770"/>
      <c r="O465" s="732"/>
      <c r="P465" s="732"/>
      <c r="Q465" s="732"/>
      <c r="R465" s="732"/>
      <c r="S465" s="732"/>
      <c r="T465" s="732"/>
      <c r="U465" s="732"/>
      <c r="V465" s="732"/>
      <c r="W465" s="732"/>
      <c r="X465" s="732"/>
      <c r="Y465" s="732"/>
      <c r="Z465" s="748"/>
    </row>
    <row r="466" spans="1:26" ht="19.5" customHeight="1">
      <c r="A466" s="148"/>
      <c r="B466" s="148"/>
      <c r="C466" s="148"/>
      <c r="D466" s="148"/>
      <c r="E466" s="148"/>
      <c r="F466" s="148"/>
      <c r="G466" s="227"/>
      <c r="H466" s="63"/>
      <c r="I466" s="227"/>
      <c r="J466" s="227"/>
      <c r="K466" s="227"/>
      <c r="L466" s="769"/>
      <c r="M466" s="339"/>
      <c r="N466" s="770"/>
      <c r="O466" s="732"/>
      <c r="P466" s="732"/>
      <c r="Q466" s="732"/>
      <c r="R466" s="732"/>
      <c r="S466" s="732"/>
      <c r="T466" s="732"/>
      <c r="U466" s="732"/>
      <c r="V466" s="732"/>
      <c r="W466" s="732"/>
      <c r="X466" s="732"/>
      <c r="Y466" s="732"/>
      <c r="Z466" s="748"/>
    </row>
    <row r="467" spans="1:26" ht="19.5" customHeight="1">
      <c r="A467" s="148"/>
      <c r="B467" s="148"/>
      <c r="C467" s="148"/>
      <c r="D467" s="148"/>
      <c r="E467" s="148"/>
      <c r="F467" s="148"/>
      <c r="G467" s="227"/>
      <c r="H467" s="63"/>
      <c r="I467" s="227"/>
      <c r="J467" s="227"/>
      <c r="K467" s="227"/>
      <c r="L467" s="769"/>
      <c r="M467" s="339"/>
      <c r="N467" s="770"/>
      <c r="O467" s="732"/>
      <c r="P467" s="732"/>
      <c r="Q467" s="732"/>
      <c r="R467" s="732"/>
      <c r="S467" s="732"/>
      <c r="T467" s="732"/>
      <c r="U467" s="732"/>
      <c r="V467" s="732"/>
      <c r="W467" s="732"/>
      <c r="X467" s="732"/>
      <c r="Y467" s="732"/>
      <c r="Z467" s="748"/>
    </row>
    <row r="468" spans="1:26" ht="19.5" customHeight="1">
      <c r="A468" s="148"/>
      <c r="B468" s="148"/>
      <c r="C468" s="148"/>
      <c r="D468" s="148"/>
      <c r="E468" s="148"/>
      <c r="F468" s="148"/>
      <c r="G468" s="227"/>
      <c r="H468" s="63"/>
      <c r="I468" s="227"/>
      <c r="J468" s="227"/>
      <c r="K468" s="227"/>
      <c r="L468" s="769"/>
      <c r="M468" s="339"/>
      <c r="N468" s="770"/>
      <c r="O468" s="732"/>
      <c r="P468" s="732"/>
      <c r="Q468" s="732"/>
      <c r="R468" s="732"/>
      <c r="S468" s="732"/>
      <c r="T468" s="732"/>
      <c r="U468" s="732"/>
      <c r="V468" s="732"/>
      <c r="W468" s="732"/>
      <c r="X468" s="732"/>
      <c r="Y468" s="732"/>
      <c r="Z468" s="748"/>
    </row>
    <row r="469" spans="1:26" ht="19.5" customHeight="1">
      <c r="A469" s="148"/>
      <c r="B469" s="148"/>
      <c r="C469" s="148"/>
      <c r="D469" s="148"/>
      <c r="E469" s="148"/>
      <c r="F469" s="148"/>
      <c r="G469" s="227"/>
      <c r="H469" s="63"/>
      <c r="I469" s="227"/>
      <c r="J469" s="227"/>
      <c r="K469" s="227"/>
      <c r="L469" s="769"/>
      <c r="M469" s="339"/>
      <c r="N469" s="770"/>
      <c r="O469" s="732"/>
      <c r="P469" s="732"/>
      <c r="Q469" s="732"/>
      <c r="R469" s="732"/>
      <c r="S469" s="732"/>
      <c r="T469" s="732"/>
      <c r="U469" s="732"/>
      <c r="V469" s="732"/>
      <c r="W469" s="732"/>
      <c r="X469" s="732"/>
      <c r="Y469" s="732"/>
      <c r="Z469" s="748"/>
    </row>
    <row r="470" spans="1:26" ht="19.5" customHeight="1">
      <c r="A470" s="148"/>
      <c r="B470" s="148"/>
      <c r="C470" s="148"/>
      <c r="D470" s="148"/>
      <c r="E470" s="148"/>
      <c r="F470" s="148"/>
      <c r="G470" s="227"/>
      <c r="H470" s="63"/>
      <c r="I470" s="227"/>
      <c r="J470" s="227"/>
      <c r="K470" s="227"/>
      <c r="L470" s="769"/>
      <c r="M470" s="339"/>
      <c r="N470" s="770"/>
      <c r="O470" s="732"/>
      <c r="P470" s="732"/>
      <c r="Q470" s="732"/>
      <c r="R470" s="732"/>
      <c r="S470" s="732"/>
      <c r="T470" s="732"/>
      <c r="U470" s="732"/>
      <c r="V470" s="732"/>
      <c r="W470" s="732"/>
      <c r="X470" s="732"/>
      <c r="Y470" s="732"/>
      <c r="Z470" s="748"/>
    </row>
    <row r="471" spans="1:26" ht="19.5" customHeight="1">
      <c r="A471" s="148"/>
      <c r="B471" s="148"/>
      <c r="C471" s="148"/>
      <c r="D471" s="148"/>
      <c r="E471" s="148"/>
      <c r="F471" s="148"/>
      <c r="G471" s="227"/>
      <c r="H471" s="63"/>
      <c r="I471" s="227"/>
      <c r="J471" s="227"/>
      <c r="K471" s="227"/>
      <c r="L471" s="769"/>
      <c r="M471" s="339"/>
      <c r="N471" s="770"/>
      <c r="O471" s="732"/>
      <c r="P471" s="732"/>
      <c r="Q471" s="732"/>
      <c r="R471" s="732"/>
      <c r="S471" s="732"/>
      <c r="T471" s="732"/>
      <c r="U471" s="732"/>
      <c r="V471" s="732"/>
      <c r="W471" s="732"/>
      <c r="X471" s="732"/>
      <c r="Y471" s="732"/>
      <c r="Z471" s="748"/>
    </row>
    <row r="472" spans="1:26" ht="19.5" customHeight="1">
      <c r="A472" s="148"/>
      <c r="B472" s="148"/>
      <c r="C472" s="148"/>
      <c r="D472" s="148"/>
      <c r="E472" s="148"/>
      <c r="F472" s="148"/>
      <c r="G472" s="227"/>
      <c r="H472" s="63"/>
      <c r="I472" s="227"/>
      <c r="J472" s="227"/>
      <c r="K472" s="227"/>
      <c r="L472" s="769"/>
      <c r="M472" s="339"/>
      <c r="N472" s="770"/>
      <c r="O472" s="732"/>
      <c r="P472" s="732"/>
      <c r="Q472" s="732"/>
      <c r="R472" s="732"/>
      <c r="S472" s="732"/>
      <c r="T472" s="732"/>
      <c r="U472" s="732"/>
      <c r="V472" s="732"/>
      <c r="W472" s="732"/>
      <c r="X472" s="732"/>
      <c r="Y472" s="732"/>
      <c r="Z472" s="748"/>
    </row>
    <row r="473" spans="1:26" ht="19.5" customHeight="1">
      <c r="A473" s="148"/>
      <c r="B473" s="148"/>
      <c r="C473" s="148"/>
      <c r="D473" s="148"/>
      <c r="E473" s="148"/>
      <c r="F473" s="148"/>
      <c r="G473" s="227"/>
      <c r="H473" s="63"/>
      <c r="I473" s="227"/>
      <c r="J473" s="227"/>
      <c r="K473" s="227"/>
      <c r="L473" s="769"/>
      <c r="M473" s="339"/>
      <c r="N473" s="770"/>
      <c r="O473" s="732"/>
      <c r="P473" s="732"/>
      <c r="Q473" s="732"/>
      <c r="R473" s="732"/>
      <c r="S473" s="732"/>
      <c r="T473" s="732"/>
      <c r="U473" s="732"/>
      <c r="V473" s="732"/>
      <c r="W473" s="732"/>
      <c r="X473" s="732"/>
      <c r="Y473" s="732"/>
      <c r="Z473" s="748"/>
    </row>
    <row r="474" spans="1:26" ht="19.5" customHeight="1">
      <c r="A474" s="148"/>
      <c r="B474" s="148"/>
      <c r="C474" s="148"/>
      <c r="D474" s="148"/>
      <c r="E474" s="148"/>
      <c r="F474" s="148"/>
      <c r="G474" s="227"/>
      <c r="H474" s="63"/>
      <c r="I474" s="227"/>
      <c r="J474" s="227"/>
      <c r="K474" s="227"/>
      <c r="L474" s="769"/>
      <c r="M474" s="339"/>
      <c r="N474" s="770"/>
      <c r="O474" s="732"/>
      <c r="P474" s="732"/>
      <c r="Q474" s="732"/>
      <c r="R474" s="732"/>
      <c r="S474" s="732"/>
      <c r="T474" s="732"/>
      <c r="U474" s="732"/>
      <c r="V474" s="732"/>
      <c r="W474" s="732"/>
      <c r="X474" s="732"/>
      <c r="Y474" s="732"/>
      <c r="Z474" s="748"/>
    </row>
    <row r="475" spans="1:26" ht="19.5" customHeight="1">
      <c r="A475" s="148"/>
      <c r="B475" s="148"/>
      <c r="C475" s="148"/>
      <c r="D475" s="148"/>
      <c r="E475" s="148"/>
      <c r="F475" s="148"/>
      <c r="G475" s="227"/>
      <c r="H475" s="63"/>
      <c r="I475" s="227"/>
      <c r="J475" s="227"/>
      <c r="K475" s="227"/>
      <c r="L475" s="769"/>
      <c r="M475" s="339"/>
      <c r="N475" s="770"/>
      <c r="O475" s="732"/>
      <c r="P475" s="732"/>
      <c r="Q475" s="732"/>
      <c r="R475" s="732"/>
      <c r="S475" s="732"/>
      <c r="T475" s="732"/>
      <c r="U475" s="732"/>
      <c r="V475" s="732"/>
      <c r="W475" s="732"/>
      <c r="X475" s="732"/>
      <c r="Y475" s="732"/>
      <c r="Z475" s="748"/>
    </row>
    <row r="476" spans="1:26" ht="19.5" customHeight="1">
      <c r="A476" s="148"/>
      <c r="B476" s="148"/>
      <c r="C476" s="148"/>
      <c r="D476" s="148"/>
      <c r="E476" s="148"/>
      <c r="F476" s="148"/>
      <c r="G476" s="227"/>
      <c r="H476" s="63"/>
      <c r="I476" s="227"/>
      <c r="J476" s="227"/>
      <c r="K476" s="227"/>
      <c r="L476" s="769"/>
      <c r="M476" s="339"/>
      <c r="N476" s="770"/>
      <c r="O476" s="732"/>
      <c r="P476" s="732"/>
      <c r="Q476" s="732"/>
      <c r="R476" s="732"/>
      <c r="S476" s="732"/>
      <c r="T476" s="732"/>
      <c r="U476" s="732"/>
      <c r="V476" s="732"/>
      <c r="W476" s="732"/>
      <c r="X476" s="732"/>
      <c r="Y476" s="732"/>
      <c r="Z476" s="748"/>
    </row>
    <row r="477" spans="1:26" ht="19.5" customHeight="1">
      <c r="A477" s="148"/>
      <c r="B477" s="148"/>
      <c r="C477" s="148"/>
      <c r="D477" s="148"/>
      <c r="E477" s="148"/>
      <c r="F477" s="148"/>
      <c r="G477" s="227"/>
      <c r="H477" s="63"/>
      <c r="I477" s="227"/>
      <c r="J477" s="227"/>
      <c r="K477" s="227"/>
      <c r="L477" s="769"/>
      <c r="M477" s="339"/>
      <c r="N477" s="770"/>
      <c r="O477" s="732"/>
      <c r="P477" s="732"/>
      <c r="Q477" s="732"/>
      <c r="R477" s="732"/>
      <c r="S477" s="732"/>
      <c r="T477" s="732"/>
      <c r="U477" s="732"/>
      <c r="V477" s="732"/>
      <c r="W477" s="732"/>
      <c r="X477" s="732"/>
      <c r="Y477" s="732"/>
      <c r="Z477" s="748"/>
    </row>
    <row r="478" spans="1:26" ht="19.5" customHeight="1">
      <c r="A478" s="148"/>
      <c r="B478" s="148"/>
      <c r="C478" s="148"/>
      <c r="D478" s="148"/>
      <c r="E478" s="148"/>
      <c r="F478" s="148"/>
      <c r="G478" s="227"/>
      <c r="H478" s="63"/>
      <c r="I478" s="227"/>
      <c r="J478" s="227"/>
      <c r="K478" s="227"/>
      <c r="L478" s="769"/>
      <c r="M478" s="339"/>
      <c r="N478" s="770"/>
      <c r="O478" s="732"/>
      <c r="P478" s="732"/>
      <c r="Q478" s="732"/>
      <c r="R478" s="732"/>
      <c r="S478" s="732"/>
      <c r="T478" s="732"/>
      <c r="U478" s="732"/>
      <c r="V478" s="732"/>
      <c r="W478" s="732"/>
      <c r="X478" s="732"/>
      <c r="Y478" s="732"/>
      <c r="Z478" s="748"/>
    </row>
    <row r="479" spans="1:26" ht="19.5" customHeight="1">
      <c r="A479" s="148"/>
      <c r="B479" s="148"/>
      <c r="C479" s="148"/>
      <c r="D479" s="148"/>
      <c r="E479" s="148"/>
      <c r="F479" s="148"/>
      <c r="G479" s="227"/>
      <c r="H479" s="63"/>
      <c r="I479" s="227"/>
      <c r="J479" s="227"/>
      <c r="K479" s="227"/>
      <c r="L479" s="769"/>
      <c r="M479" s="339"/>
      <c r="N479" s="770"/>
      <c r="O479" s="732"/>
      <c r="P479" s="732"/>
      <c r="Q479" s="732"/>
      <c r="R479" s="732"/>
      <c r="S479" s="732"/>
      <c r="T479" s="732"/>
      <c r="U479" s="732"/>
      <c r="V479" s="732"/>
      <c r="W479" s="732"/>
      <c r="X479" s="732"/>
      <c r="Y479" s="732"/>
      <c r="Z479" s="748"/>
    </row>
    <row r="480" spans="1:26" ht="19.5" customHeight="1">
      <c r="A480" s="148"/>
      <c r="B480" s="148"/>
      <c r="C480" s="148"/>
      <c r="D480" s="148"/>
      <c r="E480" s="148"/>
      <c r="F480" s="148"/>
      <c r="G480" s="227"/>
      <c r="H480" s="63"/>
      <c r="I480" s="227"/>
      <c r="J480" s="227"/>
      <c r="K480" s="227"/>
      <c r="L480" s="769"/>
      <c r="M480" s="339"/>
      <c r="N480" s="770"/>
      <c r="O480" s="732"/>
      <c r="P480" s="732"/>
      <c r="Q480" s="732"/>
      <c r="R480" s="732"/>
      <c r="S480" s="732"/>
      <c r="T480" s="732"/>
      <c r="U480" s="732"/>
      <c r="V480" s="732"/>
      <c r="W480" s="732"/>
      <c r="X480" s="732"/>
      <c r="Y480" s="732"/>
      <c r="Z480" s="748"/>
    </row>
    <row r="481" spans="1:26" ht="19.5" customHeight="1">
      <c r="A481" s="148"/>
      <c r="B481" s="148"/>
      <c r="C481" s="148"/>
      <c r="D481" s="148"/>
      <c r="E481" s="148"/>
      <c r="F481" s="148"/>
      <c r="G481" s="227"/>
      <c r="H481" s="63"/>
      <c r="I481" s="227"/>
      <c r="J481" s="227"/>
      <c r="K481" s="227"/>
      <c r="L481" s="769"/>
      <c r="M481" s="339"/>
      <c r="N481" s="770"/>
      <c r="O481" s="732"/>
      <c r="P481" s="732"/>
      <c r="Q481" s="732"/>
      <c r="R481" s="732"/>
      <c r="S481" s="732"/>
      <c r="T481" s="732"/>
      <c r="U481" s="732"/>
      <c r="V481" s="732"/>
      <c r="W481" s="732"/>
      <c r="X481" s="732"/>
      <c r="Y481" s="732"/>
      <c r="Z481" s="748"/>
    </row>
    <row r="482" spans="1:26" ht="19.5" customHeight="1">
      <c r="A482" s="148"/>
      <c r="B482" s="148"/>
      <c r="C482" s="148"/>
      <c r="D482" s="148"/>
      <c r="E482" s="148"/>
      <c r="F482" s="148"/>
      <c r="G482" s="227"/>
      <c r="H482" s="63"/>
      <c r="I482" s="227"/>
      <c r="J482" s="227"/>
      <c r="K482" s="227"/>
      <c r="L482" s="769"/>
      <c r="M482" s="339"/>
      <c r="N482" s="770"/>
      <c r="O482" s="732"/>
      <c r="P482" s="732"/>
      <c r="Q482" s="732"/>
      <c r="R482" s="732"/>
      <c r="S482" s="732"/>
      <c r="T482" s="732"/>
      <c r="U482" s="732"/>
      <c r="V482" s="732"/>
      <c r="W482" s="732"/>
      <c r="X482" s="732"/>
      <c r="Y482" s="732"/>
      <c r="Z482" s="748"/>
    </row>
    <row r="483" spans="1:26" ht="19.5" customHeight="1">
      <c r="A483" s="148"/>
      <c r="B483" s="148"/>
      <c r="C483" s="148"/>
      <c r="D483" s="148"/>
      <c r="E483" s="148"/>
      <c r="F483" s="148"/>
      <c r="G483" s="227"/>
      <c r="H483" s="63"/>
      <c r="I483" s="227"/>
      <c r="J483" s="227"/>
      <c r="K483" s="227"/>
      <c r="L483" s="769"/>
      <c r="M483" s="339"/>
      <c r="N483" s="770"/>
      <c r="O483" s="732"/>
      <c r="P483" s="732"/>
      <c r="Q483" s="732"/>
      <c r="R483" s="732"/>
      <c r="S483" s="732"/>
      <c r="T483" s="732"/>
      <c r="U483" s="732"/>
      <c r="V483" s="732"/>
      <c r="W483" s="732"/>
      <c r="X483" s="732"/>
      <c r="Y483" s="732"/>
      <c r="Z483" s="748"/>
    </row>
    <row r="484" spans="1:26" ht="19.5" customHeight="1">
      <c r="A484" s="148"/>
      <c r="B484" s="148"/>
      <c r="C484" s="148"/>
      <c r="D484" s="148"/>
      <c r="E484" s="148"/>
      <c r="F484" s="148"/>
      <c r="G484" s="227"/>
      <c r="H484" s="63"/>
      <c r="I484" s="227"/>
      <c r="J484" s="227"/>
      <c r="K484" s="227"/>
      <c r="L484" s="769"/>
      <c r="M484" s="339"/>
      <c r="N484" s="770"/>
      <c r="O484" s="732"/>
      <c r="P484" s="732"/>
      <c r="Q484" s="732"/>
      <c r="R484" s="732"/>
      <c r="S484" s="732"/>
      <c r="T484" s="732"/>
      <c r="U484" s="732"/>
      <c r="V484" s="732"/>
      <c r="W484" s="732"/>
      <c r="X484" s="732"/>
      <c r="Y484" s="732"/>
      <c r="Z484" s="748"/>
    </row>
    <row r="485" spans="1:26" ht="19.5" customHeight="1">
      <c r="A485" s="148"/>
      <c r="B485" s="148"/>
      <c r="C485" s="148"/>
      <c r="D485" s="148"/>
      <c r="E485" s="148"/>
      <c r="F485" s="148"/>
      <c r="G485" s="227"/>
      <c r="H485" s="63"/>
      <c r="I485" s="227"/>
      <c r="J485" s="227"/>
      <c r="K485" s="227"/>
      <c r="L485" s="769"/>
      <c r="M485" s="339"/>
      <c r="N485" s="770"/>
      <c r="O485" s="732"/>
      <c r="P485" s="732"/>
      <c r="Q485" s="732"/>
      <c r="R485" s="732"/>
      <c r="S485" s="732"/>
      <c r="T485" s="732"/>
      <c r="U485" s="732"/>
      <c r="V485" s="732"/>
      <c r="W485" s="732"/>
      <c r="X485" s="732"/>
      <c r="Y485" s="732"/>
      <c r="Z485" s="748"/>
    </row>
    <row r="486" spans="1:26" ht="19.5" customHeight="1">
      <c r="A486" s="148"/>
      <c r="B486" s="148"/>
      <c r="C486" s="148"/>
      <c r="D486" s="148"/>
      <c r="E486" s="148"/>
      <c r="F486" s="148"/>
      <c r="G486" s="227"/>
      <c r="H486" s="63"/>
      <c r="I486" s="227"/>
      <c r="J486" s="227"/>
      <c r="K486" s="227"/>
      <c r="L486" s="769"/>
      <c r="M486" s="339"/>
      <c r="N486" s="770"/>
      <c r="O486" s="732"/>
      <c r="P486" s="732"/>
      <c r="Q486" s="732"/>
      <c r="R486" s="732"/>
      <c r="S486" s="732"/>
      <c r="T486" s="732"/>
      <c r="U486" s="732"/>
      <c r="V486" s="732"/>
      <c r="W486" s="732"/>
      <c r="X486" s="732"/>
      <c r="Y486" s="732"/>
      <c r="Z486" s="748"/>
    </row>
    <row r="487" spans="1:26" ht="19.5" customHeight="1">
      <c r="A487" s="148"/>
      <c r="B487" s="148"/>
      <c r="C487" s="148"/>
      <c r="D487" s="148"/>
      <c r="E487" s="148"/>
      <c r="F487" s="148"/>
      <c r="G487" s="227"/>
      <c r="H487" s="63"/>
      <c r="I487" s="227"/>
      <c r="J487" s="227"/>
      <c r="K487" s="227"/>
      <c r="L487" s="769"/>
      <c r="M487" s="339"/>
      <c r="N487" s="770"/>
      <c r="O487" s="732"/>
      <c r="P487" s="732"/>
      <c r="Q487" s="732"/>
      <c r="R487" s="732"/>
      <c r="S487" s="732"/>
      <c r="T487" s="732"/>
      <c r="U487" s="732"/>
      <c r="V487" s="732"/>
      <c r="W487" s="732"/>
      <c r="X487" s="732"/>
      <c r="Y487" s="732"/>
      <c r="Z487" s="748"/>
    </row>
    <row r="488" spans="1:26" ht="19.5" customHeight="1">
      <c r="A488" s="148"/>
      <c r="B488" s="148"/>
      <c r="C488" s="148"/>
      <c r="D488" s="148"/>
      <c r="E488" s="148"/>
      <c r="F488" s="148"/>
      <c r="G488" s="227"/>
      <c r="H488" s="63"/>
      <c r="I488" s="227"/>
      <c r="J488" s="227"/>
      <c r="K488" s="227"/>
      <c r="L488" s="769"/>
      <c r="M488" s="339"/>
      <c r="N488" s="770"/>
      <c r="O488" s="732"/>
      <c r="P488" s="732"/>
      <c r="Q488" s="732"/>
      <c r="R488" s="732"/>
      <c r="S488" s="732"/>
      <c r="T488" s="732"/>
      <c r="U488" s="732"/>
      <c r="V488" s="732"/>
      <c r="W488" s="732"/>
      <c r="X488" s="732"/>
      <c r="Y488" s="732"/>
      <c r="Z488" s="748"/>
    </row>
    <row r="489" spans="1:26" ht="19.5" customHeight="1">
      <c r="A489" s="148"/>
      <c r="B489" s="148"/>
      <c r="C489" s="148"/>
      <c r="D489" s="148"/>
      <c r="E489" s="148"/>
      <c r="F489" s="148"/>
      <c r="G489" s="227"/>
      <c r="H489" s="63"/>
      <c r="I489" s="227"/>
      <c r="J489" s="227"/>
      <c r="K489" s="227"/>
      <c r="L489" s="769"/>
      <c r="M489" s="339"/>
      <c r="N489" s="770"/>
      <c r="O489" s="732"/>
      <c r="P489" s="732"/>
      <c r="Q489" s="732"/>
      <c r="R489" s="732"/>
      <c r="S489" s="732"/>
      <c r="T489" s="732"/>
      <c r="U489" s="732"/>
      <c r="V489" s="732"/>
      <c r="W489" s="732"/>
      <c r="X489" s="732"/>
      <c r="Y489" s="732"/>
      <c r="Z489" s="748"/>
    </row>
    <row r="490" spans="1:26" ht="19.5" customHeight="1">
      <c r="A490" s="148"/>
      <c r="B490" s="148"/>
      <c r="C490" s="148"/>
      <c r="D490" s="148"/>
      <c r="E490" s="148"/>
      <c r="F490" s="148"/>
      <c r="G490" s="227"/>
      <c r="H490" s="63"/>
      <c r="I490" s="227"/>
      <c r="J490" s="227"/>
      <c r="K490" s="227"/>
      <c r="L490" s="769"/>
      <c r="M490" s="339"/>
      <c r="N490" s="770"/>
      <c r="O490" s="732"/>
      <c r="P490" s="732"/>
      <c r="Q490" s="732"/>
      <c r="R490" s="732"/>
      <c r="S490" s="732"/>
      <c r="T490" s="732"/>
      <c r="U490" s="732"/>
      <c r="V490" s="732"/>
      <c r="W490" s="732"/>
      <c r="X490" s="732"/>
      <c r="Y490" s="732"/>
      <c r="Z490" s="748"/>
    </row>
    <row r="491" spans="1:26" ht="19.5" customHeight="1">
      <c r="A491" s="148"/>
      <c r="B491" s="148"/>
      <c r="C491" s="148"/>
      <c r="D491" s="148"/>
      <c r="E491" s="148"/>
      <c r="F491" s="148"/>
      <c r="G491" s="227"/>
      <c r="H491" s="63"/>
      <c r="I491" s="227"/>
      <c r="J491" s="227"/>
      <c r="K491" s="227"/>
      <c r="L491" s="769"/>
      <c r="M491" s="339"/>
      <c r="N491" s="770"/>
      <c r="O491" s="732"/>
      <c r="P491" s="732"/>
      <c r="Q491" s="732"/>
      <c r="R491" s="732"/>
      <c r="S491" s="732"/>
      <c r="T491" s="732"/>
      <c r="U491" s="732"/>
      <c r="V491" s="732"/>
      <c r="W491" s="732"/>
      <c r="X491" s="732"/>
      <c r="Y491" s="732"/>
      <c r="Z491" s="748"/>
    </row>
    <row r="492" spans="1:26" ht="19.5" customHeight="1">
      <c r="A492" s="148"/>
      <c r="B492" s="148"/>
      <c r="C492" s="148"/>
      <c r="D492" s="148"/>
      <c r="E492" s="148"/>
      <c r="F492" s="148"/>
      <c r="G492" s="227"/>
      <c r="H492" s="63"/>
      <c r="I492" s="227"/>
      <c r="J492" s="227"/>
      <c r="K492" s="227"/>
      <c r="L492" s="769"/>
      <c r="M492" s="339"/>
      <c r="N492" s="770"/>
      <c r="O492" s="732"/>
      <c r="P492" s="732"/>
      <c r="Q492" s="732"/>
      <c r="R492" s="732"/>
      <c r="S492" s="732"/>
      <c r="T492" s="732"/>
      <c r="U492" s="732"/>
      <c r="V492" s="732"/>
      <c r="W492" s="732"/>
      <c r="X492" s="732"/>
      <c r="Y492" s="732"/>
      <c r="Z492" s="748"/>
    </row>
    <row r="493" spans="1:26" ht="19.5" customHeight="1">
      <c r="A493" s="148"/>
      <c r="B493" s="148"/>
      <c r="C493" s="148"/>
      <c r="D493" s="148"/>
      <c r="E493" s="148"/>
      <c r="F493" s="148"/>
      <c r="G493" s="227"/>
      <c r="H493" s="63"/>
      <c r="I493" s="227"/>
      <c r="J493" s="227"/>
      <c r="K493" s="227"/>
      <c r="L493" s="769"/>
      <c r="M493" s="339"/>
      <c r="N493" s="770"/>
      <c r="O493" s="732"/>
      <c r="P493" s="732"/>
      <c r="Q493" s="732"/>
      <c r="R493" s="732"/>
      <c r="S493" s="732"/>
      <c r="T493" s="732"/>
      <c r="U493" s="732"/>
      <c r="V493" s="732"/>
      <c r="W493" s="732"/>
      <c r="X493" s="732"/>
      <c r="Y493" s="732"/>
      <c r="Z493" s="748"/>
    </row>
    <row r="494" spans="1:26" ht="19.5" customHeight="1">
      <c r="A494" s="148"/>
      <c r="B494" s="148"/>
      <c r="C494" s="148"/>
      <c r="D494" s="148"/>
      <c r="E494" s="148"/>
      <c r="F494" s="148"/>
      <c r="G494" s="227"/>
      <c r="H494" s="63"/>
      <c r="I494" s="227"/>
      <c r="J494" s="227"/>
      <c r="K494" s="227"/>
      <c r="L494" s="769"/>
      <c r="M494" s="339"/>
      <c r="N494" s="770"/>
      <c r="O494" s="732"/>
      <c r="P494" s="732"/>
      <c r="Q494" s="732"/>
      <c r="R494" s="732"/>
      <c r="S494" s="732"/>
      <c r="T494" s="732"/>
      <c r="U494" s="732"/>
      <c r="V494" s="732"/>
      <c r="W494" s="732"/>
      <c r="X494" s="732"/>
      <c r="Y494" s="732"/>
      <c r="Z494" s="748"/>
    </row>
    <row r="495" spans="1:26" ht="19.5" customHeight="1">
      <c r="A495" s="148"/>
      <c r="B495" s="148"/>
      <c r="C495" s="148"/>
      <c r="D495" s="148"/>
      <c r="E495" s="148"/>
      <c r="F495" s="148"/>
      <c r="G495" s="227"/>
      <c r="H495" s="63"/>
      <c r="I495" s="227"/>
      <c r="J495" s="227"/>
      <c r="K495" s="227"/>
      <c r="L495" s="769"/>
      <c r="M495" s="339"/>
      <c r="N495" s="770"/>
      <c r="O495" s="732"/>
      <c r="P495" s="732"/>
      <c r="Q495" s="732"/>
      <c r="R495" s="732"/>
      <c r="S495" s="732"/>
      <c r="T495" s="732"/>
      <c r="U495" s="732"/>
      <c r="V495" s="732"/>
      <c r="W495" s="732"/>
      <c r="X495" s="732"/>
      <c r="Y495" s="732"/>
      <c r="Z495" s="748"/>
    </row>
    <row r="496" spans="1:26" ht="19.5" customHeight="1">
      <c r="A496" s="148"/>
      <c r="B496" s="148"/>
      <c r="C496" s="148"/>
      <c r="D496" s="148"/>
      <c r="E496" s="148"/>
      <c r="F496" s="148"/>
      <c r="G496" s="227"/>
      <c r="H496" s="63"/>
      <c r="I496" s="227"/>
      <c r="J496" s="227"/>
      <c r="K496" s="227"/>
      <c r="L496" s="769"/>
      <c r="M496" s="339"/>
      <c r="N496" s="770"/>
      <c r="O496" s="732"/>
      <c r="P496" s="732"/>
      <c r="Q496" s="732"/>
      <c r="R496" s="732"/>
      <c r="S496" s="732"/>
      <c r="T496" s="732"/>
      <c r="U496" s="732"/>
      <c r="V496" s="732"/>
      <c r="W496" s="732"/>
      <c r="X496" s="732"/>
      <c r="Y496" s="732"/>
      <c r="Z496" s="748"/>
    </row>
    <row r="497" spans="1:26" ht="19.5" customHeight="1">
      <c r="A497" s="148"/>
      <c r="B497" s="148"/>
      <c r="C497" s="148"/>
      <c r="D497" s="148"/>
      <c r="E497" s="148"/>
      <c r="F497" s="148"/>
      <c r="G497" s="227"/>
      <c r="H497" s="63"/>
      <c r="I497" s="227"/>
      <c r="J497" s="227"/>
      <c r="K497" s="227"/>
      <c r="L497" s="769"/>
      <c r="M497" s="339"/>
      <c r="N497" s="770"/>
      <c r="O497" s="732"/>
      <c r="P497" s="732"/>
      <c r="Q497" s="732"/>
      <c r="R497" s="732"/>
      <c r="S497" s="732"/>
      <c r="T497" s="732"/>
      <c r="U497" s="732"/>
      <c r="V497" s="732"/>
      <c r="W497" s="732"/>
      <c r="X497" s="732"/>
      <c r="Y497" s="732"/>
      <c r="Z497" s="748"/>
    </row>
    <row r="498" spans="1:26" ht="19.5" customHeight="1">
      <c r="A498" s="148"/>
      <c r="B498" s="148"/>
      <c r="C498" s="148"/>
      <c r="D498" s="148"/>
      <c r="E498" s="148"/>
      <c r="F498" s="148"/>
      <c r="G498" s="227"/>
      <c r="H498" s="63"/>
      <c r="I498" s="227"/>
      <c r="J498" s="227"/>
      <c r="K498" s="227"/>
      <c r="L498" s="769"/>
      <c r="M498" s="339"/>
      <c r="N498" s="770"/>
      <c r="O498" s="732"/>
      <c r="P498" s="732"/>
      <c r="Q498" s="732"/>
      <c r="R498" s="732"/>
      <c r="S498" s="732"/>
      <c r="T498" s="732"/>
      <c r="U498" s="732"/>
      <c r="V498" s="732"/>
      <c r="W498" s="732"/>
      <c r="X498" s="732"/>
      <c r="Y498" s="732"/>
      <c r="Z498" s="748"/>
    </row>
    <row r="499" spans="1:26" ht="19.5" customHeight="1">
      <c r="A499" s="148"/>
      <c r="B499" s="148"/>
      <c r="C499" s="148"/>
      <c r="D499" s="148"/>
      <c r="E499" s="148"/>
      <c r="F499" s="148"/>
      <c r="G499" s="227"/>
      <c r="H499" s="63"/>
      <c r="I499" s="227"/>
      <c r="J499" s="227"/>
      <c r="K499" s="227"/>
      <c r="L499" s="769"/>
      <c r="M499" s="339"/>
      <c r="N499" s="770"/>
      <c r="O499" s="732"/>
      <c r="P499" s="732"/>
      <c r="Q499" s="732"/>
      <c r="R499" s="732"/>
      <c r="S499" s="732"/>
      <c r="T499" s="732"/>
      <c r="U499" s="732"/>
      <c r="V499" s="732"/>
      <c r="W499" s="732"/>
      <c r="X499" s="732"/>
      <c r="Y499" s="732"/>
      <c r="Z499" s="748"/>
    </row>
    <row r="500" spans="1:26" ht="19.5" customHeight="1">
      <c r="A500" s="148"/>
      <c r="B500" s="148"/>
      <c r="C500" s="148"/>
      <c r="D500" s="148"/>
      <c r="E500" s="148"/>
      <c r="F500" s="148"/>
      <c r="G500" s="227"/>
      <c r="H500" s="63"/>
      <c r="I500" s="227"/>
      <c r="J500" s="227"/>
      <c r="K500" s="227"/>
      <c r="L500" s="769"/>
      <c r="M500" s="339"/>
      <c r="N500" s="770"/>
      <c r="O500" s="732"/>
      <c r="P500" s="732"/>
      <c r="Q500" s="732"/>
      <c r="R500" s="732"/>
      <c r="S500" s="732"/>
      <c r="T500" s="732"/>
      <c r="U500" s="732"/>
      <c r="V500" s="732"/>
      <c r="W500" s="732"/>
      <c r="X500" s="732"/>
      <c r="Y500" s="732"/>
      <c r="Z500" s="748"/>
    </row>
    <row r="501" spans="1:26" ht="19.5" customHeight="1">
      <c r="A501" s="148"/>
      <c r="B501" s="148"/>
      <c r="C501" s="148"/>
      <c r="D501" s="148"/>
      <c r="E501" s="148"/>
      <c r="F501" s="148"/>
      <c r="G501" s="227"/>
      <c r="H501" s="63"/>
      <c r="I501" s="227"/>
      <c r="J501" s="227"/>
      <c r="K501" s="227"/>
      <c r="L501" s="769"/>
      <c r="M501" s="339"/>
      <c r="N501" s="770"/>
      <c r="O501" s="732"/>
      <c r="P501" s="732"/>
      <c r="Q501" s="732"/>
      <c r="R501" s="732"/>
      <c r="S501" s="732"/>
      <c r="T501" s="732"/>
      <c r="U501" s="732"/>
      <c r="V501" s="732"/>
      <c r="W501" s="732"/>
      <c r="X501" s="732"/>
      <c r="Y501" s="732"/>
      <c r="Z501" s="748"/>
    </row>
    <row r="502" spans="1:26" ht="19.5" customHeight="1">
      <c r="A502" s="148"/>
      <c r="B502" s="148"/>
      <c r="C502" s="148"/>
      <c r="D502" s="148"/>
      <c r="E502" s="148"/>
      <c r="F502" s="148"/>
      <c r="G502" s="227"/>
      <c r="H502" s="63"/>
      <c r="I502" s="227"/>
      <c r="J502" s="227"/>
      <c r="K502" s="227"/>
      <c r="L502" s="769"/>
      <c r="M502" s="339"/>
      <c r="N502" s="770"/>
      <c r="O502" s="732"/>
      <c r="P502" s="732"/>
      <c r="Q502" s="732"/>
      <c r="R502" s="732"/>
      <c r="S502" s="732"/>
      <c r="T502" s="732"/>
      <c r="U502" s="732"/>
      <c r="V502" s="732"/>
      <c r="W502" s="732"/>
      <c r="X502" s="732"/>
      <c r="Y502" s="732"/>
      <c r="Z502" s="748"/>
    </row>
    <row r="503" spans="1:26" ht="19.5" customHeight="1">
      <c r="A503" s="148"/>
      <c r="B503" s="148"/>
      <c r="C503" s="148"/>
      <c r="D503" s="148"/>
      <c r="E503" s="148"/>
      <c r="F503" s="148"/>
      <c r="G503" s="227"/>
      <c r="H503" s="63"/>
      <c r="I503" s="227"/>
      <c r="J503" s="227"/>
      <c r="K503" s="227"/>
      <c r="L503" s="769"/>
      <c r="M503" s="339"/>
      <c r="N503" s="770"/>
      <c r="O503" s="732"/>
      <c r="P503" s="732"/>
      <c r="Q503" s="732"/>
      <c r="R503" s="732"/>
      <c r="S503" s="732"/>
      <c r="T503" s="732"/>
      <c r="U503" s="732"/>
      <c r="V503" s="732"/>
      <c r="W503" s="732"/>
      <c r="X503" s="732"/>
      <c r="Y503" s="732"/>
      <c r="Z503" s="748"/>
    </row>
    <row r="504" spans="1:26" ht="19.5" customHeight="1">
      <c r="A504" s="148"/>
      <c r="B504" s="148"/>
      <c r="C504" s="148"/>
      <c r="D504" s="148"/>
      <c r="E504" s="148"/>
      <c r="F504" s="148"/>
      <c r="G504" s="227"/>
      <c r="H504" s="63"/>
      <c r="I504" s="227"/>
      <c r="J504" s="227"/>
      <c r="K504" s="227"/>
      <c r="L504" s="769"/>
      <c r="M504" s="339"/>
      <c r="N504" s="770"/>
      <c r="O504" s="732"/>
      <c r="P504" s="732"/>
      <c r="Q504" s="732"/>
      <c r="R504" s="732"/>
      <c r="S504" s="732"/>
      <c r="T504" s="732"/>
      <c r="U504" s="732"/>
      <c r="V504" s="732"/>
      <c r="W504" s="732"/>
      <c r="X504" s="732"/>
      <c r="Y504" s="732"/>
      <c r="Z504" s="748"/>
    </row>
    <row r="505" spans="1:26" ht="19.5" customHeight="1">
      <c r="A505" s="148"/>
      <c r="B505" s="148"/>
      <c r="C505" s="148"/>
      <c r="D505" s="148"/>
      <c r="E505" s="148"/>
      <c r="F505" s="148"/>
      <c r="G505" s="227"/>
      <c r="H505" s="63"/>
      <c r="I505" s="227"/>
      <c r="J505" s="227"/>
      <c r="K505" s="227"/>
      <c r="L505" s="769"/>
      <c r="M505" s="339"/>
      <c r="N505" s="770"/>
      <c r="O505" s="732"/>
      <c r="P505" s="732"/>
      <c r="Q505" s="732"/>
      <c r="R505" s="732"/>
      <c r="S505" s="732"/>
      <c r="T505" s="732"/>
      <c r="U505" s="732"/>
      <c r="V505" s="732"/>
      <c r="W505" s="732"/>
      <c r="X505" s="732"/>
      <c r="Y505" s="732"/>
      <c r="Z505" s="748"/>
    </row>
    <row r="506" spans="1:26" ht="19.5" customHeight="1">
      <c r="A506" s="148"/>
      <c r="B506" s="148"/>
      <c r="C506" s="148"/>
      <c r="D506" s="148"/>
      <c r="E506" s="148"/>
      <c r="F506" s="148"/>
      <c r="G506" s="227"/>
      <c r="H506" s="63"/>
      <c r="I506" s="227"/>
      <c r="J506" s="227"/>
      <c r="K506" s="227"/>
      <c r="L506" s="769"/>
      <c r="M506" s="339"/>
      <c r="N506" s="770"/>
      <c r="O506" s="732"/>
      <c r="P506" s="732"/>
      <c r="Q506" s="732"/>
      <c r="R506" s="732"/>
      <c r="S506" s="732"/>
      <c r="T506" s="732"/>
      <c r="U506" s="732"/>
      <c r="V506" s="732"/>
      <c r="W506" s="732"/>
      <c r="X506" s="732"/>
      <c r="Y506" s="732"/>
      <c r="Z506" s="748"/>
    </row>
    <row r="507" spans="1:26" ht="19.5" customHeight="1">
      <c r="A507" s="148"/>
      <c r="B507" s="148"/>
      <c r="C507" s="148"/>
      <c r="D507" s="148"/>
      <c r="E507" s="148"/>
      <c r="F507" s="148"/>
      <c r="G507" s="227"/>
      <c r="H507" s="63"/>
      <c r="I507" s="227"/>
      <c r="J507" s="227"/>
      <c r="K507" s="227"/>
      <c r="L507" s="769"/>
      <c r="M507" s="339"/>
      <c r="N507" s="770"/>
      <c r="O507" s="732"/>
      <c r="P507" s="732"/>
      <c r="Q507" s="732"/>
      <c r="R507" s="732"/>
      <c r="S507" s="732"/>
      <c r="T507" s="732"/>
      <c r="U507" s="732"/>
      <c r="V507" s="732"/>
      <c r="W507" s="732"/>
      <c r="X507" s="732"/>
      <c r="Y507" s="732"/>
      <c r="Z507" s="748"/>
    </row>
    <row r="508" spans="1:26" ht="19.5" customHeight="1">
      <c r="A508" s="148"/>
      <c r="B508" s="148"/>
      <c r="C508" s="148"/>
      <c r="D508" s="148"/>
      <c r="E508" s="148"/>
      <c r="F508" s="148"/>
      <c r="G508" s="227"/>
      <c r="H508" s="63"/>
      <c r="I508" s="227"/>
      <c r="J508" s="227"/>
      <c r="K508" s="227"/>
      <c r="L508" s="769"/>
      <c r="M508" s="339"/>
      <c r="N508" s="770"/>
      <c r="O508" s="732"/>
      <c r="P508" s="732"/>
      <c r="Q508" s="732"/>
      <c r="R508" s="732"/>
      <c r="S508" s="732"/>
      <c r="T508" s="732"/>
      <c r="U508" s="732"/>
      <c r="V508" s="732"/>
      <c r="W508" s="732"/>
      <c r="X508" s="732"/>
      <c r="Y508" s="732"/>
      <c r="Z508" s="748"/>
    </row>
    <row r="509" spans="1:26" ht="19.5" customHeight="1">
      <c r="A509" s="148"/>
      <c r="B509" s="148"/>
      <c r="C509" s="148"/>
      <c r="D509" s="148"/>
      <c r="E509" s="148"/>
      <c r="F509" s="148"/>
      <c r="G509" s="227"/>
      <c r="H509" s="63"/>
      <c r="I509" s="227"/>
      <c r="J509" s="227"/>
      <c r="K509" s="227"/>
      <c r="L509" s="769"/>
      <c r="M509" s="339"/>
      <c r="N509" s="770"/>
      <c r="O509" s="732"/>
      <c r="P509" s="732"/>
      <c r="Q509" s="732"/>
      <c r="R509" s="732"/>
      <c r="S509" s="732"/>
      <c r="T509" s="732"/>
      <c r="U509" s="732"/>
      <c r="V509" s="732"/>
      <c r="W509" s="732"/>
      <c r="X509" s="732"/>
      <c r="Y509" s="732"/>
      <c r="Z509" s="748"/>
    </row>
    <row r="510" spans="1:26" ht="19.5" customHeight="1">
      <c r="A510" s="148"/>
      <c r="B510" s="148"/>
      <c r="C510" s="148"/>
      <c r="D510" s="148"/>
      <c r="E510" s="148"/>
      <c r="F510" s="148"/>
      <c r="G510" s="227"/>
      <c r="H510" s="63"/>
      <c r="I510" s="227"/>
      <c r="J510" s="227"/>
      <c r="K510" s="227"/>
      <c r="L510" s="769"/>
      <c r="M510" s="339"/>
      <c r="N510" s="770"/>
      <c r="O510" s="732"/>
      <c r="P510" s="732"/>
      <c r="Q510" s="732"/>
      <c r="R510" s="732"/>
      <c r="S510" s="732"/>
      <c r="T510" s="732"/>
      <c r="U510" s="732"/>
      <c r="V510" s="732"/>
      <c r="W510" s="732"/>
      <c r="X510" s="732"/>
      <c r="Y510" s="732"/>
      <c r="Z510" s="748"/>
    </row>
    <row r="511" spans="1:26" ht="19.5" customHeight="1">
      <c r="A511" s="148"/>
      <c r="B511" s="148"/>
      <c r="C511" s="148"/>
      <c r="D511" s="148"/>
      <c r="E511" s="148"/>
      <c r="F511" s="148"/>
      <c r="G511" s="227"/>
      <c r="H511" s="63"/>
      <c r="I511" s="227"/>
      <c r="J511" s="227"/>
      <c r="K511" s="227"/>
      <c r="L511" s="769"/>
      <c r="M511" s="339"/>
      <c r="N511" s="770"/>
      <c r="O511" s="732"/>
      <c r="P511" s="732"/>
      <c r="Q511" s="732"/>
      <c r="R511" s="732"/>
      <c r="S511" s="732"/>
      <c r="T511" s="732"/>
      <c r="U511" s="732"/>
      <c r="V511" s="732"/>
      <c r="W511" s="732"/>
      <c r="X511" s="732"/>
      <c r="Y511" s="732"/>
      <c r="Z511" s="748"/>
    </row>
    <row r="512" spans="1:26" ht="19.5" customHeight="1">
      <c r="A512" s="148"/>
      <c r="B512" s="148"/>
      <c r="C512" s="148"/>
      <c r="D512" s="148"/>
      <c r="E512" s="148"/>
      <c r="F512" s="148"/>
      <c r="G512" s="227"/>
      <c r="H512" s="63"/>
      <c r="I512" s="227"/>
      <c r="J512" s="227"/>
      <c r="K512" s="227"/>
      <c r="L512" s="769"/>
      <c r="M512" s="339"/>
      <c r="N512" s="770"/>
      <c r="O512" s="732"/>
      <c r="P512" s="732"/>
      <c r="Q512" s="732"/>
      <c r="R512" s="732"/>
      <c r="S512" s="732"/>
      <c r="T512" s="732"/>
      <c r="U512" s="732"/>
      <c r="V512" s="732"/>
      <c r="W512" s="732"/>
      <c r="X512" s="732"/>
      <c r="Y512" s="732"/>
      <c r="Z512" s="748"/>
    </row>
    <row r="513" spans="1:26" ht="19.5" customHeight="1">
      <c r="A513" s="148"/>
      <c r="B513" s="148"/>
      <c r="C513" s="148"/>
      <c r="D513" s="148"/>
      <c r="E513" s="148"/>
      <c r="F513" s="148"/>
      <c r="G513" s="227"/>
      <c r="H513" s="63"/>
      <c r="I513" s="227"/>
      <c r="J513" s="227"/>
      <c r="K513" s="227"/>
      <c r="L513" s="769"/>
      <c r="M513" s="339"/>
      <c r="N513" s="770"/>
      <c r="O513" s="732"/>
      <c r="P513" s="732"/>
      <c r="Q513" s="732"/>
      <c r="R513" s="732"/>
      <c r="S513" s="732"/>
      <c r="T513" s="732"/>
      <c r="U513" s="732"/>
      <c r="V513" s="732"/>
      <c r="W513" s="732"/>
      <c r="X513" s="732"/>
      <c r="Y513" s="732"/>
      <c r="Z513" s="748"/>
    </row>
    <row r="514" spans="1:26" ht="19.5" customHeight="1">
      <c r="A514" s="148"/>
      <c r="B514" s="148"/>
      <c r="C514" s="148"/>
      <c r="D514" s="148"/>
      <c r="E514" s="148"/>
      <c r="F514" s="148"/>
      <c r="G514" s="227"/>
      <c r="H514" s="63"/>
      <c r="I514" s="227"/>
      <c r="J514" s="227"/>
      <c r="K514" s="227"/>
      <c r="L514" s="769"/>
      <c r="M514" s="339"/>
      <c r="N514" s="770"/>
      <c r="O514" s="732"/>
      <c r="P514" s="732"/>
      <c r="Q514" s="732"/>
      <c r="R514" s="732"/>
      <c r="S514" s="732"/>
      <c r="T514" s="732"/>
      <c r="U514" s="732"/>
      <c r="V514" s="732"/>
      <c r="W514" s="732"/>
      <c r="X514" s="732"/>
      <c r="Y514" s="732"/>
      <c r="Z514" s="748"/>
    </row>
    <row r="515" spans="1:26" ht="19.5" customHeight="1">
      <c r="A515" s="148"/>
      <c r="B515" s="148"/>
      <c r="C515" s="148"/>
      <c r="D515" s="148"/>
      <c r="E515" s="148"/>
      <c r="F515" s="148"/>
      <c r="G515" s="227"/>
      <c r="H515" s="63"/>
      <c r="I515" s="227"/>
      <c r="J515" s="227"/>
      <c r="K515" s="227"/>
      <c r="L515" s="769"/>
      <c r="M515" s="339"/>
      <c r="N515" s="770"/>
      <c r="O515" s="732"/>
      <c r="P515" s="732"/>
      <c r="Q515" s="732"/>
      <c r="R515" s="732"/>
      <c r="S515" s="732"/>
      <c r="T515" s="732"/>
      <c r="U515" s="732"/>
      <c r="V515" s="732"/>
      <c r="W515" s="732"/>
      <c r="X515" s="732"/>
      <c r="Y515" s="732"/>
      <c r="Z515" s="748"/>
    </row>
    <row r="516" spans="1:26" ht="19.5" customHeight="1">
      <c r="A516" s="148"/>
      <c r="B516" s="148"/>
      <c r="C516" s="148"/>
      <c r="D516" s="148"/>
      <c r="E516" s="148"/>
      <c r="F516" s="148"/>
      <c r="G516" s="227"/>
      <c r="H516" s="63"/>
      <c r="I516" s="227"/>
      <c r="J516" s="227"/>
      <c r="K516" s="227"/>
      <c r="L516" s="769"/>
      <c r="M516" s="339"/>
      <c r="N516" s="770"/>
      <c r="O516" s="732"/>
      <c r="P516" s="732"/>
      <c r="Q516" s="732"/>
      <c r="R516" s="732"/>
      <c r="S516" s="732"/>
      <c r="T516" s="732"/>
      <c r="U516" s="732"/>
      <c r="V516" s="732"/>
      <c r="W516" s="732"/>
      <c r="X516" s="732"/>
      <c r="Y516" s="732"/>
      <c r="Z516" s="748"/>
    </row>
    <row r="517" spans="1:26" ht="19.5" customHeight="1">
      <c r="A517" s="148"/>
      <c r="B517" s="148"/>
      <c r="C517" s="148"/>
      <c r="D517" s="148"/>
      <c r="E517" s="148"/>
      <c r="F517" s="148"/>
      <c r="G517" s="227"/>
      <c r="H517" s="63"/>
      <c r="I517" s="227"/>
      <c r="J517" s="227"/>
      <c r="K517" s="227"/>
      <c r="L517" s="769"/>
      <c r="M517" s="339"/>
      <c r="N517" s="770"/>
      <c r="O517" s="732"/>
      <c r="P517" s="732"/>
      <c r="Q517" s="732"/>
      <c r="R517" s="732"/>
      <c r="S517" s="732"/>
      <c r="T517" s="732"/>
      <c r="U517" s="732"/>
      <c r="V517" s="732"/>
      <c r="W517" s="732"/>
      <c r="X517" s="732"/>
      <c r="Y517" s="732"/>
      <c r="Z517" s="748"/>
    </row>
    <row r="518" spans="1:26" ht="19.5" customHeight="1">
      <c r="A518" s="148"/>
      <c r="B518" s="148"/>
      <c r="C518" s="148"/>
      <c r="D518" s="148"/>
      <c r="E518" s="148"/>
      <c r="F518" s="148"/>
      <c r="G518" s="227"/>
      <c r="H518" s="63"/>
      <c r="I518" s="227"/>
      <c r="J518" s="227"/>
      <c r="K518" s="227"/>
      <c r="L518" s="769"/>
      <c r="M518" s="339"/>
      <c r="N518" s="770"/>
      <c r="O518" s="732"/>
      <c r="P518" s="732"/>
      <c r="Q518" s="732"/>
      <c r="R518" s="732"/>
      <c r="S518" s="732"/>
      <c r="T518" s="732"/>
      <c r="U518" s="732"/>
      <c r="V518" s="732"/>
      <c r="W518" s="732"/>
      <c r="X518" s="732"/>
      <c r="Y518" s="732"/>
      <c r="Z518" s="748"/>
    </row>
    <row r="519" spans="1:26" ht="19.5" customHeight="1">
      <c r="A519" s="148"/>
      <c r="B519" s="148"/>
      <c r="C519" s="148"/>
      <c r="D519" s="148"/>
      <c r="E519" s="148"/>
      <c r="F519" s="148"/>
      <c r="G519" s="227"/>
      <c r="H519" s="63"/>
      <c r="I519" s="227"/>
      <c r="J519" s="227"/>
      <c r="K519" s="227"/>
      <c r="L519" s="769"/>
      <c r="M519" s="339"/>
      <c r="N519" s="770"/>
      <c r="O519" s="732"/>
      <c r="P519" s="732"/>
      <c r="Q519" s="732"/>
      <c r="R519" s="732"/>
      <c r="S519" s="732"/>
      <c r="T519" s="732"/>
      <c r="U519" s="732"/>
      <c r="V519" s="732"/>
      <c r="W519" s="732"/>
      <c r="X519" s="732"/>
      <c r="Y519" s="732"/>
      <c r="Z519" s="748"/>
    </row>
    <row r="520" spans="1:26" ht="19.5" customHeight="1">
      <c r="A520" s="148"/>
      <c r="B520" s="148"/>
      <c r="C520" s="148"/>
      <c r="D520" s="148"/>
      <c r="E520" s="148"/>
      <c r="F520" s="148"/>
      <c r="G520" s="227"/>
      <c r="H520" s="63"/>
      <c r="I520" s="227"/>
      <c r="J520" s="227"/>
      <c r="K520" s="227"/>
      <c r="L520" s="769"/>
      <c r="M520" s="339"/>
      <c r="N520" s="770"/>
      <c r="O520" s="732"/>
      <c r="P520" s="732"/>
      <c r="Q520" s="732"/>
      <c r="R520" s="732"/>
      <c r="S520" s="732"/>
      <c r="T520" s="732"/>
      <c r="U520" s="732"/>
      <c r="V520" s="732"/>
      <c r="W520" s="732"/>
      <c r="X520" s="732"/>
      <c r="Y520" s="732"/>
      <c r="Z520" s="748"/>
    </row>
    <row r="521" spans="1:26" ht="19.5" customHeight="1">
      <c r="A521" s="148"/>
      <c r="B521" s="148"/>
      <c r="C521" s="148"/>
      <c r="D521" s="148"/>
      <c r="E521" s="148"/>
      <c r="F521" s="148"/>
      <c r="G521" s="227"/>
      <c r="H521" s="63"/>
      <c r="I521" s="227"/>
      <c r="J521" s="227"/>
      <c r="K521" s="227"/>
      <c r="L521" s="769"/>
      <c r="M521" s="339"/>
      <c r="N521" s="770"/>
      <c r="O521" s="732"/>
      <c r="P521" s="732"/>
      <c r="Q521" s="732"/>
      <c r="R521" s="732"/>
      <c r="S521" s="732"/>
      <c r="T521" s="732"/>
      <c r="U521" s="732"/>
      <c r="V521" s="732"/>
      <c r="W521" s="732"/>
      <c r="X521" s="732"/>
      <c r="Y521" s="732"/>
      <c r="Z521" s="748"/>
    </row>
    <row r="522" spans="1:26" ht="19.5" customHeight="1">
      <c r="A522" s="148"/>
      <c r="B522" s="148"/>
      <c r="C522" s="148"/>
      <c r="D522" s="148"/>
      <c r="E522" s="148"/>
      <c r="F522" s="148"/>
      <c r="G522" s="227"/>
      <c r="H522" s="63"/>
      <c r="I522" s="227"/>
      <c r="J522" s="227"/>
      <c r="K522" s="227"/>
      <c r="L522" s="769"/>
      <c r="M522" s="339"/>
      <c r="N522" s="770"/>
      <c r="O522" s="732"/>
      <c r="P522" s="732"/>
      <c r="Q522" s="732"/>
      <c r="R522" s="732"/>
      <c r="S522" s="732"/>
      <c r="T522" s="732"/>
      <c r="U522" s="732"/>
      <c r="V522" s="732"/>
      <c r="W522" s="732"/>
      <c r="X522" s="732"/>
      <c r="Y522" s="732"/>
      <c r="Z522" s="748"/>
    </row>
    <row r="523" spans="1:26" ht="19.5" customHeight="1">
      <c r="A523" s="148"/>
      <c r="B523" s="148"/>
      <c r="C523" s="148"/>
      <c r="D523" s="148"/>
      <c r="E523" s="148"/>
      <c r="F523" s="148"/>
      <c r="G523" s="227"/>
      <c r="H523" s="63"/>
      <c r="I523" s="227"/>
      <c r="J523" s="227"/>
      <c r="K523" s="227"/>
      <c r="L523" s="769"/>
      <c r="M523" s="339"/>
      <c r="N523" s="770"/>
      <c r="O523" s="732"/>
      <c r="P523" s="732"/>
      <c r="Q523" s="732"/>
      <c r="R523" s="732"/>
      <c r="S523" s="732"/>
      <c r="T523" s="732"/>
      <c r="U523" s="732"/>
      <c r="V523" s="732"/>
      <c r="W523" s="732"/>
      <c r="X523" s="732"/>
      <c r="Y523" s="732"/>
      <c r="Z523" s="748"/>
    </row>
    <row r="524" spans="1:26" ht="19.5" customHeight="1">
      <c r="A524" s="148"/>
      <c r="B524" s="148"/>
      <c r="C524" s="148"/>
      <c r="D524" s="148"/>
      <c r="E524" s="148"/>
      <c r="F524" s="148"/>
      <c r="G524" s="227"/>
      <c r="H524" s="63"/>
      <c r="I524" s="227"/>
      <c r="J524" s="227"/>
      <c r="K524" s="227"/>
      <c r="L524" s="769"/>
      <c r="M524" s="339"/>
      <c r="N524" s="770"/>
      <c r="O524" s="732"/>
      <c r="P524" s="732"/>
      <c r="Q524" s="732"/>
      <c r="R524" s="732"/>
      <c r="S524" s="732"/>
      <c r="T524" s="732"/>
      <c r="U524" s="732"/>
      <c r="V524" s="732"/>
      <c r="W524" s="732"/>
      <c r="X524" s="732"/>
      <c r="Y524" s="732"/>
      <c r="Z524" s="748"/>
    </row>
    <row r="525" spans="1:26" ht="19.5" customHeight="1">
      <c r="A525" s="148"/>
      <c r="B525" s="148"/>
      <c r="C525" s="148"/>
      <c r="D525" s="148"/>
      <c r="E525" s="148"/>
      <c r="F525" s="148"/>
      <c r="G525" s="227"/>
      <c r="H525" s="63"/>
      <c r="I525" s="227"/>
      <c r="J525" s="227"/>
      <c r="K525" s="227"/>
      <c r="L525" s="769"/>
      <c r="M525" s="339"/>
      <c r="N525" s="770"/>
      <c r="O525" s="732"/>
      <c r="P525" s="732"/>
      <c r="Q525" s="732"/>
      <c r="R525" s="732"/>
      <c r="S525" s="732"/>
      <c r="T525" s="732"/>
      <c r="U525" s="732"/>
      <c r="V525" s="732"/>
      <c r="W525" s="732"/>
      <c r="X525" s="732"/>
      <c r="Y525" s="732"/>
      <c r="Z525" s="748"/>
    </row>
    <row r="526" spans="1:26" ht="19.5" customHeight="1">
      <c r="A526" s="148"/>
      <c r="B526" s="148"/>
      <c r="C526" s="148"/>
      <c r="D526" s="148"/>
      <c r="E526" s="148"/>
      <c r="F526" s="148"/>
      <c r="G526" s="227"/>
      <c r="H526" s="63"/>
      <c r="I526" s="227"/>
      <c r="J526" s="227"/>
      <c r="K526" s="227"/>
      <c r="L526" s="769"/>
      <c r="M526" s="339"/>
      <c r="N526" s="770"/>
      <c r="O526" s="732"/>
      <c r="P526" s="732"/>
      <c r="Q526" s="732"/>
      <c r="R526" s="732"/>
      <c r="S526" s="732"/>
      <c r="T526" s="732"/>
      <c r="U526" s="732"/>
      <c r="V526" s="732"/>
      <c r="W526" s="732"/>
      <c r="X526" s="732"/>
      <c r="Y526" s="732"/>
      <c r="Z526" s="748"/>
    </row>
    <row r="527" spans="1:26" ht="19.5" customHeight="1">
      <c r="A527" s="148"/>
      <c r="B527" s="148"/>
      <c r="C527" s="148"/>
      <c r="D527" s="148"/>
      <c r="E527" s="148"/>
      <c r="F527" s="148"/>
      <c r="G527" s="227"/>
      <c r="H527" s="63"/>
      <c r="I527" s="227"/>
      <c r="J527" s="227"/>
      <c r="K527" s="227"/>
      <c r="L527" s="769"/>
      <c r="M527" s="339"/>
      <c r="N527" s="770"/>
      <c r="O527" s="732"/>
      <c r="P527" s="732"/>
      <c r="Q527" s="732"/>
      <c r="R527" s="732"/>
      <c r="S527" s="732"/>
      <c r="T527" s="732"/>
      <c r="U527" s="732"/>
      <c r="V527" s="732"/>
      <c r="W527" s="732"/>
      <c r="X527" s="732"/>
      <c r="Y527" s="732"/>
      <c r="Z527" s="748"/>
    </row>
    <row r="528" spans="1:26" ht="19.5" customHeight="1">
      <c r="A528" s="148"/>
      <c r="B528" s="148"/>
      <c r="C528" s="148"/>
      <c r="D528" s="148"/>
      <c r="E528" s="148"/>
      <c r="F528" s="148"/>
      <c r="G528" s="227"/>
      <c r="H528" s="63"/>
      <c r="I528" s="227"/>
      <c r="J528" s="227"/>
      <c r="K528" s="227"/>
      <c r="L528" s="769"/>
      <c r="M528" s="339"/>
      <c r="N528" s="770"/>
      <c r="O528" s="732"/>
      <c r="P528" s="732"/>
      <c r="Q528" s="732"/>
      <c r="R528" s="732"/>
      <c r="S528" s="732"/>
      <c r="T528" s="732"/>
      <c r="U528" s="732"/>
      <c r="V528" s="732"/>
      <c r="W528" s="732"/>
      <c r="X528" s="732"/>
      <c r="Y528" s="732"/>
      <c r="Z528" s="748"/>
    </row>
    <row r="529" spans="1:26" ht="19.5" customHeight="1">
      <c r="A529" s="148"/>
      <c r="B529" s="148"/>
      <c r="C529" s="148"/>
      <c r="D529" s="148"/>
      <c r="E529" s="148"/>
      <c r="F529" s="148"/>
      <c r="G529" s="227"/>
      <c r="H529" s="63"/>
      <c r="I529" s="227"/>
      <c r="J529" s="227"/>
      <c r="K529" s="227"/>
      <c r="L529" s="769"/>
      <c r="M529" s="339"/>
      <c r="N529" s="770"/>
      <c r="O529" s="732"/>
      <c r="P529" s="732"/>
      <c r="Q529" s="732"/>
      <c r="R529" s="732"/>
      <c r="S529" s="732"/>
      <c r="T529" s="732"/>
      <c r="U529" s="732"/>
      <c r="V529" s="732"/>
      <c r="W529" s="732"/>
      <c r="X529" s="732"/>
      <c r="Y529" s="732"/>
      <c r="Z529" s="748"/>
    </row>
    <row r="530" spans="1:26" ht="19.5" customHeight="1">
      <c r="A530" s="148"/>
      <c r="B530" s="148"/>
      <c r="C530" s="148"/>
      <c r="D530" s="148"/>
      <c r="E530" s="148"/>
      <c r="F530" s="148"/>
      <c r="G530" s="227"/>
      <c r="H530" s="63"/>
      <c r="I530" s="227"/>
      <c r="J530" s="227"/>
      <c r="K530" s="227"/>
      <c r="L530" s="769"/>
      <c r="M530" s="339"/>
      <c r="N530" s="770"/>
      <c r="O530" s="732"/>
      <c r="P530" s="732"/>
      <c r="Q530" s="732"/>
      <c r="R530" s="732"/>
      <c r="S530" s="732"/>
      <c r="T530" s="732"/>
      <c r="U530" s="732"/>
      <c r="V530" s="732"/>
      <c r="W530" s="732"/>
      <c r="X530" s="732"/>
      <c r="Y530" s="732"/>
      <c r="Z530" s="748"/>
    </row>
    <row r="531" spans="1:26" ht="19.5" customHeight="1">
      <c r="A531" s="148"/>
      <c r="B531" s="148"/>
      <c r="C531" s="148"/>
      <c r="D531" s="148"/>
      <c r="E531" s="148"/>
      <c r="F531" s="148"/>
      <c r="G531" s="227"/>
      <c r="H531" s="63"/>
      <c r="I531" s="227"/>
      <c r="J531" s="227"/>
      <c r="K531" s="227"/>
      <c r="L531" s="769"/>
      <c r="M531" s="339"/>
      <c r="N531" s="770"/>
      <c r="O531" s="732"/>
      <c r="P531" s="732"/>
      <c r="Q531" s="732"/>
      <c r="R531" s="732"/>
      <c r="S531" s="732"/>
      <c r="T531" s="732"/>
      <c r="U531" s="732"/>
      <c r="V531" s="732"/>
      <c r="W531" s="732"/>
      <c r="X531" s="732"/>
      <c r="Y531" s="732"/>
      <c r="Z531" s="748"/>
    </row>
    <row r="532" spans="1:26" ht="19.5" customHeight="1">
      <c r="A532" s="148"/>
      <c r="B532" s="148"/>
      <c r="C532" s="148"/>
      <c r="D532" s="148"/>
      <c r="E532" s="148"/>
      <c r="F532" s="148"/>
      <c r="G532" s="227"/>
      <c r="H532" s="63"/>
      <c r="I532" s="227"/>
      <c r="J532" s="227"/>
      <c r="K532" s="227"/>
      <c r="L532" s="769"/>
      <c r="M532" s="339"/>
      <c r="N532" s="770"/>
      <c r="O532" s="732"/>
      <c r="P532" s="732"/>
      <c r="Q532" s="732"/>
      <c r="R532" s="732"/>
      <c r="S532" s="732"/>
      <c r="T532" s="732"/>
      <c r="U532" s="732"/>
      <c r="V532" s="732"/>
      <c r="W532" s="732"/>
      <c r="X532" s="732"/>
      <c r="Y532" s="732"/>
      <c r="Z532" s="748"/>
    </row>
    <row r="533" spans="1:26" ht="19.5" customHeight="1">
      <c r="A533" s="148"/>
      <c r="B533" s="148"/>
      <c r="C533" s="148"/>
      <c r="D533" s="148"/>
      <c r="E533" s="148"/>
      <c r="F533" s="148"/>
      <c r="G533" s="227"/>
      <c r="H533" s="63"/>
      <c r="I533" s="227"/>
      <c r="J533" s="227"/>
      <c r="K533" s="227"/>
      <c r="L533" s="769"/>
      <c r="M533" s="339"/>
      <c r="N533" s="770"/>
      <c r="O533" s="732"/>
      <c r="P533" s="732"/>
      <c r="Q533" s="732"/>
      <c r="R533" s="732"/>
      <c r="S533" s="732"/>
      <c r="T533" s="732"/>
      <c r="U533" s="732"/>
      <c r="V533" s="732"/>
      <c r="W533" s="732"/>
      <c r="X533" s="732"/>
      <c r="Y533" s="732"/>
      <c r="Z533" s="748"/>
    </row>
    <row r="534" spans="1:26" ht="19.5" customHeight="1">
      <c r="A534" s="148"/>
      <c r="B534" s="148"/>
      <c r="C534" s="148"/>
      <c r="D534" s="148"/>
      <c r="E534" s="148"/>
      <c r="F534" s="148"/>
      <c r="G534" s="227"/>
      <c r="H534" s="63"/>
      <c r="I534" s="227"/>
      <c r="J534" s="227"/>
      <c r="K534" s="227"/>
      <c r="L534" s="769"/>
      <c r="M534" s="339"/>
      <c r="N534" s="770"/>
      <c r="O534" s="732"/>
      <c r="P534" s="732"/>
      <c r="Q534" s="732"/>
      <c r="R534" s="732"/>
      <c r="S534" s="732"/>
      <c r="T534" s="732"/>
      <c r="U534" s="732"/>
      <c r="V534" s="732"/>
      <c r="W534" s="732"/>
      <c r="X534" s="732"/>
      <c r="Y534" s="732"/>
      <c r="Z534" s="748"/>
    </row>
    <row r="535" spans="1:26" ht="19.5" customHeight="1">
      <c r="A535" s="148"/>
      <c r="B535" s="148"/>
      <c r="C535" s="148"/>
      <c r="D535" s="148"/>
      <c r="E535" s="148"/>
      <c r="F535" s="148"/>
      <c r="G535" s="227"/>
      <c r="H535" s="63"/>
      <c r="I535" s="227"/>
      <c r="J535" s="227"/>
      <c r="K535" s="227"/>
      <c r="L535" s="769"/>
      <c r="M535" s="339"/>
      <c r="N535" s="770"/>
      <c r="O535" s="732"/>
      <c r="P535" s="732"/>
      <c r="Q535" s="732"/>
      <c r="R535" s="732"/>
      <c r="S535" s="732"/>
      <c r="T535" s="732"/>
      <c r="U535" s="732"/>
      <c r="V535" s="732"/>
      <c r="W535" s="732"/>
      <c r="X535" s="732"/>
      <c r="Y535" s="732"/>
      <c r="Z535" s="748"/>
    </row>
    <row r="536" spans="1:26" ht="19.5" customHeight="1">
      <c r="A536" s="148"/>
      <c r="B536" s="148"/>
      <c r="C536" s="148"/>
      <c r="D536" s="148"/>
      <c r="E536" s="148"/>
      <c r="F536" s="148"/>
      <c r="G536" s="227"/>
      <c r="H536" s="63"/>
      <c r="I536" s="227"/>
      <c r="J536" s="227"/>
      <c r="K536" s="227"/>
      <c r="L536" s="769"/>
      <c r="M536" s="339"/>
      <c r="N536" s="770"/>
      <c r="O536" s="732"/>
      <c r="P536" s="732"/>
      <c r="Q536" s="732"/>
      <c r="R536" s="732"/>
      <c r="S536" s="732"/>
      <c r="T536" s="732"/>
      <c r="U536" s="732"/>
      <c r="V536" s="732"/>
      <c r="W536" s="732"/>
      <c r="X536" s="732"/>
      <c r="Y536" s="732"/>
      <c r="Z536" s="748"/>
    </row>
    <row r="537" spans="1:26" ht="19.5" customHeight="1">
      <c r="A537" s="148"/>
      <c r="B537" s="148"/>
      <c r="C537" s="148"/>
      <c r="D537" s="148"/>
      <c r="E537" s="148"/>
      <c r="F537" s="148"/>
      <c r="G537" s="227"/>
      <c r="H537" s="63"/>
      <c r="I537" s="227"/>
      <c r="J537" s="227"/>
      <c r="K537" s="227"/>
      <c r="L537" s="769"/>
      <c r="M537" s="339"/>
      <c r="N537" s="770"/>
      <c r="O537" s="732"/>
      <c r="P537" s="732"/>
      <c r="Q537" s="732"/>
      <c r="R537" s="732"/>
      <c r="S537" s="732"/>
      <c r="T537" s="732"/>
      <c r="U537" s="732"/>
      <c r="V537" s="732"/>
      <c r="W537" s="732"/>
      <c r="X537" s="732"/>
      <c r="Y537" s="732"/>
      <c r="Z537" s="748"/>
    </row>
    <row r="538" spans="1:26" ht="19.5" customHeight="1">
      <c r="A538" s="148"/>
      <c r="B538" s="148"/>
      <c r="C538" s="148"/>
      <c r="D538" s="148"/>
      <c r="E538" s="148"/>
      <c r="F538" s="148"/>
      <c r="G538" s="227"/>
      <c r="H538" s="63"/>
      <c r="I538" s="227"/>
      <c r="J538" s="227"/>
      <c r="K538" s="227"/>
      <c r="L538" s="769"/>
      <c r="M538" s="339"/>
      <c r="N538" s="770"/>
      <c r="O538" s="732"/>
      <c r="P538" s="732"/>
      <c r="Q538" s="732"/>
      <c r="R538" s="732"/>
      <c r="S538" s="732"/>
      <c r="T538" s="732"/>
      <c r="U538" s="732"/>
      <c r="V538" s="732"/>
      <c r="W538" s="732"/>
      <c r="X538" s="732"/>
      <c r="Y538" s="732"/>
      <c r="Z538" s="748"/>
    </row>
    <row r="539" spans="1:26" ht="19.5" customHeight="1">
      <c r="A539" s="148"/>
      <c r="B539" s="148"/>
      <c r="C539" s="148"/>
      <c r="D539" s="148"/>
      <c r="E539" s="148"/>
      <c r="F539" s="148"/>
      <c r="G539" s="227"/>
      <c r="H539" s="63"/>
      <c r="I539" s="227"/>
      <c r="J539" s="227"/>
      <c r="K539" s="227"/>
      <c r="L539" s="769"/>
      <c r="M539" s="339"/>
      <c r="N539" s="770"/>
      <c r="O539" s="732"/>
      <c r="P539" s="732"/>
      <c r="Q539" s="732"/>
      <c r="R539" s="732"/>
      <c r="S539" s="732"/>
      <c r="T539" s="732"/>
      <c r="U539" s="732"/>
      <c r="V539" s="732"/>
      <c r="W539" s="732"/>
      <c r="X539" s="732"/>
      <c r="Y539" s="732"/>
      <c r="Z539" s="748"/>
    </row>
    <row r="540" spans="1:26" ht="19.5" customHeight="1">
      <c r="A540" s="148"/>
      <c r="B540" s="148"/>
      <c r="C540" s="148"/>
      <c r="D540" s="148"/>
      <c r="E540" s="148"/>
      <c r="F540" s="148"/>
      <c r="G540" s="227"/>
      <c r="H540" s="63"/>
      <c r="I540" s="227"/>
      <c r="J540" s="227"/>
      <c r="K540" s="227"/>
      <c r="L540" s="769"/>
      <c r="M540" s="339"/>
      <c r="N540" s="770"/>
      <c r="O540" s="732"/>
      <c r="P540" s="732"/>
      <c r="Q540" s="732"/>
      <c r="R540" s="732"/>
      <c r="S540" s="732"/>
      <c r="T540" s="732"/>
      <c r="U540" s="732"/>
      <c r="V540" s="732"/>
      <c r="W540" s="732"/>
      <c r="X540" s="732"/>
      <c r="Y540" s="732"/>
      <c r="Z540" s="748"/>
    </row>
    <row r="541" spans="1:26" ht="19.5" customHeight="1">
      <c r="A541" s="148"/>
      <c r="B541" s="148"/>
      <c r="C541" s="148"/>
      <c r="D541" s="148"/>
      <c r="E541" s="148"/>
      <c r="F541" s="148"/>
      <c r="G541" s="227"/>
      <c r="H541" s="63"/>
      <c r="I541" s="227"/>
      <c r="J541" s="227"/>
      <c r="K541" s="227"/>
      <c r="L541" s="769"/>
      <c r="M541" s="339"/>
      <c r="N541" s="770"/>
      <c r="O541" s="732"/>
      <c r="P541" s="732"/>
      <c r="Q541" s="732"/>
      <c r="R541" s="732"/>
      <c r="S541" s="732"/>
      <c r="T541" s="732"/>
      <c r="U541" s="732"/>
      <c r="V541" s="732"/>
      <c r="W541" s="732"/>
      <c r="X541" s="732"/>
      <c r="Y541" s="732"/>
      <c r="Z541" s="748"/>
    </row>
    <row r="542" spans="1:26" ht="19.5" customHeight="1">
      <c r="A542" s="148"/>
      <c r="B542" s="148"/>
      <c r="C542" s="148"/>
      <c r="D542" s="148"/>
      <c r="E542" s="148"/>
      <c r="F542" s="148"/>
      <c r="G542" s="227"/>
      <c r="H542" s="63"/>
      <c r="I542" s="227"/>
      <c r="J542" s="227"/>
      <c r="K542" s="227"/>
      <c r="L542" s="769"/>
      <c r="M542" s="339"/>
      <c r="N542" s="770"/>
      <c r="O542" s="732"/>
      <c r="P542" s="732"/>
      <c r="Q542" s="732"/>
      <c r="R542" s="732"/>
      <c r="S542" s="732"/>
      <c r="T542" s="732"/>
      <c r="U542" s="732"/>
      <c r="V542" s="732"/>
      <c r="W542" s="732"/>
      <c r="X542" s="732"/>
      <c r="Y542" s="732"/>
      <c r="Z542" s="748"/>
    </row>
    <row r="543" spans="1:26" ht="19.5" customHeight="1">
      <c r="A543" s="148"/>
      <c r="B543" s="148"/>
      <c r="C543" s="148"/>
      <c r="D543" s="148"/>
      <c r="E543" s="148"/>
      <c r="F543" s="148"/>
      <c r="G543" s="227"/>
      <c r="H543" s="63"/>
      <c r="I543" s="227"/>
      <c r="J543" s="227"/>
      <c r="K543" s="227"/>
      <c r="L543" s="769"/>
      <c r="M543" s="339"/>
      <c r="N543" s="770"/>
      <c r="O543" s="732"/>
      <c r="P543" s="732"/>
      <c r="Q543" s="732"/>
      <c r="R543" s="732"/>
      <c r="S543" s="732"/>
      <c r="T543" s="732"/>
      <c r="U543" s="732"/>
      <c r="V543" s="732"/>
      <c r="W543" s="732"/>
      <c r="X543" s="732"/>
      <c r="Y543" s="732"/>
      <c r="Z543" s="748"/>
    </row>
    <row r="544" spans="1:26" ht="19.5" customHeight="1">
      <c r="A544" s="148"/>
      <c r="B544" s="148"/>
      <c r="C544" s="148"/>
      <c r="D544" s="148"/>
      <c r="E544" s="148"/>
      <c r="F544" s="148"/>
      <c r="G544" s="227"/>
      <c r="H544" s="63"/>
      <c r="I544" s="227"/>
      <c r="J544" s="227"/>
      <c r="K544" s="227"/>
      <c r="L544" s="769"/>
      <c r="M544" s="339"/>
      <c r="N544" s="770"/>
      <c r="O544" s="732"/>
      <c r="P544" s="732"/>
      <c r="Q544" s="732"/>
      <c r="R544" s="732"/>
      <c r="S544" s="732"/>
      <c r="T544" s="732"/>
      <c r="U544" s="732"/>
      <c r="V544" s="732"/>
      <c r="W544" s="732"/>
      <c r="X544" s="732"/>
      <c r="Y544" s="732"/>
      <c r="Z544" s="748"/>
    </row>
    <row r="545" spans="1:26" ht="19.5" customHeight="1">
      <c r="A545" s="148"/>
      <c r="B545" s="148"/>
      <c r="C545" s="148"/>
      <c r="D545" s="148"/>
      <c r="E545" s="148"/>
      <c r="F545" s="148"/>
      <c r="G545" s="227"/>
      <c r="H545" s="63"/>
      <c r="I545" s="227"/>
      <c r="J545" s="227"/>
      <c r="K545" s="227"/>
      <c r="L545" s="769"/>
      <c r="M545" s="339"/>
      <c r="N545" s="770"/>
      <c r="O545" s="732"/>
      <c r="P545" s="732"/>
      <c r="Q545" s="732"/>
      <c r="R545" s="732"/>
      <c r="S545" s="732"/>
      <c r="T545" s="732"/>
      <c r="U545" s="732"/>
      <c r="V545" s="732"/>
      <c r="W545" s="732"/>
      <c r="X545" s="732"/>
      <c r="Y545" s="732"/>
      <c r="Z545" s="748"/>
    </row>
    <row r="546" spans="1:26" ht="19.5" customHeight="1">
      <c r="A546" s="148"/>
      <c r="B546" s="148"/>
      <c r="C546" s="148"/>
      <c r="D546" s="148"/>
      <c r="E546" s="148"/>
      <c r="F546" s="148"/>
      <c r="G546" s="227"/>
      <c r="H546" s="63"/>
      <c r="I546" s="227"/>
      <c r="J546" s="227"/>
      <c r="K546" s="227"/>
      <c r="L546" s="769"/>
      <c r="M546" s="339"/>
      <c r="N546" s="770"/>
      <c r="O546" s="732"/>
      <c r="P546" s="732"/>
      <c r="Q546" s="732"/>
      <c r="R546" s="732"/>
      <c r="S546" s="732"/>
      <c r="T546" s="732"/>
      <c r="U546" s="732"/>
      <c r="V546" s="732"/>
      <c r="W546" s="732"/>
      <c r="X546" s="732"/>
      <c r="Y546" s="732"/>
      <c r="Z546" s="748"/>
    </row>
    <row r="547" spans="1:26" ht="19.5" customHeight="1">
      <c r="A547" s="148"/>
      <c r="B547" s="148"/>
      <c r="C547" s="148"/>
      <c r="D547" s="148"/>
      <c r="E547" s="148"/>
      <c r="F547" s="148"/>
      <c r="G547" s="227"/>
      <c r="H547" s="63"/>
      <c r="I547" s="227"/>
      <c r="J547" s="227"/>
      <c r="K547" s="227"/>
      <c r="L547" s="769"/>
      <c r="M547" s="339"/>
      <c r="N547" s="770"/>
      <c r="O547" s="732"/>
      <c r="P547" s="732"/>
      <c r="Q547" s="732"/>
      <c r="R547" s="732"/>
      <c r="S547" s="732"/>
      <c r="T547" s="732"/>
      <c r="U547" s="732"/>
      <c r="V547" s="732"/>
      <c r="W547" s="732"/>
      <c r="X547" s="732"/>
      <c r="Y547" s="732"/>
      <c r="Z547" s="748"/>
    </row>
    <row r="548" spans="1:26" ht="19.5" customHeight="1">
      <c r="A548" s="148"/>
      <c r="B548" s="148"/>
      <c r="C548" s="148"/>
      <c r="D548" s="148"/>
      <c r="E548" s="148"/>
      <c r="F548" s="148"/>
      <c r="G548" s="227"/>
      <c r="H548" s="63"/>
      <c r="I548" s="227"/>
      <c r="J548" s="227"/>
      <c r="K548" s="227"/>
      <c r="L548" s="769"/>
      <c r="M548" s="339"/>
      <c r="N548" s="770"/>
      <c r="O548" s="732"/>
      <c r="P548" s="732"/>
      <c r="Q548" s="732"/>
      <c r="R548" s="732"/>
      <c r="S548" s="732"/>
      <c r="T548" s="732"/>
      <c r="U548" s="732"/>
      <c r="V548" s="732"/>
      <c r="W548" s="732"/>
      <c r="X548" s="732"/>
      <c r="Y548" s="732"/>
      <c r="Z548" s="748"/>
    </row>
    <row r="549" spans="1:26" ht="19.5" customHeight="1">
      <c r="A549" s="148"/>
      <c r="B549" s="148"/>
      <c r="C549" s="148"/>
      <c r="D549" s="148"/>
      <c r="E549" s="148"/>
      <c r="F549" s="148"/>
      <c r="G549" s="227"/>
      <c r="H549" s="63"/>
      <c r="I549" s="227"/>
      <c r="J549" s="227"/>
      <c r="K549" s="227"/>
      <c r="L549" s="769"/>
      <c r="M549" s="339"/>
      <c r="N549" s="770"/>
      <c r="O549" s="732"/>
      <c r="P549" s="732"/>
      <c r="Q549" s="732"/>
      <c r="R549" s="732"/>
      <c r="S549" s="732"/>
      <c r="T549" s="732"/>
      <c r="U549" s="732"/>
      <c r="V549" s="732"/>
      <c r="W549" s="732"/>
      <c r="X549" s="732"/>
      <c r="Y549" s="732"/>
      <c r="Z549" s="748"/>
    </row>
    <row r="550" spans="1:26" ht="19.5" customHeight="1">
      <c r="A550" s="148"/>
      <c r="B550" s="148"/>
      <c r="C550" s="148"/>
      <c r="D550" s="148"/>
      <c r="E550" s="148"/>
      <c r="F550" s="148"/>
      <c r="G550" s="227"/>
      <c r="H550" s="63"/>
      <c r="I550" s="227"/>
      <c r="J550" s="227"/>
      <c r="K550" s="227"/>
      <c r="L550" s="769"/>
      <c r="M550" s="339"/>
      <c r="N550" s="770"/>
      <c r="O550" s="732"/>
      <c r="P550" s="732"/>
      <c r="Q550" s="732"/>
      <c r="R550" s="732"/>
      <c r="S550" s="732"/>
      <c r="T550" s="732"/>
      <c r="U550" s="732"/>
      <c r="V550" s="732"/>
      <c r="W550" s="732"/>
      <c r="X550" s="732"/>
      <c r="Y550" s="732"/>
      <c r="Z550" s="748"/>
    </row>
    <row r="551" spans="1:26" ht="19.5" customHeight="1">
      <c r="A551" s="148"/>
      <c r="B551" s="148"/>
      <c r="C551" s="148"/>
      <c r="D551" s="148"/>
      <c r="E551" s="148"/>
      <c r="F551" s="148"/>
      <c r="G551" s="227"/>
      <c r="H551" s="63"/>
      <c r="I551" s="227"/>
      <c r="J551" s="227"/>
      <c r="K551" s="227"/>
      <c r="L551" s="769"/>
      <c r="M551" s="339"/>
      <c r="N551" s="770"/>
      <c r="O551" s="732"/>
      <c r="P551" s="732"/>
      <c r="Q551" s="732"/>
      <c r="R551" s="732"/>
      <c r="S551" s="732"/>
      <c r="T551" s="732"/>
      <c r="U551" s="732"/>
      <c r="V551" s="732"/>
      <c r="W551" s="732"/>
      <c r="X551" s="732"/>
      <c r="Y551" s="732"/>
      <c r="Z551" s="748"/>
    </row>
    <row r="552" spans="1:26" ht="19.5" customHeight="1">
      <c r="A552" s="148"/>
      <c r="B552" s="148"/>
      <c r="C552" s="148"/>
      <c r="D552" s="148"/>
      <c r="E552" s="148"/>
      <c r="F552" s="148"/>
      <c r="G552" s="227"/>
      <c r="H552" s="63"/>
      <c r="I552" s="227"/>
      <c r="J552" s="227"/>
      <c r="K552" s="227"/>
      <c r="L552" s="769"/>
      <c r="M552" s="339"/>
      <c r="N552" s="770"/>
      <c r="O552" s="732"/>
      <c r="P552" s="732"/>
      <c r="Q552" s="732"/>
      <c r="R552" s="732"/>
      <c r="S552" s="732"/>
      <c r="T552" s="732"/>
      <c r="U552" s="732"/>
      <c r="V552" s="732"/>
      <c r="W552" s="732"/>
      <c r="X552" s="732"/>
      <c r="Y552" s="732"/>
      <c r="Z552" s="748"/>
    </row>
    <row r="553" spans="1:26" ht="19.5" customHeight="1">
      <c r="A553" s="148"/>
      <c r="B553" s="148"/>
      <c r="C553" s="148"/>
      <c r="D553" s="148"/>
      <c r="E553" s="148"/>
      <c r="F553" s="148"/>
      <c r="G553" s="227"/>
      <c r="H553" s="63"/>
      <c r="I553" s="227"/>
      <c r="J553" s="227"/>
      <c r="K553" s="227"/>
      <c r="L553" s="769"/>
      <c r="M553" s="339"/>
      <c r="N553" s="770"/>
      <c r="O553" s="732"/>
      <c r="P553" s="732"/>
      <c r="Q553" s="732"/>
      <c r="R553" s="732"/>
      <c r="S553" s="732"/>
      <c r="T553" s="732"/>
      <c r="U553" s="732"/>
      <c r="V553" s="732"/>
      <c r="W553" s="732"/>
      <c r="X553" s="732"/>
      <c r="Y553" s="732"/>
      <c r="Z553" s="748"/>
    </row>
    <row r="554" spans="1:26" ht="19.5" customHeight="1">
      <c r="A554" s="148"/>
      <c r="B554" s="148"/>
      <c r="C554" s="148"/>
      <c r="D554" s="148"/>
      <c r="E554" s="148"/>
      <c r="F554" s="148"/>
      <c r="G554" s="227"/>
      <c r="H554" s="63"/>
      <c r="I554" s="227"/>
      <c r="J554" s="227"/>
      <c r="K554" s="227"/>
      <c r="L554" s="769"/>
      <c r="M554" s="339"/>
      <c r="N554" s="770"/>
      <c r="O554" s="732"/>
      <c r="P554" s="732"/>
      <c r="Q554" s="732"/>
      <c r="R554" s="732"/>
      <c r="S554" s="732"/>
      <c r="T554" s="732"/>
      <c r="U554" s="732"/>
      <c r="V554" s="732"/>
      <c r="W554" s="732"/>
      <c r="X554" s="732"/>
      <c r="Y554" s="732"/>
      <c r="Z554" s="748"/>
    </row>
    <row r="555" spans="1:26" ht="19.5" customHeight="1">
      <c r="A555" s="148"/>
      <c r="B555" s="148"/>
      <c r="C555" s="148"/>
      <c r="D555" s="148"/>
      <c r="E555" s="148"/>
      <c r="F555" s="148"/>
      <c r="G555" s="227"/>
      <c r="H555" s="63"/>
      <c r="I555" s="227"/>
      <c r="J555" s="227"/>
      <c r="K555" s="227"/>
      <c r="L555" s="769"/>
      <c r="M555" s="339"/>
      <c r="N555" s="770"/>
      <c r="O555" s="732"/>
      <c r="P555" s="732"/>
      <c r="Q555" s="732"/>
      <c r="R555" s="732"/>
      <c r="S555" s="732"/>
      <c r="T555" s="732"/>
      <c r="U555" s="732"/>
      <c r="V555" s="732"/>
      <c r="W555" s="732"/>
      <c r="X555" s="732"/>
      <c r="Y555" s="732"/>
      <c r="Z555" s="748"/>
    </row>
    <row r="556" spans="1:26" ht="19.5" customHeight="1">
      <c r="A556" s="148"/>
      <c r="B556" s="148"/>
      <c r="C556" s="148"/>
      <c r="D556" s="148"/>
      <c r="E556" s="148"/>
      <c r="F556" s="148"/>
      <c r="G556" s="227"/>
      <c r="H556" s="63"/>
      <c r="I556" s="227"/>
      <c r="J556" s="227"/>
      <c r="K556" s="227"/>
      <c r="L556" s="769"/>
      <c r="M556" s="339"/>
      <c r="N556" s="770"/>
      <c r="O556" s="732"/>
      <c r="P556" s="732"/>
      <c r="Q556" s="732"/>
      <c r="R556" s="732"/>
      <c r="S556" s="732"/>
      <c r="T556" s="732"/>
      <c r="U556" s="732"/>
      <c r="V556" s="732"/>
      <c r="W556" s="732"/>
      <c r="X556" s="732"/>
      <c r="Y556" s="732"/>
      <c r="Z556" s="748"/>
    </row>
    <row r="557" spans="1:26" ht="19.5" customHeight="1">
      <c r="A557" s="148"/>
      <c r="B557" s="148"/>
      <c r="C557" s="148"/>
      <c r="D557" s="148"/>
      <c r="E557" s="148"/>
      <c r="F557" s="148"/>
      <c r="G557" s="227"/>
      <c r="H557" s="63"/>
      <c r="I557" s="227"/>
      <c r="J557" s="227"/>
      <c r="K557" s="227"/>
      <c r="L557" s="769"/>
      <c r="M557" s="339"/>
      <c r="N557" s="770"/>
      <c r="O557" s="732"/>
      <c r="P557" s="732"/>
      <c r="Q557" s="732"/>
      <c r="R557" s="732"/>
      <c r="S557" s="732"/>
      <c r="T557" s="732"/>
      <c r="U557" s="732"/>
      <c r="V557" s="732"/>
      <c r="W557" s="732"/>
      <c r="X557" s="732"/>
      <c r="Y557" s="732"/>
      <c r="Z557" s="748"/>
    </row>
    <row r="558" spans="1:26" ht="19.5" customHeight="1">
      <c r="A558" s="148"/>
      <c r="B558" s="148"/>
      <c r="C558" s="148"/>
      <c r="D558" s="148"/>
      <c r="E558" s="148"/>
      <c r="F558" s="148"/>
      <c r="G558" s="227"/>
      <c r="H558" s="63"/>
      <c r="I558" s="227"/>
      <c r="J558" s="227"/>
      <c r="K558" s="227"/>
      <c r="L558" s="769"/>
      <c r="M558" s="339"/>
      <c r="N558" s="770"/>
      <c r="O558" s="732"/>
      <c r="P558" s="732"/>
      <c r="Q558" s="732"/>
      <c r="R558" s="732"/>
      <c r="S558" s="732"/>
      <c r="T558" s="732"/>
      <c r="U558" s="732"/>
      <c r="V558" s="732"/>
      <c r="W558" s="732"/>
      <c r="X558" s="732"/>
      <c r="Y558" s="732"/>
      <c r="Z558" s="748"/>
    </row>
    <row r="559" spans="1:26" ht="19.5" customHeight="1">
      <c r="A559" s="148"/>
      <c r="B559" s="148"/>
      <c r="C559" s="148"/>
      <c r="D559" s="148"/>
      <c r="E559" s="148"/>
      <c r="F559" s="148"/>
      <c r="G559" s="227"/>
      <c r="H559" s="63"/>
      <c r="I559" s="227"/>
      <c r="J559" s="227"/>
      <c r="K559" s="227"/>
      <c r="L559" s="769"/>
      <c r="M559" s="339"/>
      <c r="N559" s="770"/>
      <c r="O559" s="732"/>
      <c r="P559" s="732"/>
      <c r="Q559" s="732"/>
      <c r="R559" s="732"/>
      <c r="S559" s="732"/>
      <c r="T559" s="732"/>
      <c r="U559" s="732"/>
      <c r="V559" s="732"/>
      <c r="W559" s="732"/>
      <c r="X559" s="732"/>
      <c r="Y559" s="732"/>
      <c r="Z559" s="748"/>
    </row>
    <row r="560" spans="1:26" ht="19.5" customHeight="1">
      <c r="A560" s="148"/>
      <c r="B560" s="148"/>
      <c r="C560" s="148"/>
      <c r="D560" s="148"/>
      <c r="E560" s="148"/>
      <c r="F560" s="148"/>
      <c r="G560" s="227"/>
      <c r="H560" s="63"/>
      <c r="I560" s="227"/>
      <c r="J560" s="227"/>
      <c r="K560" s="227"/>
      <c r="L560" s="769"/>
      <c r="M560" s="339"/>
      <c r="N560" s="770"/>
      <c r="O560" s="732"/>
      <c r="P560" s="732"/>
      <c r="Q560" s="732"/>
      <c r="R560" s="732"/>
      <c r="S560" s="732"/>
      <c r="T560" s="732"/>
      <c r="U560" s="732"/>
      <c r="V560" s="732"/>
      <c r="W560" s="732"/>
      <c r="X560" s="732"/>
      <c r="Y560" s="732"/>
      <c r="Z560" s="748"/>
    </row>
    <row r="561" spans="1:26" ht="19.5" customHeight="1">
      <c r="A561" s="148"/>
      <c r="B561" s="148"/>
      <c r="C561" s="148"/>
      <c r="D561" s="148"/>
      <c r="E561" s="148"/>
      <c r="F561" s="148"/>
      <c r="G561" s="227"/>
      <c r="H561" s="63"/>
      <c r="I561" s="227"/>
      <c r="J561" s="227"/>
      <c r="K561" s="227"/>
      <c r="L561" s="769"/>
      <c r="M561" s="339"/>
      <c r="N561" s="770"/>
      <c r="O561" s="732"/>
      <c r="P561" s="732"/>
      <c r="Q561" s="732"/>
      <c r="R561" s="732"/>
      <c r="S561" s="732"/>
      <c r="T561" s="732"/>
      <c r="U561" s="732"/>
      <c r="V561" s="732"/>
      <c r="W561" s="732"/>
      <c r="X561" s="732"/>
      <c r="Y561" s="732"/>
      <c r="Z561" s="748"/>
    </row>
    <row r="562" spans="1:26" ht="19.5" customHeight="1">
      <c r="A562" s="148"/>
      <c r="B562" s="148"/>
      <c r="C562" s="148"/>
      <c r="D562" s="148"/>
      <c r="E562" s="148"/>
      <c r="F562" s="148"/>
      <c r="G562" s="227"/>
      <c r="H562" s="63"/>
      <c r="I562" s="227"/>
      <c r="J562" s="227"/>
      <c r="K562" s="227"/>
      <c r="L562" s="769"/>
      <c r="M562" s="339"/>
      <c r="N562" s="770"/>
      <c r="O562" s="732"/>
      <c r="P562" s="732"/>
      <c r="Q562" s="732"/>
      <c r="R562" s="732"/>
      <c r="S562" s="732"/>
      <c r="T562" s="732"/>
      <c r="U562" s="732"/>
      <c r="V562" s="732"/>
      <c r="W562" s="732"/>
      <c r="X562" s="732"/>
      <c r="Y562" s="732"/>
      <c r="Z562" s="748"/>
    </row>
    <row r="563" spans="1:26" ht="19.5" customHeight="1">
      <c r="A563" s="148"/>
      <c r="B563" s="148"/>
      <c r="C563" s="148"/>
      <c r="D563" s="148"/>
      <c r="E563" s="148"/>
      <c r="F563" s="148"/>
      <c r="G563" s="227"/>
      <c r="H563" s="63"/>
      <c r="I563" s="227"/>
      <c r="J563" s="227"/>
      <c r="K563" s="227"/>
      <c r="L563" s="769"/>
      <c r="M563" s="339"/>
      <c r="N563" s="770"/>
      <c r="O563" s="732"/>
      <c r="P563" s="732"/>
      <c r="Q563" s="732"/>
      <c r="R563" s="732"/>
      <c r="S563" s="732"/>
      <c r="T563" s="732"/>
      <c r="U563" s="732"/>
      <c r="V563" s="732"/>
      <c r="W563" s="732"/>
      <c r="X563" s="732"/>
      <c r="Y563" s="732"/>
      <c r="Z563" s="748"/>
    </row>
    <row r="564" spans="1:26" ht="19.5" customHeight="1">
      <c r="A564" s="148"/>
      <c r="B564" s="148"/>
      <c r="C564" s="148"/>
      <c r="D564" s="148"/>
      <c r="E564" s="148"/>
      <c r="F564" s="148"/>
      <c r="G564" s="227"/>
      <c r="H564" s="63"/>
      <c r="I564" s="227"/>
      <c r="J564" s="227"/>
      <c r="K564" s="227"/>
      <c r="L564" s="769"/>
      <c r="M564" s="339"/>
      <c r="N564" s="770"/>
      <c r="O564" s="732"/>
      <c r="P564" s="732"/>
      <c r="Q564" s="732"/>
      <c r="R564" s="732"/>
      <c r="S564" s="732"/>
      <c r="T564" s="732"/>
      <c r="U564" s="732"/>
      <c r="V564" s="732"/>
      <c r="W564" s="732"/>
      <c r="X564" s="732"/>
      <c r="Y564" s="732"/>
      <c r="Z564" s="748"/>
    </row>
    <row r="565" spans="1:26" ht="19.5" customHeight="1">
      <c r="A565" s="148"/>
      <c r="B565" s="148"/>
      <c r="C565" s="148"/>
      <c r="D565" s="148"/>
      <c r="E565" s="148"/>
      <c r="F565" s="148"/>
      <c r="G565" s="227"/>
      <c r="H565" s="63"/>
      <c r="I565" s="227"/>
      <c r="J565" s="227"/>
      <c r="K565" s="227"/>
      <c r="L565" s="769"/>
      <c r="M565" s="339"/>
      <c r="N565" s="770"/>
      <c r="O565" s="732"/>
      <c r="P565" s="732"/>
      <c r="Q565" s="732"/>
      <c r="R565" s="732"/>
      <c r="S565" s="732"/>
      <c r="T565" s="732"/>
      <c r="U565" s="732"/>
      <c r="V565" s="732"/>
      <c r="W565" s="732"/>
      <c r="X565" s="732"/>
      <c r="Y565" s="732"/>
      <c r="Z565" s="748"/>
    </row>
    <row r="566" spans="1:26" ht="19.5" customHeight="1">
      <c r="A566" s="148"/>
      <c r="B566" s="148"/>
      <c r="C566" s="148"/>
      <c r="D566" s="148"/>
      <c r="E566" s="148"/>
      <c r="F566" s="148"/>
      <c r="G566" s="227"/>
      <c r="H566" s="63"/>
      <c r="I566" s="227"/>
      <c r="J566" s="227"/>
      <c r="K566" s="227"/>
      <c r="L566" s="769"/>
      <c r="M566" s="339"/>
      <c r="N566" s="770"/>
      <c r="O566" s="732"/>
      <c r="P566" s="732"/>
      <c r="Q566" s="732"/>
      <c r="R566" s="732"/>
      <c r="S566" s="732"/>
      <c r="T566" s="732"/>
      <c r="U566" s="732"/>
      <c r="V566" s="732"/>
      <c r="W566" s="732"/>
      <c r="X566" s="732"/>
      <c r="Y566" s="732"/>
      <c r="Z566" s="748"/>
    </row>
    <row r="567" spans="1:26" ht="19.5" customHeight="1">
      <c r="A567" s="148"/>
      <c r="B567" s="148"/>
      <c r="C567" s="148"/>
      <c r="D567" s="148"/>
      <c r="E567" s="148"/>
      <c r="F567" s="148"/>
      <c r="G567" s="227"/>
      <c r="H567" s="63"/>
      <c r="I567" s="227"/>
      <c r="J567" s="227"/>
      <c r="K567" s="227"/>
      <c r="L567" s="769"/>
      <c r="M567" s="339"/>
      <c r="N567" s="770"/>
      <c r="O567" s="732"/>
      <c r="P567" s="732"/>
      <c r="Q567" s="732"/>
      <c r="R567" s="732"/>
      <c r="S567" s="732"/>
      <c r="T567" s="732"/>
      <c r="U567" s="732"/>
      <c r="V567" s="732"/>
      <c r="W567" s="732"/>
      <c r="X567" s="732"/>
      <c r="Y567" s="732"/>
      <c r="Z567" s="748"/>
    </row>
    <row r="568" spans="1:26" ht="19.5" customHeight="1">
      <c r="A568" s="148"/>
      <c r="B568" s="148"/>
      <c r="C568" s="148"/>
      <c r="D568" s="148"/>
      <c r="E568" s="148"/>
      <c r="F568" s="148"/>
      <c r="G568" s="227"/>
      <c r="H568" s="63"/>
      <c r="I568" s="227"/>
      <c r="J568" s="227"/>
      <c r="K568" s="227"/>
      <c r="L568" s="769"/>
      <c r="M568" s="339"/>
      <c r="N568" s="770"/>
      <c r="O568" s="732"/>
      <c r="P568" s="732"/>
      <c r="Q568" s="732"/>
      <c r="R568" s="732"/>
      <c r="S568" s="732"/>
      <c r="T568" s="732"/>
      <c r="U568" s="732"/>
      <c r="V568" s="732"/>
      <c r="W568" s="732"/>
      <c r="X568" s="732"/>
      <c r="Y568" s="732"/>
      <c r="Z568" s="748"/>
    </row>
    <row r="569" spans="1:26" ht="19.5" customHeight="1">
      <c r="A569" s="148"/>
      <c r="B569" s="148"/>
      <c r="C569" s="148"/>
      <c r="D569" s="148"/>
      <c r="E569" s="148"/>
      <c r="F569" s="148"/>
      <c r="G569" s="227"/>
      <c r="H569" s="63"/>
      <c r="I569" s="227"/>
      <c r="J569" s="227"/>
      <c r="K569" s="227"/>
      <c r="L569" s="769"/>
      <c r="M569" s="339"/>
      <c r="N569" s="770"/>
      <c r="O569" s="732"/>
      <c r="P569" s="732"/>
      <c r="Q569" s="732"/>
      <c r="R569" s="732"/>
      <c r="S569" s="732"/>
      <c r="T569" s="732"/>
      <c r="U569" s="732"/>
      <c r="V569" s="732"/>
      <c r="W569" s="732"/>
      <c r="X569" s="732"/>
      <c r="Y569" s="732"/>
      <c r="Z569" s="748"/>
    </row>
    <row r="570" spans="1:26" ht="19.5" customHeight="1">
      <c r="A570" s="148"/>
      <c r="B570" s="148"/>
      <c r="C570" s="148"/>
      <c r="D570" s="148"/>
      <c r="E570" s="148"/>
      <c r="F570" s="148"/>
      <c r="G570" s="227"/>
      <c r="H570" s="63"/>
      <c r="I570" s="227"/>
      <c r="J570" s="227"/>
      <c r="K570" s="227"/>
      <c r="L570" s="769"/>
      <c r="M570" s="339"/>
      <c r="N570" s="770"/>
      <c r="O570" s="732"/>
      <c r="P570" s="732"/>
      <c r="Q570" s="732"/>
      <c r="R570" s="732"/>
      <c r="S570" s="732"/>
      <c r="T570" s="732"/>
      <c r="U570" s="732"/>
      <c r="V570" s="732"/>
      <c r="W570" s="732"/>
      <c r="X570" s="732"/>
      <c r="Y570" s="732"/>
      <c r="Z570" s="748"/>
    </row>
    <row r="571" spans="1:26" ht="19.5" customHeight="1">
      <c r="A571" s="148"/>
      <c r="B571" s="148"/>
      <c r="C571" s="148"/>
      <c r="D571" s="148"/>
      <c r="E571" s="148"/>
      <c r="F571" s="148"/>
      <c r="G571" s="227"/>
      <c r="H571" s="63"/>
      <c r="I571" s="227"/>
      <c r="J571" s="227"/>
      <c r="K571" s="227"/>
      <c r="L571" s="769"/>
      <c r="M571" s="339"/>
      <c r="N571" s="770"/>
      <c r="O571" s="732"/>
      <c r="P571" s="732"/>
      <c r="Q571" s="732"/>
      <c r="R571" s="732"/>
      <c r="S571" s="732"/>
      <c r="T571" s="732"/>
      <c r="U571" s="732"/>
      <c r="V571" s="732"/>
      <c r="W571" s="732"/>
      <c r="X571" s="732"/>
      <c r="Y571" s="732"/>
      <c r="Z571" s="748"/>
    </row>
    <row r="572" spans="1:26" ht="19.5" customHeight="1">
      <c r="A572" s="148"/>
      <c r="B572" s="148"/>
      <c r="C572" s="148"/>
      <c r="D572" s="148"/>
      <c r="E572" s="148"/>
      <c r="F572" s="148"/>
      <c r="G572" s="227"/>
      <c r="H572" s="63"/>
      <c r="I572" s="227"/>
      <c r="J572" s="227"/>
      <c r="K572" s="227"/>
      <c r="L572" s="769"/>
      <c r="M572" s="339"/>
      <c r="N572" s="770"/>
      <c r="O572" s="732"/>
      <c r="P572" s="732"/>
      <c r="Q572" s="732"/>
      <c r="R572" s="732"/>
      <c r="S572" s="732"/>
      <c r="T572" s="732"/>
      <c r="U572" s="732"/>
      <c r="V572" s="732"/>
      <c r="W572" s="732"/>
      <c r="X572" s="732"/>
      <c r="Y572" s="732"/>
      <c r="Z572" s="748"/>
    </row>
    <row r="573" spans="1:26" ht="19.5" customHeight="1">
      <c r="A573" s="148"/>
      <c r="B573" s="148"/>
      <c r="C573" s="148"/>
      <c r="D573" s="148"/>
      <c r="E573" s="148"/>
      <c r="F573" s="148"/>
      <c r="G573" s="227"/>
      <c r="H573" s="63"/>
      <c r="I573" s="227"/>
      <c r="J573" s="227"/>
      <c r="K573" s="227"/>
      <c r="L573" s="769"/>
      <c r="M573" s="339"/>
      <c r="N573" s="770"/>
      <c r="O573" s="732"/>
      <c r="P573" s="732"/>
      <c r="Q573" s="732"/>
      <c r="R573" s="732"/>
      <c r="S573" s="732"/>
      <c r="T573" s="732"/>
      <c r="U573" s="732"/>
      <c r="V573" s="732"/>
      <c r="W573" s="732"/>
      <c r="X573" s="732"/>
      <c r="Y573" s="732"/>
      <c r="Z573" s="748"/>
    </row>
    <row r="574" spans="1:26" ht="19.5" customHeight="1">
      <c r="A574" s="148"/>
      <c r="B574" s="148"/>
      <c r="C574" s="148"/>
      <c r="D574" s="148"/>
      <c r="E574" s="148"/>
      <c r="F574" s="148"/>
      <c r="G574" s="227"/>
      <c r="H574" s="63"/>
      <c r="I574" s="227"/>
      <c r="J574" s="227"/>
      <c r="K574" s="227"/>
      <c r="L574" s="769"/>
      <c r="M574" s="339"/>
      <c r="N574" s="770"/>
      <c r="O574" s="732"/>
      <c r="P574" s="732"/>
      <c r="Q574" s="732"/>
      <c r="R574" s="732"/>
      <c r="S574" s="732"/>
      <c r="T574" s="732"/>
      <c r="U574" s="732"/>
      <c r="V574" s="732"/>
      <c r="W574" s="732"/>
      <c r="X574" s="732"/>
      <c r="Y574" s="732"/>
      <c r="Z574" s="748"/>
    </row>
    <row r="575" spans="1:26" ht="19.5" customHeight="1">
      <c r="A575" s="148"/>
      <c r="B575" s="148"/>
      <c r="C575" s="148"/>
      <c r="D575" s="148"/>
      <c r="E575" s="148"/>
      <c r="F575" s="148"/>
      <c r="G575" s="227"/>
      <c r="H575" s="63"/>
      <c r="I575" s="227"/>
      <c r="J575" s="227"/>
      <c r="K575" s="227"/>
      <c r="L575" s="769"/>
      <c r="M575" s="339"/>
      <c r="N575" s="770"/>
      <c r="O575" s="732"/>
      <c r="P575" s="732"/>
      <c r="Q575" s="732"/>
      <c r="R575" s="732"/>
      <c r="S575" s="732"/>
      <c r="T575" s="732"/>
      <c r="U575" s="732"/>
      <c r="V575" s="732"/>
      <c r="W575" s="732"/>
      <c r="X575" s="732"/>
      <c r="Y575" s="732"/>
      <c r="Z575" s="748"/>
    </row>
    <row r="576" spans="1:26" ht="19.5" customHeight="1">
      <c r="A576" s="148"/>
      <c r="B576" s="148"/>
      <c r="C576" s="148"/>
      <c r="D576" s="148"/>
      <c r="E576" s="148"/>
      <c r="F576" s="148"/>
      <c r="G576" s="227"/>
      <c r="H576" s="63"/>
      <c r="I576" s="227"/>
      <c r="J576" s="227"/>
      <c r="K576" s="227"/>
      <c r="L576" s="769"/>
      <c r="M576" s="339"/>
      <c r="N576" s="770"/>
      <c r="O576" s="732"/>
      <c r="P576" s="732"/>
      <c r="Q576" s="732"/>
      <c r="R576" s="732"/>
      <c r="S576" s="732"/>
      <c r="T576" s="732"/>
      <c r="U576" s="732"/>
      <c r="V576" s="732"/>
      <c r="W576" s="732"/>
      <c r="X576" s="732"/>
      <c r="Y576" s="732"/>
      <c r="Z576" s="748"/>
    </row>
    <row r="577" spans="1:26" ht="19.5" customHeight="1">
      <c r="A577" s="148"/>
      <c r="B577" s="148"/>
      <c r="C577" s="148"/>
      <c r="D577" s="148"/>
      <c r="E577" s="148"/>
      <c r="F577" s="148"/>
      <c r="G577" s="227"/>
      <c r="H577" s="63"/>
      <c r="I577" s="227"/>
      <c r="J577" s="227"/>
      <c r="K577" s="227"/>
      <c r="L577" s="769"/>
      <c r="M577" s="339"/>
      <c r="N577" s="770"/>
      <c r="O577" s="732"/>
      <c r="P577" s="732"/>
      <c r="Q577" s="732"/>
      <c r="R577" s="732"/>
      <c r="S577" s="732"/>
      <c r="T577" s="732"/>
      <c r="U577" s="732"/>
      <c r="V577" s="732"/>
      <c r="W577" s="732"/>
      <c r="X577" s="732"/>
      <c r="Y577" s="732"/>
      <c r="Z577" s="748"/>
    </row>
    <row r="578" spans="1:26" ht="19.5" customHeight="1">
      <c r="A578" s="148"/>
      <c r="B578" s="148"/>
      <c r="C578" s="148"/>
      <c r="D578" s="148"/>
      <c r="E578" s="148"/>
      <c r="F578" s="148"/>
      <c r="G578" s="227"/>
      <c r="H578" s="63"/>
      <c r="I578" s="227"/>
      <c r="J578" s="227"/>
      <c r="K578" s="227"/>
      <c r="L578" s="769"/>
      <c r="M578" s="339"/>
      <c r="N578" s="770"/>
      <c r="O578" s="732"/>
      <c r="P578" s="732"/>
      <c r="Q578" s="732"/>
      <c r="R578" s="732"/>
      <c r="S578" s="732"/>
      <c r="T578" s="732"/>
      <c r="U578" s="732"/>
      <c r="V578" s="732"/>
      <c r="W578" s="732"/>
      <c r="X578" s="732"/>
      <c r="Y578" s="732"/>
      <c r="Z578" s="748"/>
    </row>
    <row r="579" spans="1:26" ht="19.5" customHeight="1">
      <c r="A579" s="148"/>
      <c r="B579" s="148"/>
      <c r="C579" s="148"/>
      <c r="D579" s="148"/>
      <c r="E579" s="148"/>
      <c r="F579" s="148"/>
      <c r="G579" s="227"/>
      <c r="H579" s="63"/>
      <c r="I579" s="227"/>
      <c r="J579" s="227"/>
      <c r="K579" s="227"/>
      <c r="L579" s="769"/>
      <c r="M579" s="339"/>
      <c r="N579" s="770"/>
      <c r="O579" s="732"/>
      <c r="P579" s="732"/>
      <c r="Q579" s="732"/>
      <c r="R579" s="732"/>
      <c r="S579" s="732"/>
      <c r="T579" s="732"/>
      <c r="U579" s="732"/>
      <c r="V579" s="732"/>
      <c r="W579" s="732"/>
      <c r="X579" s="732"/>
      <c r="Y579" s="732"/>
      <c r="Z579" s="748"/>
    </row>
    <row r="580" spans="1:26" ht="19.5" customHeight="1">
      <c r="A580" s="148"/>
      <c r="B580" s="148"/>
      <c r="C580" s="148"/>
      <c r="D580" s="148"/>
      <c r="E580" s="148"/>
      <c r="F580" s="148"/>
      <c r="G580" s="227"/>
      <c r="H580" s="63"/>
      <c r="I580" s="227"/>
      <c r="J580" s="227"/>
      <c r="K580" s="227"/>
      <c r="L580" s="769"/>
      <c r="M580" s="339"/>
      <c r="N580" s="770"/>
      <c r="O580" s="732"/>
      <c r="P580" s="732"/>
      <c r="Q580" s="732"/>
      <c r="R580" s="732"/>
      <c r="S580" s="732"/>
      <c r="T580" s="732"/>
      <c r="U580" s="732"/>
      <c r="V580" s="732"/>
      <c r="W580" s="732"/>
      <c r="X580" s="732"/>
      <c r="Y580" s="732"/>
      <c r="Z580" s="748"/>
    </row>
    <row r="581" spans="1:26" ht="19.5" customHeight="1">
      <c r="A581" s="148"/>
      <c r="B581" s="148"/>
      <c r="C581" s="148"/>
      <c r="D581" s="148"/>
      <c r="E581" s="148"/>
      <c r="F581" s="148"/>
      <c r="G581" s="227"/>
      <c r="H581" s="63"/>
      <c r="I581" s="227"/>
      <c r="J581" s="227"/>
      <c r="K581" s="227"/>
      <c r="L581" s="769"/>
      <c r="M581" s="339"/>
      <c r="N581" s="770"/>
      <c r="O581" s="732"/>
      <c r="P581" s="732"/>
      <c r="Q581" s="732"/>
      <c r="R581" s="732"/>
      <c r="S581" s="732"/>
      <c r="T581" s="732"/>
      <c r="U581" s="732"/>
      <c r="V581" s="732"/>
      <c r="W581" s="732"/>
      <c r="X581" s="732"/>
      <c r="Y581" s="732"/>
      <c r="Z581" s="748"/>
    </row>
    <row r="582" spans="1:26" ht="19.5" customHeight="1">
      <c r="A582" s="148"/>
      <c r="B582" s="148"/>
      <c r="C582" s="148"/>
      <c r="D582" s="148"/>
      <c r="E582" s="148"/>
      <c r="F582" s="148"/>
      <c r="G582" s="227"/>
      <c r="H582" s="63"/>
      <c r="I582" s="227"/>
      <c r="J582" s="227"/>
      <c r="K582" s="227"/>
      <c r="L582" s="769"/>
      <c r="M582" s="339"/>
      <c r="N582" s="770"/>
      <c r="O582" s="732"/>
      <c r="P582" s="732"/>
      <c r="Q582" s="732"/>
      <c r="R582" s="732"/>
      <c r="S582" s="732"/>
      <c r="T582" s="732"/>
      <c r="U582" s="732"/>
      <c r="V582" s="732"/>
      <c r="W582" s="732"/>
      <c r="X582" s="732"/>
      <c r="Y582" s="732"/>
      <c r="Z582" s="748"/>
    </row>
    <row r="583" spans="1:26" ht="19.5" customHeight="1">
      <c r="A583" s="148"/>
      <c r="B583" s="148"/>
      <c r="C583" s="148"/>
      <c r="D583" s="148"/>
      <c r="E583" s="148"/>
      <c r="F583" s="148"/>
      <c r="G583" s="227"/>
      <c r="H583" s="63"/>
      <c r="I583" s="227"/>
      <c r="J583" s="227"/>
      <c r="K583" s="227"/>
      <c r="L583" s="769"/>
      <c r="M583" s="339"/>
      <c r="N583" s="770"/>
      <c r="O583" s="732"/>
      <c r="P583" s="732"/>
      <c r="Q583" s="732"/>
      <c r="R583" s="732"/>
      <c r="S583" s="732"/>
      <c r="T583" s="732"/>
      <c r="U583" s="732"/>
      <c r="V583" s="732"/>
      <c r="W583" s="732"/>
      <c r="X583" s="732"/>
      <c r="Y583" s="732"/>
      <c r="Z583" s="748"/>
    </row>
    <row r="584" spans="1:26" ht="19.5" customHeight="1">
      <c r="A584" s="148"/>
      <c r="B584" s="148"/>
      <c r="C584" s="148"/>
      <c r="D584" s="148"/>
      <c r="E584" s="148"/>
      <c r="F584" s="148"/>
      <c r="G584" s="227"/>
      <c r="H584" s="63"/>
      <c r="I584" s="227"/>
      <c r="J584" s="227"/>
      <c r="K584" s="227"/>
      <c r="L584" s="769"/>
      <c r="M584" s="339"/>
      <c r="N584" s="770"/>
      <c r="O584" s="732"/>
      <c r="P584" s="732"/>
      <c r="Q584" s="732"/>
      <c r="R584" s="732"/>
      <c r="S584" s="732"/>
      <c r="T584" s="732"/>
      <c r="U584" s="732"/>
      <c r="V584" s="732"/>
      <c r="W584" s="732"/>
      <c r="X584" s="732"/>
      <c r="Y584" s="732"/>
      <c r="Z584" s="748"/>
    </row>
    <row r="585" spans="1:26" ht="19.5" customHeight="1">
      <c r="A585" s="148"/>
      <c r="B585" s="148"/>
      <c r="C585" s="148"/>
      <c r="D585" s="148"/>
      <c r="E585" s="148"/>
      <c r="F585" s="148"/>
      <c r="G585" s="227"/>
      <c r="H585" s="63"/>
      <c r="I585" s="227"/>
      <c r="J585" s="227"/>
      <c r="K585" s="227"/>
      <c r="L585" s="769"/>
      <c r="M585" s="339"/>
      <c r="N585" s="770"/>
      <c r="O585" s="732"/>
      <c r="P585" s="732"/>
      <c r="Q585" s="732"/>
      <c r="R585" s="732"/>
      <c r="S585" s="732"/>
      <c r="T585" s="732"/>
      <c r="U585" s="732"/>
      <c r="V585" s="732"/>
      <c r="W585" s="732"/>
      <c r="X585" s="732"/>
      <c r="Y585" s="732"/>
      <c r="Z585" s="748"/>
    </row>
    <row r="586" spans="1:26" ht="19.5" customHeight="1">
      <c r="A586" s="148"/>
      <c r="B586" s="148"/>
      <c r="C586" s="148"/>
      <c r="D586" s="148"/>
      <c r="E586" s="148"/>
      <c r="F586" s="148"/>
      <c r="G586" s="227"/>
      <c r="H586" s="63"/>
      <c r="I586" s="227"/>
      <c r="J586" s="227"/>
      <c r="K586" s="227"/>
      <c r="L586" s="769"/>
      <c r="M586" s="339"/>
      <c r="N586" s="770"/>
      <c r="O586" s="732"/>
      <c r="P586" s="732"/>
      <c r="Q586" s="732"/>
      <c r="R586" s="732"/>
      <c r="S586" s="732"/>
      <c r="T586" s="732"/>
      <c r="U586" s="732"/>
      <c r="V586" s="732"/>
      <c r="W586" s="732"/>
      <c r="X586" s="732"/>
      <c r="Y586" s="732"/>
      <c r="Z586" s="748"/>
    </row>
    <row r="587" spans="1:26" ht="19.5" customHeight="1">
      <c r="A587" s="148"/>
      <c r="B587" s="148"/>
      <c r="C587" s="148"/>
      <c r="D587" s="148"/>
      <c r="E587" s="148"/>
      <c r="F587" s="148"/>
      <c r="G587" s="227"/>
      <c r="H587" s="63"/>
      <c r="I587" s="227"/>
      <c r="J587" s="227"/>
      <c r="K587" s="227"/>
      <c r="L587" s="769"/>
      <c r="M587" s="339"/>
      <c r="N587" s="770"/>
      <c r="O587" s="732"/>
      <c r="P587" s="732"/>
      <c r="Q587" s="732"/>
      <c r="R587" s="732"/>
      <c r="S587" s="732"/>
      <c r="T587" s="732"/>
      <c r="U587" s="732"/>
      <c r="V587" s="732"/>
      <c r="W587" s="732"/>
      <c r="X587" s="732"/>
      <c r="Y587" s="732"/>
      <c r="Z587" s="748"/>
    </row>
    <row r="588" spans="1:26" ht="19.5" customHeight="1">
      <c r="A588" s="148"/>
      <c r="B588" s="148"/>
      <c r="C588" s="148"/>
      <c r="D588" s="148"/>
      <c r="E588" s="148"/>
      <c r="F588" s="148"/>
      <c r="G588" s="227"/>
      <c r="H588" s="63"/>
      <c r="I588" s="227"/>
      <c r="J588" s="227"/>
      <c r="K588" s="227"/>
      <c r="L588" s="769"/>
      <c r="M588" s="339"/>
      <c r="N588" s="770"/>
      <c r="O588" s="732"/>
      <c r="P588" s="732"/>
      <c r="Q588" s="732"/>
      <c r="R588" s="732"/>
      <c r="S588" s="732"/>
      <c r="T588" s="732"/>
      <c r="U588" s="732"/>
      <c r="V588" s="732"/>
      <c r="W588" s="732"/>
      <c r="X588" s="732"/>
      <c r="Y588" s="732"/>
      <c r="Z588" s="748"/>
    </row>
    <row r="589" spans="1:26" ht="19.5" customHeight="1">
      <c r="A589" s="148"/>
      <c r="B589" s="148"/>
      <c r="C589" s="148"/>
      <c r="D589" s="148"/>
      <c r="E589" s="148"/>
      <c r="F589" s="148"/>
      <c r="G589" s="227"/>
      <c r="H589" s="63"/>
      <c r="I589" s="227"/>
      <c r="J589" s="227"/>
      <c r="K589" s="227"/>
      <c r="L589" s="769"/>
      <c r="M589" s="339"/>
      <c r="N589" s="770"/>
      <c r="O589" s="732"/>
      <c r="P589" s="732"/>
      <c r="Q589" s="732"/>
      <c r="R589" s="732"/>
      <c r="S589" s="732"/>
      <c r="T589" s="732"/>
      <c r="U589" s="732"/>
      <c r="V589" s="732"/>
      <c r="W589" s="732"/>
      <c r="X589" s="732"/>
      <c r="Y589" s="732"/>
      <c r="Z589" s="748"/>
    </row>
    <row r="590" spans="1:26" ht="19.5" customHeight="1">
      <c r="A590" s="148"/>
      <c r="B590" s="148"/>
      <c r="C590" s="148"/>
      <c r="D590" s="148"/>
      <c r="E590" s="148"/>
      <c r="F590" s="148"/>
      <c r="G590" s="227"/>
      <c r="H590" s="63"/>
      <c r="I590" s="227"/>
      <c r="J590" s="227"/>
      <c r="K590" s="227"/>
      <c r="L590" s="769"/>
      <c r="M590" s="339"/>
      <c r="N590" s="770"/>
      <c r="O590" s="732"/>
      <c r="P590" s="732"/>
      <c r="Q590" s="732"/>
      <c r="R590" s="732"/>
      <c r="S590" s="732"/>
      <c r="T590" s="732"/>
      <c r="U590" s="732"/>
      <c r="V590" s="732"/>
      <c r="W590" s="732"/>
      <c r="X590" s="732"/>
      <c r="Y590" s="732"/>
      <c r="Z590" s="748"/>
    </row>
    <row r="591" spans="1:26" ht="19.5" customHeight="1">
      <c r="A591" s="148"/>
      <c r="B591" s="148"/>
      <c r="C591" s="148"/>
      <c r="D591" s="148"/>
      <c r="E591" s="148"/>
      <c r="F591" s="148"/>
      <c r="G591" s="227"/>
      <c r="H591" s="63"/>
      <c r="I591" s="227"/>
      <c r="J591" s="227"/>
      <c r="K591" s="227"/>
      <c r="L591" s="769"/>
      <c r="M591" s="339"/>
      <c r="N591" s="770"/>
      <c r="O591" s="732"/>
      <c r="P591" s="732"/>
      <c r="Q591" s="732"/>
      <c r="R591" s="732"/>
      <c r="S591" s="732"/>
      <c r="T591" s="732"/>
      <c r="U591" s="732"/>
      <c r="V591" s="732"/>
      <c r="W591" s="732"/>
      <c r="X591" s="732"/>
      <c r="Y591" s="732"/>
      <c r="Z591" s="748"/>
    </row>
    <row r="592" spans="1:26" ht="19.5" customHeight="1">
      <c r="A592" s="148"/>
      <c r="B592" s="148"/>
      <c r="C592" s="148"/>
      <c r="D592" s="148"/>
      <c r="E592" s="148"/>
      <c r="F592" s="148"/>
      <c r="G592" s="227"/>
      <c r="H592" s="63"/>
      <c r="I592" s="227"/>
      <c r="J592" s="227"/>
      <c r="K592" s="227"/>
      <c r="L592" s="769"/>
      <c r="M592" s="339"/>
      <c r="N592" s="770"/>
      <c r="O592" s="732"/>
      <c r="P592" s="732"/>
      <c r="Q592" s="732"/>
      <c r="R592" s="732"/>
      <c r="S592" s="732"/>
      <c r="T592" s="732"/>
      <c r="U592" s="732"/>
      <c r="V592" s="732"/>
      <c r="W592" s="732"/>
      <c r="X592" s="732"/>
      <c r="Y592" s="732"/>
      <c r="Z592" s="748"/>
    </row>
    <row r="593" spans="1:26" ht="19.5" customHeight="1">
      <c r="A593" s="148"/>
      <c r="B593" s="148"/>
      <c r="C593" s="148"/>
      <c r="D593" s="148"/>
      <c r="E593" s="148"/>
      <c r="F593" s="148"/>
      <c r="G593" s="227"/>
      <c r="H593" s="63"/>
      <c r="I593" s="227"/>
      <c r="J593" s="227"/>
      <c r="K593" s="227"/>
      <c r="L593" s="769"/>
      <c r="M593" s="339"/>
      <c r="N593" s="770"/>
      <c r="O593" s="732"/>
      <c r="P593" s="732"/>
      <c r="Q593" s="732"/>
      <c r="R593" s="732"/>
      <c r="S593" s="732"/>
      <c r="T593" s="732"/>
      <c r="U593" s="732"/>
      <c r="V593" s="732"/>
      <c r="W593" s="732"/>
      <c r="X593" s="732"/>
      <c r="Y593" s="732"/>
      <c r="Z593" s="748"/>
    </row>
    <row r="594" spans="1:26" ht="19.5" customHeight="1">
      <c r="A594" s="148"/>
      <c r="B594" s="148"/>
      <c r="C594" s="148"/>
      <c r="D594" s="148"/>
      <c r="E594" s="148"/>
      <c r="F594" s="148"/>
      <c r="G594" s="227"/>
      <c r="H594" s="63"/>
      <c r="I594" s="227"/>
      <c r="J594" s="227"/>
      <c r="K594" s="227"/>
      <c r="L594" s="769"/>
      <c r="M594" s="339"/>
      <c r="N594" s="770"/>
      <c r="O594" s="732"/>
      <c r="P594" s="732"/>
      <c r="Q594" s="732"/>
      <c r="R594" s="732"/>
      <c r="S594" s="732"/>
      <c r="T594" s="732"/>
      <c r="U594" s="732"/>
      <c r="V594" s="732"/>
      <c r="W594" s="732"/>
      <c r="X594" s="732"/>
      <c r="Y594" s="732"/>
      <c r="Z594" s="748"/>
    </row>
    <row r="595" spans="1:26" ht="19.5" customHeight="1">
      <c r="A595" s="148"/>
      <c r="B595" s="148"/>
      <c r="C595" s="148"/>
      <c r="D595" s="148"/>
      <c r="E595" s="148"/>
      <c r="F595" s="148"/>
      <c r="G595" s="227"/>
      <c r="H595" s="63"/>
      <c r="I595" s="227"/>
      <c r="J595" s="227"/>
      <c r="K595" s="227"/>
      <c r="L595" s="769"/>
      <c r="M595" s="339"/>
      <c r="N595" s="770"/>
      <c r="O595" s="732"/>
      <c r="P595" s="732"/>
      <c r="Q595" s="732"/>
      <c r="R595" s="732"/>
      <c r="S595" s="732"/>
      <c r="T595" s="732"/>
      <c r="U595" s="732"/>
      <c r="V595" s="732"/>
      <c r="W595" s="732"/>
      <c r="X595" s="732"/>
      <c r="Y595" s="732"/>
      <c r="Z595" s="748"/>
    </row>
    <row r="596" spans="1:26" ht="19.5" customHeight="1">
      <c r="A596" s="148"/>
      <c r="B596" s="148"/>
      <c r="C596" s="148"/>
      <c r="D596" s="148"/>
      <c r="E596" s="148"/>
      <c r="F596" s="148"/>
      <c r="G596" s="227"/>
      <c r="H596" s="63"/>
      <c r="I596" s="227"/>
      <c r="J596" s="227"/>
      <c r="K596" s="227"/>
      <c r="L596" s="769"/>
      <c r="M596" s="339"/>
      <c r="N596" s="770"/>
      <c r="O596" s="732"/>
      <c r="P596" s="732"/>
      <c r="Q596" s="732"/>
      <c r="R596" s="732"/>
      <c r="S596" s="732"/>
      <c r="T596" s="732"/>
      <c r="U596" s="732"/>
      <c r="V596" s="732"/>
      <c r="W596" s="732"/>
      <c r="X596" s="732"/>
      <c r="Y596" s="732"/>
      <c r="Z596" s="748"/>
    </row>
    <row r="597" spans="1:26" ht="19.5" customHeight="1">
      <c r="A597" s="148"/>
      <c r="B597" s="148"/>
      <c r="C597" s="148"/>
      <c r="D597" s="148"/>
      <c r="E597" s="148"/>
      <c r="F597" s="148"/>
      <c r="G597" s="227"/>
      <c r="H597" s="63"/>
      <c r="I597" s="227"/>
      <c r="J597" s="227"/>
      <c r="K597" s="227"/>
      <c r="L597" s="769"/>
      <c r="M597" s="339"/>
      <c r="N597" s="770"/>
      <c r="O597" s="732"/>
      <c r="P597" s="732"/>
      <c r="Q597" s="732"/>
      <c r="R597" s="732"/>
      <c r="S597" s="732"/>
      <c r="T597" s="732"/>
      <c r="U597" s="732"/>
      <c r="V597" s="732"/>
      <c r="W597" s="732"/>
      <c r="X597" s="732"/>
      <c r="Y597" s="732"/>
      <c r="Z597" s="748"/>
    </row>
    <row r="598" spans="1:26" ht="19.5" customHeight="1">
      <c r="A598" s="148"/>
      <c r="B598" s="148"/>
      <c r="C598" s="148"/>
      <c r="D598" s="148"/>
      <c r="E598" s="148"/>
      <c r="F598" s="148"/>
      <c r="G598" s="227"/>
      <c r="H598" s="63"/>
      <c r="I598" s="227"/>
      <c r="J598" s="227"/>
      <c r="K598" s="227"/>
      <c r="L598" s="769"/>
      <c r="M598" s="339"/>
      <c r="N598" s="770"/>
      <c r="O598" s="732"/>
      <c r="P598" s="732"/>
      <c r="Q598" s="732"/>
      <c r="R598" s="732"/>
      <c r="S598" s="732"/>
      <c r="T598" s="732"/>
      <c r="U598" s="732"/>
      <c r="V598" s="732"/>
      <c r="W598" s="732"/>
      <c r="X598" s="732"/>
      <c r="Y598" s="732"/>
      <c r="Z598" s="748"/>
    </row>
    <row r="599" spans="1:26" ht="19.5" customHeight="1">
      <c r="A599" s="148"/>
      <c r="B599" s="148"/>
      <c r="C599" s="148"/>
      <c r="D599" s="148"/>
      <c r="E599" s="148"/>
      <c r="F599" s="148"/>
      <c r="G599" s="227"/>
      <c r="H599" s="63"/>
      <c r="I599" s="227"/>
      <c r="J599" s="227"/>
      <c r="K599" s="227"/>
      <c r="L599" s="769"/>
      <c r="M599" s="339"/>
      <c r="N599" s="770"/>
      <c r="O599" s="732"/>
      <c r="P599" s="732"/>
      <c r="Q599" s="732"/>
      <c r="R599" s="732"/>
      <c r="S599" s="732"/>
      <c r="T599" s="732"/>
      <c r="U599" s="732"/>
      <c r="V599" s="732"/>
      <c r="W599" s="732"/>
      <c r="X599" s="732"/>
      <c r="Y599" s="732"/>
      <c r="Z599" s="748"/>
    </row>
    <row r="600" spans="1:26" ht="19.5" customHeight="1">
      <c r="A600" s="148"/>
      <c r="B600" s="148"/>
      <c r="C600" s="148"/>
      <c r="D600" s="148"/>
      <c r="E600" s="148"/>
      <c r="F600" s="148"/>
      <c r="G600" s="227"/>
      <c r="H600" s="63"/>
      <c r="I600" s="227"/>
      <c r="J600" s="227"/>
      <c r="K600" s="227"/>
      <c r="L600" s="769"/>
      <c r="M600" s="339"/>
      <c r="N600" s="770"/>
      <c r="O600" s="732"/>
      <c r="P600" s="732"/>
      <c r="Q600" s="732"/>
      <c r="R600" s="732"/>
      <c r="S600" s="732"/>
      <c r="T600" s="732"/>
      <c r="U600" s="732"/>
      <c r="V600" s="732"/>
      <c r="W600" s="732"/>
      <c r="X600" s="732"/>
      <c r="Y600" s="732"/>
      <c r="Z600" s="748"/>
    </row>
    <row r="601" spans="1:26" ht="19.5" customHeight="1">
      <c r="A601" s="148"/>
      <c r="B601" s="148"/>
      <c r="C601" s="148"/>
      <c r="D601" s="148"/>
      <c r="E601" s="148"/>
      <c r="F601" s="148"/>
      <c r="G601" s="227"/>
      <c r="H601" s="63"/>
      <c r="I601" s="227"/>
      <c r="J601" s="227"/>
      <c r="K601" s="227"/>
      <c r="L601" s="769"/>
      <c r="M601" s="339"/>
      <c r="N601" s="770"/>
      <c r="O601" s="732"/>
      <c r="P601" s="732"/>
      <c r="Q601" s="732"/>
      <c r="R601" s="732"/>
      <c r="S601" s="732"/>
      <c r="T601" s="732"/>
      <c r="U601" s="732"/>
      <c r="V601" s="732"/>
      <c r="W601" s="732"/>
      <c r="X601" s="732"/>
      <c r="Y601" s="732"/>
      <c r="Z601" s="748"/>
    </row>
    <row r="602" spans="1:26" ht="19.5" customHeight="1">
      <c r="A602" s="148"/>
      <c r="B602" s="148"/>
      <c r="C602" s="148"/>
      <c r="D602" s="148"/>
      <c r="E602" s="148"/>
      <c r="F602" s="148"/>
      <c r="G602" s="227"/>
      <c r="H602" s="63"/>
      <c r="I602" s="227"/>
      <c r="J602" s="227"/>
      <c r="K602" s="227"/>
      <c r="L602" s="769"/>
      <c r="M602" s="339"/>
      <c r="N602" s="770"/>
      <c r="O602" s="732"/>
      <c r="P602" s="732"/>
      <c r="Q602" s="732"/>
      <c r="R602" s="732"/>
      <c r="S602" s="732"/>
      <c r="T602" s="732"/>
      <c r="U602" s="732"/>
      <c r="V602" s="732"/>
      <c r="W602" s="732"/>
      <c r="X602" s="732"/>
      <c r="Y602" s="732"/>
      <c r="Z602" s="748"/>
    </row>
    <row r="603" spans="1:26" ht="19.5" customHeight="1">
      <c r="A603" s="148"/>
      <c r="B603" s="148"/>
      <c r="C603" s="148"/>
      <c r="D603" s="148"/>
      <c r="E603" s="148"/>
      <c r="F603" s="148"/>
      <c r="G603" s="227"/>
      <c r="H603" s="63"/>
      <c r="I603" s="227"/>
      <c r="J603" s="227"/>
      <c r="K603" s="227"/>
      <c r="L603" s="769"/>
      <c r="M603" s="339"/>
      <c r="N603" s="770"/>
      <c r="O603" s="732"/>
      <c r="P603" s="732"/>
      <c r="Q603" s="732"/>
      <c r="R603" s="732"/>
      <c r="S603" s="732"/>
      <c r="T603" s="732"/>
      <c r="U603" s="732"/>
      <c r="V603" s="732"/>
      <c r="W603" s="732"/>
      <c r="X603" s="732"/>
      <c r="Y603" s="732"/>
      <c r="Z603" s="748"/>
    </row>
    <row r="604" spans="1:26" ht="19.5" customHeight="1">
      <c r="A604" s="148"/>
      <c r="B604" s="148"/>
      <c r="C604" s="148"/>
      <c r="D604" s="148"/>
      <c r="E604" s="148"/>
      <c r="F604" s="148"/>
      <c r="G604" s="227"/>
      <c r="H604" s="63"/>
      <c r="I604" s="227"/>
      <c r="J604" s="227"/>
      <c r="K604" s="227"/>
      <c r="L604" s="769"/>
      <c r="M604" s="339"/>
      <c r="N604" s="770"/>
      <c r="O604" s="732"/>
      <c r="P604" s="732"/>
      <c r="Q604" s="732"/>
      <c r="R604" s="732"/>
      <c r="S604" s="732"/>
      <c r="T604" s="732"/>
      <c r="U604" s="732"/>
      <c r="V604" s="732"/>
      <c r="W604" s="732"/>
      <c r="X604" s="732"/>
      <c r="Y604" s="732"/>
      <c r="Z604" s="748"/>
    </row>
    <row r="605" spans="1:26" ht="19.5" customHeight="1">
      <c r="A605" s="148"/>
      <c r="B605" s="148"/>
      <c r="C605" s="148"/>
      <c r="D605" s="148"/>
      <c r="E605" s="148"/>
      <c r="F605" s="148"/>
      <c r="G605" s="227"/>
      <c r="H605" s="63"/>
      <c r="I605" s="227"/>
      <c r="J605" s="227"/>
      <c r="K605" s="227"/>
      <c r="L605" s="769"/>
      <c r="M605" s="339"/>
      <c r="N605" s="770"/>
      <c r="O605" s="732"/>
      <c r="P605" s="732"/>
      <c r="Q605" s="732"/>
      <c r="R605" s="732"/>
      <c r="S605" s="732"/>
      <c r="T605" s="732"/>
      <c r="U605" s="732"/>
      <c r="V605" s="732"/>
      <c r="W605" s="732"/>
      <c r="X605" s="732"/>
      <c r="Y605" s="732"/>
      <c r="Z605" s="748"/>
    </row>
    <row r="606" spans="1:26" ht="19.5" customHeight="1">
      <c r="A606" s="148"/>
      <c r="B606" s="148"/>
      <c r="C606" s="148"/>
      <c r="D606" s="148"/>
      <c r="E606" s="148"/>
      <c r="F606" s="148"/>
      <c r="G606" s="227"/>
      <c r="H606" s="63"/>
      <c r="I606" s="227"/>
      <c r="J606" s="227"/>
      <c r="K606" s="227"/>
      <c r="L606" s="769"/>
      <c r="M606" s="339"/>
      <c r="N606" s="770"/>
      <c r="O606" s="148"/>
      <c r="P606" s="148"/>
      <c r="Q606" s="148"/>
      <c r="R606" s="148"/>
      <c r="S606" s="148"/>
      <c r="T606" s="148"/>
      <c r="U606" s="148"/>
      <c r="V606" s="148"/>
      <c r="W606" s="148"/>
      <c r="X606" s="148"/>
      <c r="Y606" s="148"/>
    </row>
    <row r="607" spans="1:26" ht="19.5" customHeight="1">
      <c r="A607" s="148"/>
      <c r="B607" s="148"/>
      <c r="C607" s="148"/>
      <c r="D607" s="148"/>
      <c r="E607" s="148"/>
      <c r="F607" s="148"/>
      <c r="G607" s="227"/>
      <c r="H607" s="63"/>
      <c r="I607" s="227"/>
      <c r="J607" s="227"/>
      <c r="K607" s="227"/>
      <c r="L607" s="769"/>
      <c r="M607" s="339"/>
      <c r="N607" s="770"/>
      <c r="O607" s="148"/>
      <c r="P607" s="148"/>
      <c r="Q607" s="148"/>
      <c r="R607" s="148"/>
      <c r="S607" s="148"/>
      <c r="T607" s="148"/>
      <c r="U607" s="148"/>
      <c r="V607" s="148"/>
      <c r="W607" s="148"/>
      <c r="X607" s="148"/>
      <c r="Y607" s="148"/>
    </row>
    <row r="608" spans="1:26" ht="19.5" customHeight="1">
      <c r="A608" s="148"/>
      <c r="B608" s="148"/>
      <c r="C608" s="148"/>
      <c r="D608" s="148"/>
      <c r="E608" s="148"/>
      <c r="F608" s="148"/>
      <c r="G608" s="227"/>
      <c r="H608" s="63"/>
      <c r="I608" s="227"/>
      <c r="J608" s="227"/>
      <c r="K608" s="227"/>
      <c r="L608" s="769"/>
      <c r="M608" s="339"/>
      <c r="N608" s="770"/>
      <c r="O608" s="148"/>
      <c r="P608" s="148"/>
      <c r="Q608" s="148"/>
      <c r="R608" s="148"/>
      <c r="S608" s="148"/>
      <c r="T608" s="148"/>
      <c r="U608" s="148"/>
      <c r="V608" s="148"/>
      <c r="W608" s="148"/>
      <c r="X608" s="148"/>
      <c r="Y608" s="148"/>
    </row>
    <row r="609" spans="1:25" ht="19.5" customHeight="1">
      <c r="A609" s="148"/>
      <c r="B609" s="148"/>
      <c r="C609" s="148"/>
      <c r="D609" s="148"/>
      <c r="E609" s="148"/>
      <c r="F609" s="148"/>
      <c r="G609" s="227"/>
      <c r="H609" s="63"/>
      <c r="I609" s="227"/>
      <c r="J609" s="227"/>
      <c r="K609" s="227"/>
      <c r="L609" s="769"/>
      <c r="M609" s="339"/>
      <c r="N609" s="770"/>
      <c r="O609" s="148"/>
      <c r="P609" s="148"/>
      <c r="Q609" s="148"/>
      <c r="R609" s="148"/>
      <c r="S609" s="148"/>
      <c r="T609" s="148"/>
      <c r="U609" s="148"/>
      <c r="V609" s="148"/>
      <c r="W609" s="148"/>
      <c r="X609" s="148"/>
      <c r="Y609" s="148"/>
    </row>
    <row r="610" spans="1:25" ht="19.5" customHeight="1">
      <c r="A610" s="148"/>
      <c r="B610" s="148"/>
      <c r="C610" s="148"/>
      <c r="D610" s="148"/>
      <c r="E610" s="148"/>
      <c r="F610" s="148"/>
      <c r="G610" s="227"/>
      <c r="H610" s="63"/>
      <c r="I610" s="227"/>
      <c r="J610" s="227"/>
      <c r="K610" s="227"/>
      <c r="L610" s="769"/>
      <c r="M610" s="339"/>
      <c r="N610" s="770"/>
      <c r="O610" s="148"/>
      <c r="P610" s="148"/>
      <c r="Q610" s="148"/>
      <c r="R610" s="148"/>
      <c r="S610" s="148"/>
      <c r="T610" s="148"/>
      <c r="U610" s="148"/>
      <c r="V610" s="148"/>
      <c r="W610" s="148"/>
      <c r="X610" s="148"/>
      <c r="Y610" s="148"/>
    </row>
    <row r="611" spans="1:25" ht="19.5" customHeight="1">
      <c r="A611" s="148"/>
      <c r="B611" s="148"/>
      <c r="C611" s="148"/>
      <c r="D611" s="148"/>
      <c r="E611" s="148"/>
      <c r="F611" s="148"/>
      <c r="G611" s="227"/>
      <c r="H611" s="63"/>
      <c r="I611" s="227"/>
      <c r="J611" s="227"/>
      <c r="K611" s="227"/>
      <c r="L611" s="769"/>
      <c r="M611" s="771"/>
      <c r="N611" s="772"/>
      <c r="O611" s="148"/>
      <c r="P611" s="148"/>
      <c r="Q611" s="148"/>
      <c r="R611" s="148"/>
      <c r="S611" s="148"/>
      <c r="T611" s="148"/>
      <c r="U611" s="148"/>
      <c r="V611" s="148"/>
      <c r="W611" s="148"/>
      <c r="X611" s="148"/>
      <c r="Y611" s="148"/>
    </row>
    <row r="612" spans="1:25" ht="19.5" customHeight="1">
      <c r="A612" s="148"/>
      <c r="B612" s="148"/>
      <c r="C612" s="148"/>
      <c r="D612" s="148"/>
      <c r="E612" s="148"/>
      <c r="F612" s="148"/>
      <c r="G612" s="227"/>
      <c r="H612" s="63"/>
      <c r="I612" s="227"/>
      <c r="J612" s="227"/>
      <c r="K612" s="227"/>
      <c r="L612" s="769"/>
      <c r="M612" s="771"/>
      <c r="N612" s="772"/>
      <c r="O612" s="148"/>
      <c r="P612" s="148"/>
      <c r="Q612" s="148"/>
      <c r="R612" s="148"/>
      <c r="S612" s="148"/>
      <c r="T612" s="148"/>
      <c r="U612" s="148"/>
      <c r="V612" s="148"/>
      <c r="W612" s="148"/>
      <c r="X612" s="148"/>
      <c r="Y612" s="148"/>
    </row>
    <row r="613" spans="1:25" ht="19.5" customHeight="1">
      <c r="A613" s="148"/>
      <c r="B613" s="148"/>
      <c r="C613" s="148"/>
      <c r="D613" s="148"/>
      <c r="E613" s="148"/>
      <c r="F613" s="148"/>
      <c r="G613" s="227"/>
      <c r="H613" s="63"/>
      <c r="I613" s="227"/>
      <c r="J613" s="227"/>
      <c r="K613" s="227"/>
      <c r="L613" s="769"/>
      <c r="M613" s="771"/>
      <c r="N613" s="772"/>
      <c r="O613" s="148"/>
      <c r="P613" s="148"/>
      <c r="Q613" s="148"/>
      <c r="R613" s="148"/>
      <c r="S613" s="148"/>
      <c r="T613" s="148"/>
      <c r="U613" s="148"/>
      <c r="V613" s="148"/>
      <c r="W613" s="148"/>
      <c r="X613" s="148"/>
      <c r="Y613" s="148"/>
    </row>
    <row r="614" spans="1:25" ht="19.5" customHeight="1">
      <c r="A614" s="148"/>
      <c r="B614" s="148"/>
      <c r="C614" s="148"/>
      <c r="D614" s="148"/>
      <c r="E614" s="148"/>
      <c r="F614" s="148"/>
      <c r="G614" s="227"/>
      <c r="H614" s="63"/>
      <c r="I614" s="227"/>
      <c r="J614" s="227"/>
      <c r="K614" s="227"/>
      <c r="L614" s="769"/>
      <c r="M614" s="771"/>
      <c r="N614" s="772"/>
      <c r="O614" s="148"/>
      <c r="P614" s="148"/>
      <c r="Q614" s="148"/>
      <c r="R614" s="148"/>
      <c r="S614" s="148"/>
      <c r="T614" s="148"/>
      <c r="U614" s="148"/>
      <c r="V614" s="148"/>
      <c r="W614" s="148"/>
      <c r="X614" s="148"/>
      <c r="Y614" s="148"/>
    </row>
    <row r="615" spans="1:25" ht="19.5" customHeight="1">
      <c r="A615" s="148"/>
      <c r="B615" s="148"/>
      <c r="C615" s="148"/>
      <c r="D615" s="148"/>
      <c r="E615" s="148"/>
      <c r="F615" s="148"/>
      <c r="G615" s="227"/>
      <c r="H615" s="63"/>
      <c r="I615" s="227"/>
      <c r="J615" s="227"/>
      <c r="K615" s="227"/>
      <c r="L615" s="769"/>
      <c r="M615" s="771"/>
      <c r="N615" s="772"/>
      <c r="O615" s="148"/>
      <c r="P615" s="148"/>
      <c r="Q615" s="148"/>
      <c r="R615" s="148"/>
      <c r="S615" s="148"/>
      <c r="T615" s="148"/>
      <c r="U615" s="148"/>
      <c r="V615" s="148"/>
      <c r="W615" s="148"/>
      <c r="X615" s="148"/>
      <c r="Y615" s="148"/>
    </row>
    <row r="616" spans="1:25" ht="19.5" customHeight="1">
      <c r="A616" s="148"/>
      <c r="B616" s="148"/>
      <c r="C616" s="148"/>
      <c r="D616" s="148"/>
      <c r="E616" s="148"/>
      <c r="F616" s="148"/>
      <c r="G616" s="227"/>
      <c r="H616" s="63"/>
      <c r="I616" s="227"/>
      <c r="J616" s="227"/>
      <c r="K616" s="227"/>
      <c r="L616" s="769"/>
      <c r="M616" s="771"/>
      <c r="N616" s="772"/>
      <c r="O616" s="148"/>
      <c r="P616" s="148"/>
      <c r="Q616" s="148"/>
      <c r="R616" s="148"/>
      <c r="S616" s="148"/>
      <c r="T616" s="148"/>
      <c r="U616" s="148"/>
      <c r="V616" s="148"/>
      <c r="W616" s="148"/>
      <c r="X616" s="148"/>
      <c r="Y616" s="148"/>
    </row>
    <row r="617" spans="1:25" ht="19.5" customHeight="1">
      <c r="A617" s="148"/>
      <c r="B617" s="148"/>
      <c r="C617" s="148"/>
      <c r="D617" s="148"/>
      <c r="E617" s="148"/>
      <c r="F617" s="148"/>
      <c r="G617" s="227"/>
      <c r="H617" s="63"/>
      <c r="I617" s="227"/>
      <c r="J617" s="227"/>
      <c r="K617" s="227"/>
      <c r="L617" s="769"/>
      <c r="M617" s="771"/>
      <c r="N617" s="772"/>
      <c r="O617" s="148"/>
      <c r="P617" s="148"/>
      <c r="Q617" s="148"/>
      <c r="R617" s="148"/>
      <c r="S617" s="148"/>
      <c r="T617" s="148"/>
      <c r="U617" s="148"/>
      <c r="V617" s="148"/>
      <c r="W617" s="148"/>
      <c r="X617" s="148"/>
      <c r="Y617" s="148"/>
    </row>
    <row r="618" spans="1:25" ht="19.5" customHeight="1">
      <c r="A618" s="148"/>
      <c r="B618" s="148"/>
      <c r="C618" s="148"/>
      <c r="D618" s="148"/>
      <c r="E618" s="148"/>
      <c r="F618" s="148"/>
      <c r="G618" s="227"/>
      <c r="H618" s="63"/>
      <c r="I618" s="227"/>
      <c r="J618" s="227"/>
      <c r="K618" s="227"/>
      <c r="L618" s="769"/>
      <c r="M618" s="771"/>
      <c r="N618" s="772"/>
      <c r="O618" s="148"/>
      <c r="P618" s="148"/>
      <c r="Q618" s="148"/>
      <c r="R618" s="148"/>
      <c r="S618" s="148"/>
      <c r="T618" s="148"/>
      <c r="U618" s="148"/>
      <c r="V618" s="148"/>
      <c r="W618" s="148"/>
      <c r="X618" s="148"/>
      <c r="Y618" s="148"/>
    </row>
    <row r="619" spans="1:25" ht="19.5" customHeight="1">
      <c r="A619" s="148"/>
      <c r="B619" s="148"/>
      <c r="C619" s="148"/>
      <c r="D619" s="148"/>
      <c r="E619" s="148"/>
      <c r="F619" s="148"/>
      <c r="G619" s="227"/>
      <c r="H619" s="63"/>
      <c r="I619" s="227"/>
      <c r="J619" s="227"/>
      <c r="K619" s="227"/>
      <c r="L619" s="769"/>
      <c r="M619" s="771"/>
      <c r="N619" s="772"/>
      <c r="O619" s="148"/>
      <c r="P619" s="148"/>
      <c r="Q619" s="148"/>
      <c r="R619" s="148"/>
      <c r="S619" s="148"/>
      <c r="T619" s="148"/>
      <c r="U619" s="148"/>
      <c r="V619" s="148"/>
      <c r="W619" s="148"/>
      <c r="X619" s="148"/>
      <c r="Y619" s="148"/>
    </row>
    <row r="620" spans="1:25" ht="19.5" customHeight="1">
      <c r="A620" s="148"/>
      <c r="B620" s="148"/>
      <c r="C620" s="148"/>
      <c r="D620" s="148"/>
      <c r="E620" s="148"/>
      <c r="F620" s="148"/>
      <c r="G620" s="227"/>
      <c r="H620" s="63"/>
      <c r="I620" s="227"/>
      <c r="J620" s="227"/>
      <c r="K620" s="227"/>
      <c r="L620" s="769"/>
      <c r="M620" s="771"/>
      <c r="N620" s="772"/>
      <c r="O620" s="148"/>
      <c r="P620" s="148"/>
      <c r="Q620" s="148"/>
      <c r="R620" s="148"/>
      <c r="S620" s="148"/>
      <c r="T620" s="148"/>
      <c r="U620" s="148"/>
      <c r="V620" s="148"/>
      <c r="W620" s="148"/>
      <c r="X620" s="148"/>
      <c r="Y620" s="148"/>
    </row>
    <row r="621" spans="1:25" ht="19.5" customHeight="1">
      <c r="A621" s="148"/>
      <c r="B621" s="148"/>
      <c r="C621" s="148"/>
      <c r="D621" s="148"/>
      <c r="E621" s="148"/>
      <c r="F621" s="148"/>
      <c r="G621" s="227"/>
      <c r="H621" s="63"/>
      <c r="I621" s="227"/>
      <c r="J621" s="227"/>
      <c r="K621" s="227"/>
      <c r="L621" s="769"/>
      <c r="M621" s="771"/>
      <c r="N621" s="772"/>
      <c r="O621" s="148"/>
      <c r="P621" s="148"/>
      <c r="Q621" s="148"/>
      <c r="R621" s="148"/>
      <c r="S621" s="148"/>
      <c r="T621" s="148"/>
      <c r="U621" s="148"/>
      <c r="V621" s="148"/>
      <c r="W621" s="148"/>
      <c r="X621" s="148"/>
      <c r="Y621" s="148"/>
    </row>
    <row r="622" spans="1:25" ht="19.5" customHeight="1">
      <c r="A622" s="148"/>
      <c r="B622" s="148"/>
      <c r="C622" s="148"/>
      <c r="D622" s="148"/>
      <c r="E622" s="148"/>
      <c r="F622" s="148"/>
      <c r="G622" s="227"/>
      <c r="H622" s="63"/>
      <c r="I622" s="227"/>
      <c r="J622" s="227"/>
      <c r="K622" s="227"/>
      <c r="L622" s="769"/>
      <c r="M622" s="771"/>
      <c r="N622" s="772"/>
      <c r="O622" s="148"/>
      <c r="P622" s="148"/>
      <c r="Q622" s="148"/>
      <c r="R622" s="148"/>
      <c r="S622" s="148"/>
      <c r="T622" s="148"/>
      <c r="U622" s="148"/>
      <c r="V622" s="148"/>
      <c r="W622" s="148"/>
      <c r="X622" s="148"/>
      <c r="Y622" s="148"/>
    </row>
    <row r="623" spans="1:25" ht="19.5" customHeight="1">
      <c r="A623" s="148"/>
      <c r="B623" s="148"/>
      <c r="C623" s="148"/>
      <c r="D623" s="148"/>
      <c r="E623" s="148"/>
      <c r="F623" s="148"/>
      <c r="G623" s="227"/>
      <c r="H623" s="63"/>
      <c r="I623" s="227"/>
      <c r="J623" s="227"/>
      <c r="K623" s="227"/>
      <c r="L623" s="769"/>
      <c r="M623" s="771"/>
      <c r="N623" s="772"/>
      <c r="O623" s="148"/>
      <c r="P623" s="148"/>
      <c r="Q623" s="148"/>
      <c r="R623" s="148"/>
      <c r="S623" s="148"/>
      <c r="T623" s="148"/>
      <c r="U623" s="148"/>
      <c r="V623" s="148"/>
      <c r="W623" s="148"/>
      <c r="X623" s="148"/>
      <c r="Y623" s="148"/>
    </row>
    <row r="624" spans="1:25" ht="19.5" customHeight="1">
      <c r="A624" s="148"/>
      <c r="B624" s="148"/>
      <c r="C624" s="148"/>
      <c r="D624" s="148"/>
      <c r="E624" s="148"/>
      <c r="F624" s="148"/>
      <c r="G624" s="227"/>
      <c r="H624" s="63"/>
      <c r="I624" s="227"/>
      <c r="J624" s="227"/>
      <c r="K624" s="227"/>
      <c r="L624" s="769"/>
      <c r="M624" s="771"/>
      <c r="N624" s="772"/>
      <c r="O624" s="148"/>
      <c r="P624" s="148"/>
      <c r="Q624" s="148"/>
      <c r="R624" s="148"/>
      <c r="S624" s="148"/>
      <c r="T624" s="148"/>
      <c r="U624" s="148"/>
      <c r="V624" s="148"/>
      <c r="W624" s="148"/>
      <c r="X624" s="148"/>
      <c r="Y624" s="148"/>
    </row>
    <row r="625" spans="1:25" ht="19.5" customHeight="1">
      <c r="A625" s="148"/>
      <c r="B625" s="148"/>
      <c r="C625" s="148"/>
      <c r="D625" s="148"/>
      <c r="E625" s="148"/>
      <c r="F625" s="148"/>
      <c r="G625" s="227"/>
      <c r="H625" s="63"/>
      <c r="I625" s="227"/>
      <c r="J625" s="227"/>
      <c r="K625" s="227"/>
      <c r="L625" s="769"/>
      <c r="M625" s="771"/>
      <c r="N625" s="772"/>
      <c r="O625" s="148"/>
      <c r="P625" s="148"/>
      <c r="Q625" s="148"/>
      <c r="R625" s="148"/>
      <c r="S625" s="148"/>
      <c r="T625" s="148"/>
      <c r="U625" s="148"/>
      <c r="V625" s="148"/>
      <c r="W625" s="148"/>
      <c r="X625" s="148"/>
      <c r="Y625" s="148"/>
    </row>
    <row r="626" spans="1:25" ht="19.5" customHeight="1">
      <c r="A626" s="148"/>
      <c r="B626" s="148"/>
      <c r="C626" s="148"/>
      <c r="D626" s="148"/>
      <c r="E626" s="148"/>
      <c r="F626" s="148"/>
      <c r="G626" s="227"/>
      <c r="H626" s="63"/>
      <c r="I626" s="227"/>
      <c r="J626" s="227"/>
      <c r="K626" s="227"/>
      <c r="L626" s="769"/>
      <c r="M626" s="771"/>
      <c r="N626" s="772"/>
      <c r="O626" s="148"/>
      <c r="P626" s="148"/>
      <c r="Q626" s="148"/>
      <c r="R626" s="148"/>
      <c r="S626" s="148"/>
      <c r="T626" s="148"/>
      <c r="U626" s="148"/>
      <c r="V626" s="148"/>
      <c r="W626" s="148"/>
      <c r="X626" s="148"/>
      <c r="Y626" s="148"/>
    </row>
    <row r="627" spans="1:25" ht="19.5" customHeight="1">
      <c r="A627" s="148"/>
      <c r="B627" s="148"/>
      <c r="C627" s="148"/>
      <c r="D627" s="148"/>
      <c r="E627" s="148"/>
      <c r="F627" s="148"/>
      <c r="G627" s="227"/>
      <c r="H627" s="63"/>
      <c r="I627" s="227"/>
      <c r="J627" s="227"/>
      <c r="K627" s="227"/>
      <c r="L627" s="769"/>
      <c r="M627" s="771"/>
      <c r="N627" s="772"/>
      <c r="O627" s="148"/>
      <c r="P627" s="148"/>
      <c r="Q627" s="148"/>
      <c r="R627" s="148"/>
      <c r="S627" s="148"/>
      <c r="T627" s="148"/>
      <c r="U627" s="148"/>
      <c r="V627" s="148"/>
      <c r="W627" s="148"/>
      <c r="X627" s="148"/>
      <c r="Y627" s="148"/>
    </row>
    <row r="628" spans="1:25" ht="19.5" customHeight="1">
      <c r="A628" s="148"/>
      <c r="B628" s="148"/>
      <c r="C628" s="148"/>
      <c r="D628" s="148"/>
      <c r="E628" s="148"/>
      <c r="F628" s="148"/>
      <c r="G628" s="227"/>
      <c r="H628" s="63"/>
      <c r="I628" s="227"/>
      <c r="J628" s="227"/>
      <c r="K628" s="227"/>
      <c r="L628" s="769"/>
      <c r="M628" s="771"/>
      <c r="N628" s="772"/>
      <c r="O628" s="148"/>
      <c r="P628" s="148"/>
      <c r="Q628" s="148"/>
      <c r="R628" s="148"/>
      <c r="S628" s="148"/>
      <c r="T628" s="148"/>
      <c r="U628" s="148"/>
      <c r="V628" s="148"/>
      <c r="W628" s="148"/>
      <c r="X628" s="148"/>
      <c r="Y628" s="148"/>
    </row>
    <row r="629" spans="1:25" ht="19.5" customHeight="1">
      <c r="A629" s="148"/>
      <c r="B629" s="148"/>
      <c r="C629" s="148"/>
      <c r="D629" s="148"/>
      <c r="E629" s="148"/>
      <c r="F629" s="148"/>
      <c r="G629" s="227"/>
      <c r="H629" s="63"/>
      <c r="I629" s="227"/>
      <c r="J629" s="227"/>
      <c r="K629" s="227"/>
      <c r="L629" s="769"/>
      <c r="M629" s="771"/>
      <c r="N629" s="772"/>
      <c r="O629" s="148"/>
      <c r="P629" s="148"/>
      <c r="Q629" s="148"/>
      <c r="R629" s="148"/>
      <c r="S629" s="148"/>
      <c r="T629" s="148"/>
      <c r="U629" s="148"/>
      <c r="V629" s="148"/>
      <c r="W629" s="148"/>
      <c r="X629" s="148"/>
      <c r="Y629" s="148"/>
    </row>
    <row r="630" spans="1:25" ht="19.5" customHeight="1">
      <c r="A630" s="148"/>
      <c r="B630" s="148"/>
      <c r="C630" s="148"/>
      <c r="D630" s="148"/>
      <c r="E630" s="148"/>
      <c r="F630" s="148"/>
      <c r="G630" s="227"/>
      <c r="H630" s="63"/>
      <c r="I630" s="227"/>
      <c r="J630" s="227"/>
      <c r="K630" s="227"/>
      <c r="L630" s="769"/>
      <c r="M630" s="771"/>
      <c r="N630" s="772"/>
      <c r="O630" s="148"/>
      <c r="P630" s="148"/>
      <c r="Q630" s="148"/>
      <c r="R630" s="148"/>
      <c r="S630" s="148"/>
      <c r="T630" s="148"/>
      <c r="U630" s="148"/>
      <c r="V630" s="148"/>
      <c r="W630" s="148"/>
      <c r="X630" s="148"/>
      <c r="Y630" s="148"/>
    </row>
    <row r="631" spans="1:25" ht="19.5" customHeight="1">
      <c r="A631" s="148"/>
      <c r="B631" s="148"/>
      <c r="C631" s="148"/>
      <c r="D631" s="148"/>
      <c r="E631" s="148"/>
      <c r="F631" s="148"/>
      <c r="G631" s="227"/>
      <c r="H631" s="63"/>
      <c r="I631" s="227"/>
      <c r="J631" s="227"/>
      <c r="K631" s="227"/>
      <c r="L631" s="769"/>
      <c r="M631" s="771"/>
      <c r="N631" s="772"/>
      <c r="O631" s="148"/>
      <c r="P631" s="148"/>
      <c r="Q631" s="148"/>
      <c r="R631" s="148"/>
      <c r="S631" s="148"/>
      <c r="T631" s="148"/>
      <c r="U631" s="148"/>
      <c r="V631" s="148"/>
      <c r="W631" s="148"/>
      <c r="X631" s="148"/>
      <c r="Y631" s="148"/>
    </row>
    <row r="632" spans="1:25" ht="19.5" customHeight="1">
      <c r="A632" s="148"/>
      <c r="B632" s="148"/>
      <c r="C632" s="148"/>
      <c r="D632" s="148"/>
      <c r="E632" s="148"/>
      <c r="F632" s="148"/>
      <c r="G632" s="227"/>
      <c r="H632" s="63"/>
      <c r="I632" s="227"/>
      <c r="J632" s="227"/>
      <c r="K632" s="227"/>
      <c r="L632" s="769"/>
      <c r="M632" s="771"/>
      <c r="N632" s="772"/>
      <c r="O632" s="148"/>
      <c r="P632" s="148"/>
      <c r="Q632" s="148"/>
      <c r="R632" s="148"/>
      <c r="S632" s="148"/>
      <c r="T632" s="148"/>
      <c r="U632" s="148"/>
      <c r="V632" s="148"/>
      <c r="W632" s="148"/>
      <c r="X632" s="148"/>
      <c r="Y632" s="148"/>
    </row>
    <row r="633" spans="1:25" ht="19.5" customHeight="1">
      <c r="A633" s="148"/>
      <c r="B633" s="148"/>
      <c r="C633" s="148"/>
      <c r="D633" s="148"/>
      <c r="E633" s="148"/>
      <c r="F633" s="148"/>
      <c r="G633" s="227"/>
      <c r="H633" s="63"/>
      <c r="I633" s="227"/>
      <c r="J633" s="227"/>
      <c r="K633" s="227"/>
      <c r="L633" s="769"/>
      <c r="M633" s="771"/>
      <c r="N633" s="772"/>
      <c r="O633" s="148"/>
      <c r="P633" s="148"/>
      <c r="Q633" s="148"/>
      <c r="R633" s="148"/>
      <c r="S633" s="148"/>
      <c r="T633" s="148"/>
      <c r="U633" s="148"/>
      <c r="V633" s="148"/>
      <c r="W633" s="148"/>
      <c r="X633" s="148"/>
      <c r="Y633" s="148"/>
    </row>
    <row r="634" spans="1:25" ht="19.5" customHeight="1">
      <c r="A634" s="148"/>
      <c r="B634" s="148"/>
      <c r="C634" s="148"/>
      <c r="D634" s="148"/>
      <c r="E634" s="148"/>
      <c r="F634" s="148"/>
      <c r="G634" s="227"/>
      <c r="H634" s="63"/>
      <c r="I634" s="227"/>
      <c r="J634" s="227"/>
      <c r="K634" s="227"/>
      <c r="L634" s="769"/>
      <c r="M634" s="771"/>
      <c r="N634" s="772"/>
      <c r="O634" s="148"/>
      <c r="P634" s="148"/>
      <c r="Q634" s="148"/>
      <c r="R634" s="148"/>
      <c r="S634" s="148"/>
      <c r="T634" s="148"/>
      <c r="U634" s="148"/>
      <c r="V634" s="148"/>
      <c r="W634" s="148"/>
      <c r="X634" s="148"/>
      <c r="Y634" s="148"/>
    </row>
    <row r="635" spans="1:25" ht="19.5" customHeight="1">
      <c r="A635" s="148"/>
      <c r="B635" s="148"/>
      <c r="C635" s="148"/>
      <c r="D635" s="148"/>
      <c r="E635" s="148"/>
      <c r="F635" s="148"/>
      <c r="G635" s="227"/>
      <c r="H635" s="63"/>
      <c r="I635" s="227"/>
      <c r="J635" s="227"/>
      <c r="K635" s="227"/>
      <c r="L635" s="769"/>
      <c r="M635" s="771"/>
      <c r="N635" s="772"/>
      <c r="O635" s="148"/>
      <c r="P635" s="148"/>
      <c r="Q635" s="148"/>
      <c r="R635" s="148"/>
      <c r="S635" s="148"/>
      <c r="T635" s="148"/>
      <c r="U635" s="148"/>
      <c r="V635" s="148"/>
      <c r="W635" s="148"/>
      <c r="X635" s="148"/>
      <c r="Y635" s="148"/>
    </row>
    <row r="636" spans="1:25" ht="19.5" customHeight="1">
      <c r="A636" s="148"/>
      <c r="B636" s="148"/>
      <c r="C636" s="148"/>
      <c r="D636" s="148"/>
      <c r="E636" s="148"/>
      <c r="F636" s="148"/>
      <c r="G636" s="227"/>
      <c r="H636" s="63"/>
      <c r="I636" s="227"/>
      <c r="J636" s="227"/>
      <c r="K636" s="227"/>
      <c r="L636" s="769"/>
      <c r="M636" s="771"/>
      <c r="N636" s="772"/>
      <c r="O636" s="148"/>
      <c r="P636" s="148"/>
      <c r="Q636" s="148"/>
      <c r="R636" s="148"/>
      <c r="S636" s="148"/>
      <c r="T636" s="148"/>
      <c r="U636" s="148"/>
      <c r="V636" s="148"/>
      <c r="W636" s="148"/>
      <c r="X636" s="148"/>
      <c r="Y636" s="148"/>
    </row>
    <row r="637" spans="1:25" ht="19.5" customHeight="1">
      <c r="A637" s="148"/>
      <c r="B637" s="148"/>
      <c r="C637" s="148"/>
      <c r="D637" s="148"/>
      <c r="E637" s="148"/>
      <c r="F637" s="148"/>
      <c r="G637" s="227"/>
      <c r="H637" s="63"/>
      <c r="I637" s="227"/>
      <c r="J637" s="227"/>
      <c r="K637" s="227"/>
      <c r="L637" s="769"/>
      <c r="M637" s="771"/>
      <c r="N637" s="772"/>
      <c r="O637" s="148"/>
      <c r="P637" s="148"/>
      <c r="Q637" s="148"/>
      <c r="R637" s="148"/>
      <c r="S637" s="148"/>
      <c r="T637" s="148"/>
      <c r="U637" s="148"/>
      <c r="V637" s="148"/>
      <c r="W637" s="148"/>
      <c r="X637" s="148"/>
      <c r="Y637" s="148"/>
    </row>
    <row r="638" spans="1:25" ht="19.5" customHeight="1">
      <c r="A638" s="148"/>
      <c r="B638" s="148"/>
      <c r="C638" s="148"/>
      <c r="D638" s="148"/>
      <c r="E638" s="148"/>
      <c r="F638" s="148"/>
      <c r="G638" s="227"/>
      <c r="H638" s="63"/>
      <c r="I638" s="227"/>
      <c r="J638" s="227"/>
      <c r="K638" s="227"/>
      <c r="L638" s="769"/>
      <c r="M638" s="771"/>
      <c r="N638" s="772"/>
      <c r="O638" s="148"/>
      <c r="P638" s="148"/>
      <c r="Q638" s="148"/>
      <c r="R638" s="148"/>
      <c r="S638" s="148"/>
      <c r="T638" s="148"/>
      <c r="U638" s="148"/>
      <c r="V638" s="148"/>
      <c r="W638" s="148"/>
      <c r="X638" s="148"/>
      <c r="Y638" s="148"/>
    </row>
    <row r="639" spans="1:25" ht="19.5" customHeight="1">
      <c r="A639" s="148"/>
      <c r="B639" s="148"/>
      <c r="C639" s="148"/>
      <c r="D639" s="148"/>
      <c r="E639" s="148"/>
      <c r="F639" s="148"/>
      <c r="G639" s="227"/>
      <c r="H639" s="63"/>
      <c r="I639" s="227"/>
      <c r="J639" s="227"/>
      <c r="K639" s="227"/>
      <c r="L639" s="769"/>
      <c r="M639" s="771"/>
      <c r="N639" s="772"/>
      <c r="O639" s="148"/>
      <c r="P639" s="148"/>
      <c r="Q639" s="148"/>
      <c r="R639" s="148"/>
      <c r="S639" s="148"/>
      <c r="T639" s="148"/>
      <c r="U639" s="148"/>
      <c r="V639" s="148"/>
      <c r="W639" s="148"/>
      <c r="X639" s="148"/>
      <c r="Y639" s="148"/>
    </row>
    <row r="640" spans="1:25" ht="19.5" customHeight="1">
      <c r="A640" s="148"/>
      <c r="B640" s="148"/>
      <c r="C640" s="148"/>
      <c r="D640" s="148"/>
      <c r="E640" s="148"/>
      <c r="F640" s="148"/>
      <c r="G640" s="227"/>
      <c r="H640" s="63"/>
      <c r="I640" s="227"/>
      <c r="J640" s="227"/>
      <c r="K640" s="227"/>
      <c r="L640" s="769"/>
      <c r="M640" s="771"/>
      <c r="N640" s="772"/>
      <c r="O640" s="148"/>
      <c r="P640" s="148"/>
      <c r="Q640" s="148"/>
      <c r="R640" s="148"/>
      <c r="S640" s="148"/>
      <c r="T640" s="148"/>
      <c r="U640" s="148"/>
      <c r="V640" s="148"/>
      <c r="W640" s="148"/>
      <c r="X640" s="148"/>
      <c r="Y640" s="148"/>
    </row>
    <row r="641" spans="1:25" ht="19.5" customHeight="1">
      <c r="A641" s="148"/>
      <c r="B641" s="148"/>
      <c r="C641" s="148"/>
      <c r="D641" s="148"/>
      <c r="E641" s="148"/>
      <c r="F641" s="148"/>
      <c r="G641" s="227"/>
      <c r="H641" s="63"/>
      <c r="I641" s="227"/>
      <c r="J641" s="227"/>
      <c r="K641" s="227"/>
      <c r="L641" s="769"/>
      <c r="M641" s="771"/>
      <c r="N641" s="772"/>
      <c r="O641" s="148"/>
      <c r="P641" s="148"/>
      <c r="Q641" s="148"/>
      <c r="R641" s="148"/>
      <c r="S641" s="148"/>
      <c r="T641" s="148"/>
      <c r="U641" s="148"/>
      <c r="V641" s="148"/>
      <c r="W641" s="148"/>
      <c r="X641" s="148"/>
      <c r="Y641" s="148"/>
    </row>
    <row r="642" spans="1:25" ht="19.5" customHeight="1">
      <c r="A642" s="148"/>
      <c r="B642" s="148"/>
      <c r="C642" s="148"/>
      <c r="D642" s="148"/>
      <c r="E642" s="148"/>
      <c r="F642" s="148"/>
      <c r="G642" s="227"/>
      <c r="H642" s="63"/>
      <c r="I642" s="227"/>
      <c r="J642" s="227"/>
      <c r="K642" s="227"/>
      <c r="L642" s="769"/>
      <c r="M642" s="771"/>
      <c r="N642" s="772"/>
      <c r="O642" s="148"/>
      <c r="P642" s="148"/>
      <c r="Q642" s="148"/>
      <c r="R642" s="148"/>
      <c r="S642" s="148"/>
      <c r="T642" s="148"/>
      <c r="U642" s="148"/>
      <c r="V642" s="148"/>
      <c r="W642" s="148"/>
      <c r="X642" s="148"/>
      <c r="Y642" s="148"/>
    </row>
    <row r="643" spans="1:25" ht="19.5" customHeight="1">
      <c r="A643" s="148"/>
      <c r="B643" s="148"/>
      <c r="C643" s="148"/>
      <c r="D643" s="148"/>
      <c r="E643" s="148"/>
      <c r="F643" s="148"/>
      <c r="G643" s="227"/>
      <c r="H643" s="63"/>
      <c r="I643" s="227"/>
      <c r="J643" s="227"/>
      <c r="K643" s="227"/>
      <c r="L643" s="769"/>
      <c r="M643" s="771"/>
      <c r="N643" s="772"/>
      <c r="O643" s="148"/>
      <c r="P643" s="148"/>
      <c r="Q643" s="148"/>
      <c r="R643" s="148"/>
      <c r="S643" s="148"/>
      <c r="T643" s="148"/>
      <c r="U643" s="148"/>
      <c r="V643" s="148"/>
      <c r="W643" s="148"/>
      <c r="X643" s="148"/>
      <c r="Y643" s="148"/>
    </row>
    <row r="644" spans="1:25" ht="19.5" customHeight="1">
      <c r="A644" s="148"/>
      <c r="B644" s="148"/>
      <c r="C644" s="148"/>
      <c r="D644" s="148"/>
      <c r="E644" s="148"/>
      <c r="F644" s="148"/>
      <c r="G644" s="227"/>
      <c r="H644" s="63"/>
      <c r="I644" s="227"/>
      <c r="J644" s="227"/>
      <c r="K644" s="227"/>
      <c r="L644" s="769"/>
      <c r="M644" s="771"/>
      <c r="N644" s="772"/>
      <c r="O644" s="148"/>
      <c r="P644" s="148"/>
      <c r="Q644" s="148"/>
      <c r="R644" s="148"/>
      <c r="S644" s="148"/>
      <c r="T644" s="148"/>
      <c r="U644" s="148"/>
      <c r="V644" s="148"/>
      <c r="W644" s="148"/>
      <c r="X644" s="148"/>
      <c r="Y644" s="148"/>
    </row>
    <row r="645" spans="1:25" ht="19.5" customHeight="1">
      <c r="A645" s="148"/>
      <c r="B645" s="148"/>
      <c r="C645" s="148"/>
      <c r="D645" s="148"/>
      <c r="E645" s="148"/>
      <c r="F645" s="148"/>
      <c r="G645" s="227"/>
      <c r="H645" s="63"/>
      <c r="I645" s="227"/>
      <c r="J645" s="227"/>
      <c r="K645" s="227"/>
      <c r="L645" s="769"/>
      <c r="M645" s="771"/>
      <c r="N645" s="772"/>
      <c r="O645" s="148"/>
      <c r="P645" s="148"/>
      <c r="Q645" s="148"/>
      <c r="R645" s="148"/>
      <c r="S645" s="148"/>
      <c r="T645" s="148"/>
      <c r="U645" s="148"/>
      <c r="V645" s="148"/>
      <c r="W645" s="148"/>
      <c r="X645" s="148"/>
      <c r="Y645" s="148"/>
    </row>
    <row r="646" spans="1:25" ht="19.5" customHeight="1">
      <c r="A646" s="148"/>
      <c r="B646" s="148"/>
      <c r="C646" s="148"/>
      <c r="D646" s="148"/>
      <c r="E646" s="148"/>
      <c r="F646" s="148"/>
      <c r="G646" s="227"/>
      <c r="H646" s="63"/>
      <c r="I646" s="227"/>
      <c r="J646" s="227"/>
      <c r="K646" s="227"/>
      <c r="L646" s="769"/>
      <c r="M646" s="771"/>
      <c r="N646" s="772"/>
      <c r="O646" s="148"/>
      <c r="P646" s="148"/>
      <c r="Q646" s="148"/>
      <c r="R646" s="148"/>
      <c r="S646" s="148"/>
      <c r="T646" s="148"/>
      <c r="U646" s="148"/>
      <c r="V646" s="148"/>
      <c r="W646" s="148"/>
      <c r="X646" s="148"/>
      <c r="Y646" s="148"/>
    </row>
    <row r="647" spans="1:25" ht="19.5" customHeight="1">
      <c r="A647" s="148"/>
      <c r="B647" s="148"/>
      <c r="C647" s="148"/>
      <c r="D647" s="148"/>
      <c r="E647" s="148"/>
      <c r="F647" s="148"/>
      <c r="G647" s="227"/>
      <c r="H647" s="63"/>
      <c r="I647" s="227"/>
      <c r="J647" s="227"/>
      <c r="K647" s="227"/>
      <c r="L647" s="769"/>
      <c r="M647" s="771"/>
      <c r="N647" s="772"/>
      <c r="O647" s="148"/>
      <c r="P647" s="148"/>
      <c r="Q647" s="148"/>
      <c r="R647" s="148"/>
      <c r="S647" s="148"/>
      <c r="T647" s="148"/>
      <c r="U647" s="148"/>
      <c r="V647" s="148"/>
      <c r="W647" s="148"/>
      <c r="X647" s="148"/>
      <c r="Y647" s="148"/>
    </row>
    <row r="648" spans="1:25" ht="19.5" customHeight="1">
      <c r="A648" s="148"/>
      <c r="B648" s="148"/>
      <c r="C648" s="148"/>
      <c r="D648" s="148"/>
      <c r="E648" s="148"/>
      <c r="F648" s="148"/>
      <c r="G648" s="227"/>
      <c r="H648" s="63"/>
      <c r="I648" s="227"/>
      <c r="J648" s="227"/>
      <c r="K648" s="227"/>
      <c r="L648" s="769"/>
      <c r="M648" s="771"/>
      <c r="N648" s="772"/>
      <c r="O648" s="148"/>
      <c r="P648" s="148"/>
      <c r="Q648" s="148"/>
      <c r="R648" s="148"/>
      <c r="S648" s="148"/>
      <c r="T648" s="148"/>
      <c r="U648" s="148"/>
      <c r="V648" s="148"/>
      <c r="W648" s="148"/>
      <c r="X648" s="148"/>
      <c r="Y648" s="148"/>
    </row>
    <row r="649" spans="1:25" ht="19.5" customHeight="1">
      <c r="A649" s="148"/>
      <c r="B649" s="148"/>
      <c r="C649" s="148"/>
      <c r="D649" s="148"/>
      <c r="E649" s="148"/>
      <c r="F649" s="148"/>
      <c r="G649" s="227"/>
      <c r="H649" s="63"/>
      <c r="I649" s="227"/>
      <c r="J649" s="227"/>
      <c r="K649" s="227"/>
      <c r="L649" s="769"/>
      <c r="M649" s="771"/>
      <c r="N649" s="772"/>
      <c r="O649" s="148"/>
      <c r="P649" s="148"/>
      <c r="Q649" s="148"/>
      <c r="R649" s="148"/>
      <c r="S649" s="148"/>
      <c r="T649" s="148"/>
      <c r="U649" s="148"/>
      <c r="V649" s="148"/>
      <c r="W649" s="148"/>
      <c r="X649" s="148"/>
      <c r="Y649" s="148"/>
    </row>
    <row r="650" spans="1:25" ht="19.5" customHeight="1">
      <c r="A650" s="148"/>
      <c r="B650" s="148"/>
      <c r="C650" s="148"/>
      <c r="D650" s="148"/>
      <c r="E650" s="148"/>
      <c r="F650" s="148"/>
      <c r="G650" s="227"/>
      <c r="H650" s="63"/>
      <c r="I650" s="227"/>
      <c r="J650" s="227"/>
      <c r="K650" s="227"/>
      <c r="L650" s="769"/>
      <c r="M650" s="771"/>
      <c r="N650" s="772"/>
      <c r="O650" s="148"/>
      <c r="P650" s="148"/>
      <c r="Q650" s="148"/>
      <c r="R650" s="148"/>
      <c r="S650" s="148"/>
      <c r="T650" s="148"/>
      <c r="U650" s="148"/>
      <c r="V650" s="148"/>
      <c r="W650" s="148"/>
      <c r="X650" s="148"/>
      <c r="Y650" s="148"/>
    </row>
    <row r="651" spans="1:25" ht="19.5" customHeight="1">
      <c r="A651" s="148"/>
      <c r="B651" s="148"/>
      <c r="C651" s="148"/>
      <c r="D651" s="148"/>
      <c r="E651" s="148"/>
      <c r="F651" s="148"/>
      <c r="G651" s="227"/>
      <c r="H651" s="63"/>
      <c r="I651" s="227"/>
      <c r="J651" s="227"/>
      <c r="K651" s="227"/>
      <c r="L651" s="769"/>
      <c r="M651" s="771"/>
      <c r="N651" s="772"/>
      <c r="O651" s="148"/>
      <c r="P651" s="148"/>
      <c r="Q651" s="148"/>
      <c r="R651" s="148"/>
      <c r="S651" s="148"/>
      <c r="T651" s="148"/>
      <c r="U651" s="148"/>
      <c r="V651" s="148"/>
      <c r="W651" s="148"/>
      <c r="X651" s="148"/>
      <c r="Y651" s="148"/>
    </row>
    <row r="652" spans="1:25" ht="19.5" customHeight="1">
      <c r="A652" s="148"/>
      <c r="B652" s="148"/>
      <c r="C652" s="148"/>
      <c r="D652" s="148"/>
      <c r="E652" s="148"/>
      <c r="F652" s="148"/>
      <c r="G652" s="227"/>
      <c r="H652" s="63"/>
      <c r="I652" s="227"/>
      <c r="J652" s="227"/>
      <c r="K652" s="227"/>
      <c r="L652" s="769"/>
      <c r="M652" s="771"/>
      <c r="N652" s="772"/>
      <c r="O652" s="148"/>
      <c r="P652" s="148"/>
      <c r="Q652" s="148"/>
      <c r="R652" s="148"/>
      <c r="S652" s="148"/>
      <c r="T652" s="148"/>
      <c r="U652" s="148"/>
      <c r="V652" s="148"/>
      <c r="W652" s="148"/>
      <c r="X652" s="148"/>
      <c r="Y652" s="148"/>
    </row>
    <row r="653" spans="1:25" ht="19.5" customHeight="1">
      <c r="A653" s="148"/>
      <c r="B653" s="148"/>
      <c r="C653" s="148"/>
      <c r="D653" s="148"/>
      <c r="E653" s="148"/>
      <c r="F653" s="148"/>
      <c r="G653" s="227"/>
      <c r="H653" s="63"/>
      <c r="I653" s="227"/>
      <c r="J653" s="227"/>
      <c r="K653" s="227"/>
      <c r="L653" s="769"/>
      <c r="M653" s="771"/>
      <c r="N653" s="772"/>
      <c r="O653" s="148"/>
      <c r="P653" s="148"/>
      <c r="Q653" s="148"/>
      <c r="R653" s="148"/>
      <c r="S653" s="148"/>
      <c r="T653" s="148"/>
      <c r="U653" s="148"/>
      <c r="V653" s="148"/>
      <c r="W653" s="148"/>
      <c r="X653" s="148"/>
      <c r="Y653" s="148"/>
    </row>
    <row r="654" spans="1:25" ht="19.5" customHeight="1">
      <c r="A654" s="148"/>
      <c r="B654" s="148"/>
      <c r="C654" s="148"/>
      <c r="D654" s="148"/>
      <c r="E654" s="148"/>
      <c r="F654" s="148"/>
      <c r="G654" s="227"/>
      <c r="H654" s="63"/>
      <c r="I654" s="227"/>
      <c r="J654" s="227"/>
      <c r="K654" s="227"/>
      <c r="L654" s="769"/>
      <c r="M654" s="771"/>
      <c r="N654" s="772"/>
      <c r="O654" s="148"/>
      <c r="P654" s="148"/>
      <c r="Q654" s="148"/>
      <c r="R654" s="148"/>
      <c r="S654" s="148"/>
      <c r="T654" s="148"/>
      <c r="U654" s="148"/>
      <c r="V654" s="148"/>
      <c r="W654" s="148"/>
      <c r="X654" s="148"/>
      <c r="Y654" s="148"/>
    </row>
    <row r="655" spans="1:25" ht="19.5" customHeight="1">
      <c r="A655" s="148"/>
      <c r="B655" s="148"/>
      <c r="C655" s="148"/>
      <c r="D655" s="148"/>
      <c r="E655" s="148"/>
      <c r="F655" s="148"/>
      <c r="G655" s="227"/>
      <c r="H655" s="63"/>
      <c r="I655" s="227"/>
      <c r="J655" s="227"/>
      <c r="K655" s="227"/>
      <c r="L655" s="769"/>
      <c r="M655" s="771"/>
      <c r="N655" s="772"/>
      <c r="O655" s="148"/>
      <c r="P655" s="148"/>
      <c r="Q655" s="148"/>
      <c r="R655" s="148"/>
      <c r="S655" s="148"/>
      <c r="T655" s="148"/>
      <c r="U655" s="148"/>
      <c r="V655" s="148"/>
      <c r="W655" s="148"/>
      <c r="X655" s="148"/>
      <c r="Y655" s="148"/>
    </row>
    <row r="656" spans="1:25" ht="19.5" customHeight="1">
      <c r="A656" s="148"/>
      <c r="B656" s="148"/>
      <c r="C656" s="148"/>
      <c r="D656" s="148"/>
      <c r="E656" s="148"/>
      <c r="F656" s="148"/>
      <c r="G656" s="227"/>
      <c r="H656" s="63"/>
      <c r="I656" s="227"/>
      <c r="J656" s="227"/>
      <c r="K656" s="227"/>
      <c r="L656" s="769"/>
      <c r="M656" s="771"/>
      <c r="N656" s="772"/>
      <c r="O656" s="148"/>
      <c r="P656" s="148"/>
      <c r="Q656" s="148"/>
      <c r="R656" s="148"/>
      <c r="S656" s="148"/>
      <c r="T656" s="148"/>
      <c r="U656" s="148"/>
      <c r="V656" s="148"/>
      <c r="W656" s="148"/>
      <c r="X656" s="148"/>
      <c r="Y656" s="148"/>
    </row>
    <row r="657" spans="1:25" ht="19.5" customHeight="1">
      <c r="A657" s="148"/>
      <c r="B657" s="148"/>
      <c r="C657" s="148"/>
      <c r="D657" s="148"/>
      <c r="E657" s="148"/>
      <c r="F657" s="148"/>
      <c r="G657" s="227"/>
      <c r="H657" s="63"/>
      <c r="I657" s="227"/>
      <c r="J657" s="227"/>
      <c r="K657" s="227"/>
      <c r="L657" s="769"/>
      <c r="M657" s="771"/>
      <c r="N657" s="772"/>
      <c r="O657" s="148"/>
      <c r="P657" s="148"/>
      <c r="Q657" s="148"/>
      <c r="R657" s="148"/>
      <c r="S657" s="148"/>
      <c r="T657" s="148"/>
      <c r="U657" s="148"/>
      <c r="V657" s="148"/>
      <c r="W657" s="148"/>
      <c r="X657" s="148"/>
      <c r="Y657" s="148"/>
    </row>
    <row r="658" spans="1:25" ht="19.5" customHeight="1">
      <c r="A658" s="148"/>
      <c r="B658" s="148"/>
      <c r="C658" s="148"/>
      <c r="D658" s="148"/>
      <c r="E658" s="148"/>
      <c r="F658" s="148"/>
      <c r="G658" s="227"/>
      <c r="H658" s="63"/>
      <c r="I658" s="227"/>
      <c r="J658" s="227"/>
      <c r="K658" s="227"/>
      <c r="L658" s="769"/>
      <c r="M658" s="771"/>
      <c r="N658" s="772"/>
      <c r="O658" s="148"/>
      <c r="P658" s="148"/>
      <c r="Q658" s="148"/>
      <c r="R658" s="148"/>
      <c r="S658" s="148"/>
      <c r="T658" s="148"/>
      <c r="U658" s="148"/>
      <c r="V658" s="148"/>
      <c r="W658" s="148"/>
      <c r="X658" s="148"/>
      <c r="Y658" s="148"/>
    </row>
    <row r="659" spans="1:25" ht="19.5" customHeight="1">
      <c r="A659" s="148"/>
      <c r="B659" s="148"/>
      <c r="C659" s="148"/>
      <c r="D659" s="148"/>
      <c r="E659" s="148"/>
      <c r="F659" s="148"/>
      <c r="G659" s="227"/>
      <c r="H659" s="63"/>
      <c r="I659" s="227"/>
      <c r="J659" s="227"/>
      <c r="K659" s="227"/>
      <c r="L659" s="769"/>
      <c r="M659" s="771"/>
      <c r="N659" s="772"/>
      <c r="O659" s="148"/>
      <c r="P659" s="148"/>
      <c r="Q659" s="148"/>
      <c r="R659" s="148"/>
      <c r="S659" s="148"/>
      <c r="T659" s="148"/>
      <c r="U659" s="148"/>
      <c r="V659" s="148"/>
      <c r="W659" s="148"/>
      <c r="X659" s="148"/>
      <c r="Y659" s="148"/>
    </row>
    <row r="660" spans="1:25" ht="19.5" customHeight="1">
      <c r="A660" s="148"/>
      <c r="B660" s="148"/>
      <c r="C660" s="148"/>
      <c r="D660" s="148"/>
      <c r="E660" s="148"/>
      <c r="F660" s="148"/>
      <c r="G660" s="227"/>
      <c r="H660" s="63"/>
      <c r="I660" s="227"/>
      <c r="J660" s="227"/>
      <c r="K660" s="227"/>
      <c r="L660" s="769"/>
      <c r="M660" s="771"/>
      <c r="N660" s="772"/>
      <c r="O660" s="148"/>
      <c r="P660" s="148"/>
      <c r="Q660" s="148"/>
      <c r="R660" s="148"/>
      <c r="S660" s="148"/>
      <c r="T660" s="148"/>
      <c r="U660" s="148"/>
      <c r="V660" s="148"/>
      <c r="W660" s="148"/>
      <c r="X660" s="148"/>
      <c r="Y660" s="148"/>
    </row>
    <row r="661" spans="1:25" ht="19.5" customHeight="1">
      <c r="A661" s="148"/>
      <c r="B661" s="148"/>
      <c r="C661" s="148"/>
      <c r="D661" s="148"/>
      <c r="E661" s="148"/>
      <c r="F661" s="148"/>
      <c r="G661" s="227"/>
      <c r="H661" s="63"/>
      <c r="I661" s="227"/>
      <c r="J661" s="227"/>
      <c r="K661" s="227"/>
      <c r="L661" s="769"/>
      <c r="M661" s="771"/>
      <c r="N661" s="772"/>
      <c r="O661" s="148"/>
      <c r="P661" s="148"/>
      <c r="Q661" s="148"/>
      <c r="R661" s="148"/>
      <c r="S661" s="148"/>
      <c r="T661" s="148"/>
      <c r="U661" s="148"/>
      <c r="V661" s="148"/>
      <c r="W661" s="148"/>
      <c r="X661" s="148"/>
      <c r="Y661" s="148"/>
    </row>
    <row r="662" spans="1:25" ht="19.5" customHeight="1">
      <c r="A662" s="148"/>
      <c r="B662" s="148"/>
      <c r="C662" s="148"/>
      <c r="D662" s="148"/>
      <c r="E662" s="148"/>
      <c r="F662" s="148"/>
      <c r="G662" s="227"/>
      <c r="H662" s="63"/>
      <c r="I662" s="227"/>
      <c r="J662" s="227"/>
      <c r="K662" s="227"/>
      <c r="L662" s="769"/>
      <c r="M662" s="771"/>
      <c r="N662" s="772"/>
      <c r="O662" s="148"/>
      <c r="P662" s="148"/>
      <c r="Q662" s="148"/>
      <c r="R662" s="148"/>
      <c r="S662" s="148"/>
      <c r="T662" s="148"/>
      <c r="U662" s="148"/>
      <c r="V662" s="148"/>
      <c r="W662" s="148"/>
      <c r="X662" s="148"/>
      <c r="Y662" s="148"/>
    </row>
    <row r="663" spans="1:25" ht="19.5" customHeight="1">
      <c r="A663" s="148"/>
      <c r="B663" s="148"/>
      <c r="C663" s="148"/>
      <c r="D663" s="148"/>
      <c r="E663" s="148"/>
      <c r="F663" s="148"/>
      <c r="G663" s="227"/>
      <c r="H663" s="63"/>
      <c r="I663" s="227"/>
      <c r="J663" s="227"/>
      <c r="K663" s="227"/>
      <c r="L663" s="769"/>
      <c r="M663" s="771"/>
      <c r="N663" s="772"/>
      <c r="O663" s="148"/>
      <c r="P663" s="148"/>
      <c r="Q663" s="148"/>
      <c r="R663" s="148"/>
      <c r="S663" s="148"/>
      <c r="T663" s="148"/>
      <c r="U663" s="148"/>
      <c r="V663" s="148"/>
      <c r="W663" s="148"/>
      <c r="X663" s="148"/>
      <c r="Y663" s="148"/>
    </row>
    <row r="664" spans="1:25" ht="19.5" customHeight="1">
      <c r="A664" s="148"/>
      <c r="B664" s="148"/>
      <c r="C664" s="148"/>
      <c r="D664" s="148"/>
      <c r="E664" s="148"/>
      <c r="F664" s="148"/>
      <c r="G664" s="227"/>
      <c r="H664" s="63"/>
      <c r="I664" s="227"/>
      <c r="J664" s="227"/>
      <c r="K664" s="227"/>
      <c r="L664" s="769"/>
      <c r="M664" s="771"/>
      <c r="N664" s="772"/>
      <c r="O664" s="148"/>
      <c r="P664" s="148"/>
      <c r="Q664" s="148"/>
      <c r="R664" s="148"/>
      <c r="S664" s="148"/>
      <c r="T664" s="148"/>
      <c r="U664" s="148"/>
      <c r="V664" s="148"/>
      <c r="W664" s="148"/>
      <c r="X664" s="148"/>
      <c r="Y664" s="148"/>
    </row>
    <row r="665" spans="1:25" ht="19.5" customHeight="1">
      <c r="A665" s="148"/>
      <c r="B665" s="148"/>
      <c r="C665" s="148"/>
      <c r="D665" s="148"/>
      <c r="E665" s="148"/>
      <c r="F665" s="148"/>
      <c r="G665" s="227"/>
      <c r="H665" s="63"/>
      <c r="I665" s="227"/>
      <c r="J665" s="227"/>
      <c r="K665" s="227"/>
      <c r="L665" s="769"/>
      <c r="M665" s="771"/>
      <c r="N665" s="772"/>
      <c r="O665" s="148"/>
      <c r="P665" s="148"/>
      <c r="Q665" s="148"/>
      <c r="R665" s="148"/>
      <c r="S665" s="148"/>
      <c r="T665" s="148"/>
      <c r="U665" s="148"/>
      <c r="V665" s="148"/>
      <c r="W665" s="148"/>
      <c r="X665" s="148"/>
      <c r="Y665" s="148"/>
    </row>
    <row r="666" spans="1:25" ht="19.5" customHeight="1">
      <c r="A666" s="148"/>
      <c r="B666" s="148"/>
      <c r="C666" s="148"/>
      <c r="D666" s="148"/>
      <c r="E666" s="148"/>
      <c r="F666" s="148"/>
      <c r="G666" s="227"/>
      <c r="H666" s="63"/>
      <c r="I666" s="227"/>
      <c r="J666" s="227"/>
      <c r="K666" s="227"/>
      <c r="L666" s="769"/>
      <c r="M666" s="771"/>
      <c r="N666" s="772"/>
      <c r="O666" s="148"/>
      <c r="P666" s="148"/>
      <c r="Q666" s="148"/>
      <c r="R666" s="148"/>
      <c r="S666" s="148"/>
      <c r="T666" s="148"/>
      <c r="U666" s="148"/>
      <c r="V666" s="148"/>
      <c r="W666" s="148"/>
      <c r="X666" s="148"/>
      <c r="Y666" s="148"/>
    </row>
    <row r="667" spans="1:25" ht="19.5" customHeight="1">
      <c r="A667" s="148"/>
      <c r="B667" s="148"/>
      <c r="C667" s="148"/>
      <c r="D667" s="148"/>
      <c r="E667" s="148"/>
      <c r="F667" s="148"/>
      <c r="G667" s="227"/>
      <c r="H667" s="63"/>
      <c r="I667" s="227"/>
      <c r="J667" s="227"/>
      <c r="K667" s="227"/>
      <c r="L667" s="769"/>
      <c r="M667" s="771"/>
      <c r="N667" s="772"/>
      <c r="O667" s="148"/>
      <c r="P667" s="148"/>
      <c r="Q667" s="148"/>
      <c r="R667" s="148"/>
      <c r="S667" s="148"/>
      <c r="T667" s="148"/>
      <c r="U667" s="148"/>
      <c r="V667" s="148"/>
      <c r="W667" s="148"/>
      <c r="X667" s="148"/>
      <c r="Y667" s="148"/>
    </row>
    <row r="668" spans="1:25" ht="19.5" customHeight="1">
      <c r="A668" s="148"/>
      <c r="B668" s="148"/>
      <c r="C668" s="148"/>
      <c r="D668" s="148"/>
      <c r="E668" s="148"/>
      <c r="F668" s="148"/>
      <c r="G668" s="227"/>
      <c r="H668" s="63"/>
      <c r="I668" s="227"/>
      <c r="J668" s="227"/>
      <c r="K668" s="227"/>
      <c r="L668" s="769"/>
      <c r="M668" s="771"/>
      <c r="N668" s="772"/>
      <c r="O668" s="148"/>
      <c r="P668" s="148"/>
      <c r="Q668" s="148"/>
      <c r="R668" s="148"/>
      <c r="S668" s="148"/>
      <c r="T668" s="148"/>
      <c r="U668" s="148"/>
      <c r="V668" s="148"/>
      <c r="W668" s="148"/>
      <c r="X668" s="148"/>
      <c r="Y668" s="148"/>
    </row>
    <row r="669" spans="1:25" ht="19.5" customHeight="1">
      <c r="A669" s="148"/>
      <c r="B669" s="148"/>
      <c r="C669" s="148"/>
      <c r="D669" s="148"/>
      <c r="E669" s="148"/>
      <c r="F669" s="148"/>
      <c r="G669" s="227"/>
      <c r="H669" s="63"/>
      <c r="I669" s="227"/>
      <c r="J669" s="227"/>
      <c r="K669" s="227"/>
      <c r="L669" s="769"/>
      <c r="M669" s="771"/>
      <c r="N669" s="772"/>
      <c r="O669" s="148"/>
      <c r="P669" s="148"/>
      <c r="Q669" s="148"/>
      <c r="R669" s="148"/>
      <c r="S669" s="148"/>
      <c r="T669" s="148"/>
      <c r="U669" s="148"/>
      <c r="V669" s="148"/>
      <c r="W669" s="148"/>
      <c r="X669" s="148"/>
      <c r="Y669" s="148"/>
    </row>
    <row r="670" spans="1:25" ht="19.5" customHeight="1">
      <c r="A670" s="148"/>
      <c r="B670" s="148"/>
      <c r="C670" s="148"/>
      <c r="D670" s="148"/>
      <c r="E670" s="148"/>
      <c r="F670" s="148"/>
      <c r="G670" s="227"/>
      <c r="H670" s="63"/>
      <c r="I670" s="227"/>
      <c r="J670" s="227"/>
      <c r="K670" s="227"/>
      <c r="L670" s="769"/>
      <c r="M670" s="771"/>
      <c r="N670" s="772"/>
      <c r="O670" s="148"/>
      <c r="P670" s="148"/>
      <c r="Q670" s="148"/>
      <c r="R670" s="148"/>
      <c r="S670" s="148"/>
      <c r="T670" s="148"/>
      <c r="U670" s="148"/>
      <c r="V670" s="148"/>
      <c r="W670" s="148"/>
      <c r="X670" s="148"/>
      <c r="Y670" s="148"/>
    </row>
    <row r="671" spans="1:25" ht="19.5" customHeight="1">
      <c r="A671" s="148"/>
      <c r="B671" s="148"/>
      <c r="C671" s="148"/>
      <c r="D671" s="148"/>
      <c r="E671" s="148"/>
      <c r="F671" s="148"/>
      <c r="G671" s="227"/>
      <c r="H671" s="63"/>
      <c r="I671" s="227"/>
      <c r="J671" s="227"/>
      <c r="K671" s="227"/>
      <c r="L671" s="769"/>
      <c r="M671" s="771"/>
      <c r="N671" s="772"/>
      <c r="O671" s="148"/>
      <c r="P671" s="148"/>
      <c r="Q671" s="148"/>
      <c r="R671" s="148"/>
      <c r="S671" s="148"/>
      <c r="T671" s="148"/>
      <c r="U671" s="148"/>
      <c r="V671" s="148"/>
      <c r="W671" s="148"/>
      <c r="X671" s="148"/>
      <c r="Y671" s="148"/>
    </row>
    <row r="672" spans="1:25" ht="19.5" customHeight="1">
      <c r="A672" s="148"/>
      <c r="B672" s="148"/>
      <c r="C672" s="148"/>
      <c r="D672" s="148"/>
      <c r="E672" s="148"/>
      <c r="F672" s="148"/>
      <c r="G672" s="227"/>
      <c r="H672" s="63"/>
      <c r="I672" s="227"/>
      <c r="J672" s="227"/>
      <c r="K672" s="227"/>
      <c r="L672" s="769"/>
      <c r="M672" s="771"/>
      <c r="N672" s="772"/>
      <c r="O672" s="148"/>
      <c r="P672" s="148"/>
      <c r="Q672" s="148"/>
      <c r="R672" s="148"/>
      <c r="S672" s="148"/>
      <c r="T672" s="148"/>
      <c r="U672" s="148"/>
      <c r="V672" s="148"/>
      <c r="W672" s="148"/>
      <c r="X672" s="148"/>
      <c r="Y672" s="148"/>
    </row>
    <row r="673" spans="1:25" ht="19.5" customHeight="1">
      <c r="A673" s="148"/>
      <c r="B673" s="148"/>
      <c r="C673" s="148"/>
      <c r="D673" s="148"/>
      <c r="E673" s="148"/>
      <c r="F673" s="148"/>
      <c r="G673" s="227"/>
      <c r="H673" s="63"/>
      <c r="I673" s="227"/>
      <c r="J673" s="227"/>
      <c r="K673" s="227"/>
      <c r="L673" s="769"/>
      <c r="M673" s="771"/>
      <c r="N673" s="772"/>
      <c r="O673" s="148"/>
      <c r="P673" s="148"/>
      <c r="Q673" s="148"/>
      <c r="R673" s="148"/>
      <c r="S673" s="148"/>
      <c r="T673" s="148"/>
      <c r="U673" s="148"/>
      <c r="V673" s="148"/>
      <c r="W673" s="148"/>
      <c r="X673" s="148"/>
      <c r="Y673" s="148"/>
    </row>
    <row r="674" spans="1:25" ht="19.5" customHeight="1">
      <c r="A674" s="148"/>
      <c r="B674" s="148"/>
      <c r="C674" s="148"/>
      <c r="D674" s="148"/>
      <c r="E674" s="148"/>
      <c r="F674" s="148"/>
      <c r="G674" s="227"/>
      <c r="H674" s="63"/>
      <c r="I674" s="227"/>
      <c r="J674" s="227"/>
      <c r="K674" s="227"/>
      <c r="L674" s="769"/>
      <c r="M674" s="771"/>
      <c r="N674" s="772"/>
      <c r="O674" s="148"/>
      <c r="P674" s="148"/>
      <c r="Q674" s="148"/>
      <c r="R674" s="148"/>
      <c r="S674" s="148"/>
      <c r="T674" s="148"/>
      <c r="U674" s="148"/>
      <c r="V674" s="148"/>
      <c r="W674" s="148"/>
      <c r="X674" s="148"/>
      <c r="Y674" s="148"/>
    </row>
    <row r="675" spans="1:25" ht="19.5" customHeight="1">
      <c r="A675" s="148"/>
      <c r="B675" s="148"/>
      <c r="C675" s="148"/>
      <c r="D675" s="148"/>
      <c r="E675" s="148"/>
      <c r="F675" s="148"/>
      <c r="G675" s="227"/>
      <c r="H675" s="63"/>
      <c r="I675" s="227"/>
      <c r="J675" s="227"/>
      <c r="K675" s="227"/>
      <c r="L675" s="769"/>
      <c r="M675" s="771"/>
      <c r="N675" s="772"/>
      <c r="O675" s="148"/>
      <c r="P675" s="148"/>
      <c r="Q675" s="148"/>
      <c r="R675" s="148"/>
      <c r="S675" s="148"/>
      <c r="T675" s="148"/>
      <c r="U675" s="148"/>
      <c r="V675" s="148"/>
      <c r="W675" s="148"/>
      <c r="X675" s="148"/>
      <c r="Y675" s="148"/>
    </row>
    <row r="676" spans="1:25" ht="19.5" customHeight="1">
      <c r="A676" s="148"/>
      <c r="B676" s="148"/>
      <c r="C676" s="148"/>
      <c r="D676" s="148"/>
      <c r="E676" s="148"/>
      <c r="F676" s="148"/>
      <c r="G676" s="227"/>
      <c r="H676" s="63"/>
      <c r="I676" s="227"/>
      <c r="J676" s="227"/>
      <c r="K676" s="227"/>
      <c r="L676" s="769"/>
      <c r="M676" s="771"/>
      <c r="N676" s="772"/>
      <c r="O676" s="148"/>
      <c r="P676" s="148"/>
      <c r="Q676" s="148"/>
      <c r="R676" s="148"/>
      <c r="S676" s="148"/>
      <c r="T676" s="148"/>
      <c r="U676" s="148"/>
      <c r="V676" s="148"/>
      <c r="W676" s="148"/>
      <c r="X676" s="148"/>
      <c r="Y676" s="148"/>
    </row>
    <row r="677" spans="1:25" ht="19.5" customHeight="1">
      <c r="A677" s="148"/>
      <c r="B677" s="148"/>
      <c r="C677" s="148"/>
      <c r="D677" s="148"/>
      <c r="E677" s="148"/>
      <c r="F677" s="148"/>
      <c r="G677" s="227"/>
      <c r="H677" s="63"/>
      <c r="I677" s="227"/>
      <c r="J677" s="227"/>
      <c r="K677" s="227"/>
      <c r="L677" s="769"/>
      <c r="M677" s="771"/>
      <c r="N677" s="772"/>
      <c r="O677" s="148"/>
      <c r="P677" s="148"/>
      <c r="Q677" s="148"/>
      <c r="R677" s="148"/>
      <c r="S677" s="148"/>
      <c r="T677" s="148"/>
      <c r="U677" s="148"/>
      <c r="V677" s="148"/>
      <c r="W677" s="148"/>
      <c r="X677" s="148"/>
      <c r="Y677" s="148"/>
    </row>
    <row r="678" spans="1:25" ht="19.5" customHeight="1">
      <c r="A678" s="148"/>
      <c r="B678" s="148"/>
      <c r="C678" s="148"/>
      <c r="D678" s="148"/>
      <c r="E678" s="148"/>
      <c r="F678" s="148"/>
      <c r="G678" s="227"/>
      <c r="H678" s="63"/>
      <c r="I678" s="227"/>
      <c r="J678" s="227"/>
      <c r="K678" s="227"/>
      <c r="L678" s="769"/>
      <c r="M678" s="771"/>
      <c r="N678" s="772"/>
      <c r="O678" s="148"/>
      <c r="P678" s="148"/>
      <c r="Q678" s="148"/>
      <c r="R678" s="148"/>
      <c r="S678" s="148"/>
      <c r="T678" s="148"/>
      <c r="U678" s="148"/>
      <c r="V678" s="148"/>
      <c r="W678" s="148"/>
      <c r="X678" s="148"/>
      <c r="Y678" s="148"/>
    </row>
    <row r="679" spans="1:25" ht="19.5" customHeight="1">
      <c r="A679" s="148"/>
      <c r="B679" s="148"/>
      <c r="C679" s="148"/>
      <c r="D679" s="148"/>
      <c r="E679" s="148"/>
      <c r="F679" s="148"/>
      <c r="G679" s="227"/>
      <c r="H679" s="63"/>
      <c r="I679" s="227"/>
      <c r="J679" s="227"/>
      <c r="K679" s="227"/>
      <c r="L679" s="769"/>
      <c r="M679" s="771"/>
      <c r="N679" s="772"/>
      <c r="O679" s="148"/>
      <c r="P679" s="148"/>
      <c r="Q679" s="148"/>
      <c r="R679" s="148"/>
      <c r="S679" s="148"/>
      <c r="T679" s="148"/>
      <c r="U679" s="148"/>
      <c r="V679" s="148"/>
      <c r="W679" s="148"/>
      <c r="X679" s="148"/>
      <c r="Y679" s="148"/>
    </row>
    <row r="680" spans="1:25" ht="19.5" customHeight="1">
      <c r="A680" s="148"/>
      <c r="B680" s="148"/>
      <c r="C680" s="148"/>
      <c r="D680" s="148"/>
      <c r="E680" s="148"/>
      <c r="F680" s="148"/>
      <c r="G680" s="227"/>
      <c r="H680" s="63"/>
      <c r="I680" s="227"/>
      <c r="J680" s="227"/>
      <c r="K680" s="227"/>
      <c r="L680" s="769"/>
      <c r="M680" s="771"/>
      <c r="N680" s="772"/>
      <c r="O680" s="148"/>
      <c r="P680" s="148"/>
      <c r="Q680" s="148"/>
      <c r="R680" s="148"/>
      <c r="S680" s="148"/>
      <c r="T680" s="148"/>
      <c r="U680" s="148"/>
      <c r="V680" s="148"/>
      <c r="W680" s="148"/>
      <c r="X680" s="148"/>
      <c r="Y680" s="148"/>
    </row>
    <row r="681" spans="1:25" ht="19.5" customHeight="1">
      <c r="A681" s="148"/>
      <c r="B681" s="148"/>
      <c r="C681" s="148"/>
      <c r="D681" s="148"/>
      <c r="E681" s="148"/>
      <c r="F681" s="148"/>
      <c r="G681" s="227"/>
      <c r="H681" s="63"/>
      <c r="I681" s="227"/>
      <c r="J681" s="227"/>
      <c r="K681" s="227"/>
      <c r="L681" s="769"/>
      <c r="M681" s="771"/>
      <c r="N681" s="772"/>
      <c r="O681" s="148"/>
      <c r="P681" s="148"/>
      <c r="Q681" s="148"/>
      <c r="R681" s="148"/>
      <c r="S681" s="148"/>
      <c r="T681" s="148"/>
      <c r="U681" s="148"/>
      <c r="V681" s="148"/>
      <c r="W681" s="148"/>
      <c r="X681" s="148"/>
      <c r="Y681" s="148"/>
    </row>
    <row r="682" spans="1:25" ht="19.5" customHeight="1">
      <c r="A682" s="148"/>
      <c r="B682" s="148"/>
      <c r="C682" s="148"/>
      <c r="D682" s="148"/>
      <c r="E682" s="148"/>
      <c r="F682" s="148"/>
      <c r="G682" s="227"/>
      <c r="H682" s="63"/>
      <c r="I682" s="227"/>
      <c r="J682" s="227"/>
      <c r="K682" s="227"/>
      <c r="L682" s="769"/>
      <c r="M682" s="771"/>
      <c r="N682" s="772"/>
      <c r="O682" s="148"/>
      <c r="P682" s="148"/>
      <c r="Q682" s="148"/>
      <c r="R682" s="148"/>
      <c r="S682" s="148"/>
      <c r="T682" s="148"/>
      <c r="U682" s="148"/>
      <c r="V682" s="148"/>
      <c r="W682" s="148"/>
      <c r="X682" s="148"/>
      <c r="Y682" s="148"/>
    </row>
    <row r="683" spans="1:25" ht="19.5" customHeight="1">
      <c r="A683" s="148"/>
      <c r="B683" s="148"/>
      <c r="C683" s="148"/>
      <c r="D683" s="148"/>
      <c r="E683" s="148"/>
      <c r="F683" s="148"/>
      <c r="G683" s="227"/>
      <c r="H683" s="63"/>
      <c r="I683" s="227"/>
      <c r="J683" s="227"/>
      <c r="K683" s="227"/>
      <c r="L683" s="769"/>
      <c r="M683" s="771"/>
      <c r="N683" s="772"/>
      <c r="O683" s="148"/>
      <c r="P683" s="148"/>
      <c r="Q683" s="148"/>
      <c r="R683" s="148"/>
      <c r="S683" s="148"/>
      <c r="T683" s="148"/>
      <c r="U683" s="148"/>
      <c r="V683" s="148"/>
      <c r="W683" s="148"/>
      <c r="X683" s="148"/>
      <c r="Y683" s="148"/>
    </row>
    <row r="684" spans="1:25" ht="19.5" customHeight="1">
      <c r="A684" s="148"/>
      <c r="B684" s="148"/>
      <c r="C684" s="148"/>
      <c r="D684" s="148"/>
      <c r="E684" s="148"/>
      <c r="F684" s="148"/>
      <c r="G684" s="227"/>
      <c r="H684" s="63"/>
      <c r="I684" s="227"/>
      <c r="J684" s="227"/>
      <c r="K684" s="227"/>
      <c r="L684" s="769"/>
      <c r="M684" s="771"/>
      <c r="N684" s="772"/>
      <c r="O684" s="148"/>
      <c r="P684" s="148"/>
      <c r="Q684" s="148"/>
      <c r="R684" s="148"/>
      <c r="S684" s="148"/>
      <c r="T684" s="148"/>
      <c r="U684" s="148"/>
      <c r="V684" s="148"/>
      <c r="W684" s="148"/>
      <c r="X684" s="148"/>
      <c r="Y684" s="148"/>
    </row>
    <row r="685" spans="1:25" ht="19.5" customHeight="1">
      <c r="A685" s="148"/>
      <c r="B685" s="148"/>
      <c r="C685" s="148"/>
      <c r="D685" s="148"/>
      <c r="E685" s="148"/>
      <c r="F685" s="148"/>
      <c r="G685" s="227"/>
      <c r="H685" s="63"/>
      <c r="I685" s="227"/>
      <c r="J685" s="227"/>
      <c r="K685" s="227"/>
      <c r="L685" s="769"/>
      <c r="M685" s="771"/>
      <c r="N685" s="772"/>
      <c r="O685" s="148"/>
      <c r="P685" s="148"/>
      <c r="Q685" s="148"/>
      <c r="R685" s="148"/>
      <c r="S685" s="148"/>
      <c r="T685" s="148"/>
      <c r="U685" s="148"/>
      <c r="V685" s="148"/>
      <c r="W685" s="148"/>
      <c r="X685" s="148"/>
      <c r="Y685" s="148"/>
    </row>
    <row r="686" spans="1:25" ht="19.5" customHeight="1">
      <c r="A686" s="148"/>
      <c r="B686" s="148"/>
      <c r="C686" s="148"/>
      <c r="D686" s="148"/>
      <c r="E686" s="148"/>
      <c r="F686" s="148"/>
      <c r="G686" s="227"/>
      <c r="H686" s="63"/>
      <c r="I686" s="227"/>
      <c r="J686" s="227"/>
      <c r="K686" s="227"/>
      <c r="L686" s="769"/>
      <c r="M686" s="771"/>
      <c r="N686" s="772"/>
      <c r="O686" s="148"/>
      <c r="P686" s="148"/>
      <c r="Q686" s="148"/>
      <c r="R686" s="148"/>
      <c r="S686" s="148"/>
      <c r="T686" s="148"/>
      <c r="U686" s="148"/>
      <c r="V686" s="148"/>
      <c r="W686" s="148"/>
      <c r="X686" s="148"/>
      <c r="Y686" s="148"/>
    </row>
    <row r="687" spans="1:25" ht="19.5" customHeight="1">
      <c r="A687" s="148"/>
      <c r="B687" s="148"/>
      <c r="C687" s="148"/>
      <c r="D687" s="148"/>
      <c r="E687" s="148"/>
      <c r="F687" s="148"/>
      <c r="G687" s="227"/>
      <c r="H687" s="63"/>
      <c r="I687" s="227"/>
      <c r="J687" s="227"/>
      <c r="K687" s="227"/>
      <c r="L687" s="769"/>
      <c r="M687" s="771"/>
      <c r="N687" s="772"/>
      <c r="O687" s="148"/>
      <c r="P687" s="148"/>
      <c r="Q687" s="148"/>
      <c r="R687" s="148"/>
      <c r="S687" s="148"/>
      <c r="T687" s="148"/>
      <c r="U687" s="148"/>
      <c r="V687" s="148"/>
      <c r="W687" s="148"/>
      <c r="X687" s="148"/>
      <c r="Y687" s="148"/>
    </row>
    <row r="688" spans="1:25" ht="19.5" customHeight="1">
      <c r="A688" s="148"/>
      <c r="B688" s="148"/>
      <c r="C688" s="148"/>
      <c r="D688" s="148"/>
      <c r="E688" s="148"/>
      <c r="F688" s="148"/>
      <c r="G688" s="227"/>
      <c r="H688" s="63"/>
      <c r="I688" s="227"/>
      <c r="J688" s="227"/>
      <c r="K688" s="227"/>
      <c r="L688" s="769"/>
      <c r="M688" s="771"/>
      <c r="N688" s="772"/>
      <c r="O688" s="148"/>
      <c r="P688" s="148"/>
      <c r="Q688" s="148"/>
      <c r="R688" s="148"/>
      <c r="S688" s="148"/>
      <c r="T688" s="148"/>
      <c r="U688" s="148"/>
      <c r="V688" s="148"/>
      <c r="W688" s="148"/>
      <c r="X688" s="148"/>
      <c r="Y688" s="148"/>
    </row>
    <row r="689" spans="1:25" ht="19.5" customHeight="1">
      <c r="A689" s="148"/>
      <c r="B689" s="148"/>
      <c r="C689" s="148"/>
      <c r="D689" s="148"/>
      <c r="E689" s="148"/>
      <c r="F689" s="148"/>
      <c r="G689" s="227"/>
      <c r="H689" s="63"/>
      <c r="I689" s="227"/>
      <c r="J689" s="227"/>
      <c r="K689" s="227"/>
      <c r="L689" s="769"/>
      <c r="M689" s="771"/>
      <c r="N689" s="772"/>
      <c r="O689" s="148"/>
      <c r="P689" s="148"/>
      <c r="Q689" s="148"/>
      <c r="R689" s="148"/>
      <c r="S689" s="148"/>
      <c r="T689" s="148"/>
      <c r="U689" s="148"/>
      <c r="V689" s="148"/>
      <c r="W689" s="148"/>
      <c r="X689" s="148"/>
      <c r="Y689" s="148"/>
    </row>
    <row r="690" spans="1:25" ht="19.5" customHeight="1">
      <c r="A690" s="148"/>
      <c r="B690" s="148"/>
      <c r="C690" s="148"/>
      <c r="D690" s="148"/>
      <c r="E690" s="148"/>
      <c r="F690" s="148"/>
      <c r="G690" s="227"/>
      <c r="H690" s="63"/>
      <c r="I690" s="227"/>
      <c r="J690" s="227"/>
      <c r="K690" s="227"/>
      <c r="L690" s="769"/>
      <c r="M690" s="771"/>
      <c r="N690" s="772"/>
      <c r="O690" s="148"/>
      <c r="P690" s="148"/>
      <c r="Q690" s="148"/>
      <c r="R690" s="148"/>
      <c r="S690" s="148"/>
      <c r="T690" s="148"/>
      <c r="U690" s="148"/>
      <c r="V690" s="148"/>
      <c r="W690" s="148"/>
      <c r="X690" s="148"/>
      <c r="Y690" s="148"/>
    </row>
    <row r="691" spans="1:25" ht="19.5" customHeight="1">
      <c r="A691" s="148"/>
      <c r="B691" s="148"/>
      <c r="C691" s="148"/>
      <c r="D691" s="148"/>
      <c r="E691" s="148"/>
      <c r="F691" s="148"/>
      <c r="G691" s="227"/>
      <c r="H691" s="63"/>
      <c r="I691" s="227"/>
      <c r="J691" s="227"/>
      <c r="K691" s="227"/>
      <c r="L691" s="769"/>
      <c r="M691" s="771"/>
      <c r="N691" s="772"/>
      <c r="O691" s="148"/>
      <c r="P691" s="148"/>
      <c r="Q691" s="148"/>
      <c r="R691" s="148"/>
      <c r="S691" s="148"/>
      <c r="T691" s="148"/>
      <c r="U691" s="148"/>
      <c r="V691" s="148"/>
      <c r="W691" s="148"/>
      <c r="X691" s="148"/>
      <c r="Y691" s="148"/>
    </row>
    <row r="692" spans="1:25" ht="19.5" customHeight="1">
      <c r="A692" s="148"/>
      <c r="B692" s="148"/>
      <c r="C692" s="148"/>
      <c r="D692" s="148"/>
      <c r="E692" s="148"/>
      <c r="F692" s="148"/>
      <c r="G692" s="227"/>
      <c r="H692" s="63"/>
      <c r="I692" s="227"/>
      <c r="J692" s="227"/>
      <c r="K692" s="227"/>
      <c r="L692" s="769"/>
      <c r="M692" s="771"/>
      <c r="N692" s="772"/>
      <c r="O692" s="148"/>
      <c r="P692" s="148"/>
      <c r="Q692" s="148"/>
      <c r="R692" s="148"/>
      <c r="S692" s="148"/>
      <c r="T692" s="148"/>
      <c r="U692" s="148"/>
      <c r="V692" s="148"/>
      <c r="W692" s="148"/>
      <c r="X692" s="148"/>
      <c r="Y692" s="148"/>
    </row>
    <row r="693" spans="1:25" ht="19.5" customHeight="1">
      <c r="A693" s="148"/>
      <c r="B693" s="148"/>
      <c r="C693" s="148"/>
      <c r="D693" s="148"/>
      <c r="E693" s="148"/>
      <c r="F693" s="148"/>
      <c r="G693" s="227"/>
      <c r="H693" s="63"/>
      <c r="I693" s="227"/>
      <c r="J693" s="227"/>
      <c r="K693" s="227"/>
      <c r="L693" s="769"/>
      <c r="M693" s="771"/>
      <c r="N693" s="772"/>
      <c r="O693" s="148"/>
      <c r="P693" s="148"/>
      <c r="Q693" s="148"/>
      <c r="R693" s="148"/>
      <c r="S693" s="148"/>
      <c r="T693" s="148"/>
      <c r="U693" s="148"/>
      <c r="V693" s="148"/>
      <c r="W693" s="148"/>
      <c r="X693" s="148"/>
      <c r="Y693" s="148"/>
    </row>
    <row r="694" spans="1:25" ht="19.5" customHeight="1">
      <c r="A694" s="148"/>
      <c r="B694" s="148"/>
      <c r="C694" s="148"/>
      <c r="D694" s="148"/>
      <c r="E694" s="148"/>
      <c r="F694" s="148"/>
      <c r="G694" s="227"/>
      <c r="H694" s="63"/>
      <c r="I694" s="227"/>
      <c r="J694" s="227"/>
      <c r="K694" s="227"/>
      <c r="L694" s="769"/>
      <c r="M694" s="771"/>
      <c r="N694" s="772"/>
      <c r="O694" s="148"/>
      <c r="P694" s="148"/>
      <c r="Q694" s="148"/>
      <c r="R694" s="148"/>
      <c r="S694" s="148"/>
      <c r="T694" s="148"/>
      <c r="U694" s="148"/>
      <c r="V694" s="148"/>
      <c r="W694" s="148"/>
      <c r="X694" s="148"/>
      <c r="Y694" s="148"/>
    </row>
    <row r="695" spans="1:25" ht="19.5" customHeight="1">
      <c r="A695" s="148"/>
      <c r="B695" s="148"/>
      <c r="C695" s="148"/>
      <c r="D695" s="148"/>
      <c r="E695" s="148"/>
      <c r="F695" s="148"/>
      <c r="G695" s="227"/>
      <c r="H695" s="63"/>
      <c r="I695" s="227"/>
      <c r="J695" s="227"/>
      <c r="K695" s="227"/>
      <c r="L695" s="769"/>
      <c r="M695" s="771"/>
      <c r="N695" s="772"/>
      <c r="O695" s="148"/>
      <c r="P695" s="148"/>
      <c r="Q695" s="148"/>
      <c r="R695" s="148"/>
      <c r="S695" s="148"/>
      <c r="T695" s="148"/>
      <c r="U695" s="148"/>
      <c r="V695" s="148"/>
      <c r="W695" s="148"/>
      <c r="X695" s="148"/>
      <c r="Y695" s="148"/>
    </row>
    <row r="696" spans="1:25" ht="19.5" customHeight="1">
      <c r="A696" s="148"/>
      <c r="B696" s="148"/>
      <c r="C696" s="148"/>
      <c r="D696" s="148"/>
      <c r="E696" s="148"/>
      <c r="F696" s="148"/>
      <c r="G696" s="227"/>
      <c r="H696" s="63"/>
      <c r="I696" s="227"/>
      <c r="J696" s="227"/>
      <c r="K696" s="227"/>
      <c r="L696" s="769"/>
      <c r="M696" s="771"/>
      <c r="N696" s="772"/>
      <c r="O696" s="148"/>
      <c r="P696" s="148"/>
      <c r="Q696" s="148"/>
      <c r="R696" s="148"/>
      <c r="S696" s="148"/>
      <c r="T696" s="148"/>
      <c r="U696" s="148"/>
      <c r="V696" s="148"/>
      <c r="W696" s="148"/>
      <c r="X696" s="148"/>
      <c r="Y696" s="148"/>
    </row>
    <row r="697" spans="1:25" ht="19.5" customHeight="1">
      <c r="A697" s="148"/>
      <c r="B697" s="148"/>
      <c r="C697" s="148"/>
      <c r="D697" s="148"/>
      <c r="E697" s="148"/>
      <c r="F697" s="148"/>
      <c r="G697" s="227"/>
      <c r="H697" s="63"/>
      <c r="I697" s="227"/>
      <c r="J697" s="227"/>
      <c r="K697" s="227"/>
      <c r="L697" s="769"/>
      <c r="M697" s="771"/>
      <c r="N697" s="772"/>
      <c r="O697" s="148"/>
      <c r="P697" s="148"/>
      <c r="Q697" s="148"/>
      <c r="R697" s="148"/>
      <c r="S697" s="148"/>
      <c r="T697" s="148"/>
      <c r="U697" s="148"/>
      <c r="V697" s="148"/>
      <c r="W697" s="148"/>
      <c r="X697" s="148"/>
      <c r="Y697" s="148"/>
    </row>
    <row r="698" spans="1:25" ht="19.5" customHeight="1">
      <c r="A698" s="148"/>
      <c r="B698" s="148"/>
      <c r="C698" s="148"/>
      <c r="D698" s="148"/>
      <c r="E698" s="148"/>
      <c r="F698" s="148"/>
      <c r="G698" s="227"/>
      <c r="H698" s="63"/>
      <c r="I698" s="227"/>
      <c r="J698" s="227"/>
      <c r="K698" s="227"/>
      <c r="L698" s="769"/>
      <c r="M698" s="771"/>
      <c r="N698" s="772"/>
      <c r="O698" s="148"/>
      <c r="P698" s="148"/>
      <c r="Q698" s="148"/>
      <c r="R698" s="148"/>
      <c r="S698" s="148"/>
      <c r="T698" s="148"/>
      <c r="U698" s="148"/>
      <c r="V698" s="148"/>
      <c r="W698" s="148"/>
      <c r="X698" s="148"/>
      <c r="Y698" s="148"/>
    </row>
    <row r="699" spans="1:25" ht="19.5" customHeight="1">
      <c r="A699" s="148"/>
      <c r="B699" s="148"/>
      <c r="C699" s="148"/>
      <c r="D699" s="148"/>
      <c r="E699" s="148"/>
      <c r="F699" s="148"/>
      <c r="G699" s="227"/>
      <c r="H699" s="63"/>
      <c r="I699" s="227"/>
      <c r="J699" s="227"/>
      <c r="K699" s="227"/>
      <c r="L699" s="769"/>
      <c r="M699" s="771"/>
      <c r="N699" s="772"/>
      <c r="O699" s="148"/>
      <c r="P699" s="148"/>
      <c r="Q699" s="148"/>
      <c r="R699" s="148"/>
      <c r="S699" s="148"/>
      <c r="T699" s="148"/>
      <c r="U699" s="148"/>
      <c r="V699" s="148"/>
      <c r="W699" s="148"/>
      <c r="X699" s="148"/>
      <c r="Y699" s="148"/>
    </row>
    <row r="700" spans="1:25" ht="19.5" customHeight="1">
      <c r="A700" s="148"/>
      <c r="B700" s="148"/>
      <c r="C700" s="148"/>
      <c r="D700" s="148"/>
      <c r="E700" s="148"/>
      <c r="F700" s="148"/>
      <c r="G700" s="227"/>
      <c r="H700" s="63"/>
      <c r="I700" s="227"/>
      <c r="J700" s="227"/>
      <c r="K700" s="227"/>
      <c r="L700" s="769"/>
      <c r="M700" s="771"/>
      <c r="N700" s="772"/>
      <c r="O700" s="148"/>
      <c r="P700" s="148"/>
      <c r="Q700" s="148"/>
      <c r="R700" s="148"/>
      <c r="S700" s="148"/>
      <c r="T700" s="148"/>
      <c r="U700" s="148"/>
      <c r="V700" s="148"/>
      <c r="W700" s="148"/>
      <c r="X700" s="148"/>
      <c r="Y700" s="148"/>
    </row>
    <row r="701" spans="1:25" ht="19.5" customHeight="1">
      <c r="A701" s="148"/>
      <c r="B701" s="148"/>
      <c r="C701" s="148"/>
      <c r="D701" s="148"/>
      <c r="E701" s="148"/>
      <c r="F701" s="148"/>
      <c r="G701" s="227"/>
      <c r="H701" s="63"/>
      <c r="I701" s="227"/>
      <c r="J701" s="227"/>
      <c r="K701" s="227"/>
      <c r="L701" s="769"/>
      <c r="M701" s="771"/>
      <c r="N701" s="772"/>
      <c r="O701" s="148"/>
      <c r="P701" s="148"/>
      <c r="Q701" s="148"/>
      <c r="R701" s="148"/>
      <c r="S701" s="148"/>
      <c r="T701" s="148"/>
      <c r="U701" s="148"/>
      <c r="V701" s="148"/>
      <c r="W701" s="148"/>
      <c r="X701" s="148"/>
      <c r="Y701" s="148"/>
    </row>
    <row r="702" spans="1:25" ht="19.5" customHeight="1">
      <c r="A702" s="148"/>
      <c r="B702" s="148"/>
      <c r="C702" s="148"/>
      <c r="D702" s="148"/>
      <c r="E702" s="148"/>
      <c r="F702" s="148"/>
      <c r="G702" s="227"/>
      <c r="H702" s="63"/>
      <c r="I702" s="227"/>
      <c r="J702" s="227"/>
      <c r="K702" s="227"/>
      <c r="L702" s="769"/>
      <c r="M702" s="771"/>
      <c r="N702" s="772"/>
      <c r="O702" s="148"/>
      <c r="P702" s="148"/>
      <c r="Q702" s="148"/>
      <c r="R702" s="148"/>
      <c r="S702" s="148"/>
      <c r="T702" s="148"/>
      <c r="U702" s="148"/>
      <c r="V702" s="148"/>
      <c r="W702" s="148"/>
      <c r="X702" s="148"/>
      <c r="Y702" s="148"/>
    </row>
    <row r="703" spans="1:25" ht="19.5" customHeight="1">
      <c r="A703" s="148"/>
      <c r="B703" s="148"/>
      <c r="C703" s="148"/>
      <c r="D703" s="148"/>
      <c r="E703" s="148"/>
      <c r="F703" s="148"/>
      <c r="G703" s="227"/>
      <c r="H703" s="63"/>
      <c r="I703" s="227"/>
      <c r="J703" s="227"/>
      <c r="K703" s="227"/>
      <c r="L703" s="769"/>
      <c r="M703" s="771"/>
      <c r="N703" s="772"/>
      <c r="O703" s="148"/>
      <c r="P703" s="148"/>
      <c r="Q703" s="148"/>
      <c r="R703" s="148"/>
      <c r="S703" s="148"/>
      <c r="T703" s="148"/>
      <c r="U703" s="148"/>
      <c r="V703" s="148"/>
      <c r="W703" s="148"/>
      <c r="X703" s="148"/>
      <c r="Y703" s="148"/>
    </row>
    <row r="704" spans="1:25" ht="19.5" customHeight="1">
      <c r="A704" s="148"/>
      <c r="B704" s="148"/>
      <c r="C704" s="148"/>
      <c r="D704" s="148"/>
      <c r="E704" s="148"/>
      <c r="F704" s="148"/>
      <c r="G704" s="227"/>
      <c r="H704" s="63"/>
      <c r="I704" s="227"/>
      <c r="J704" s="227"/>
      <c r="K704" s="227"/>
      <c r="L704" s="769"/>
      <c r="M704" s="771"/>
      <c r="N704" s="772"/>
      <c r="O704" s="148"/>
      <c r="P704" s="148"/>
      <c r="Q704" s="148"/>
      <c r="R704" s="148"/>
      <c r="S704" s="148"/>
      <c r="T704" s="148"/>
      <c r="U704" s="148"/>
      <c r="V704" s="148"/>
      <c r="W704" s="148"/>
      <c r="X704" s="148"/>
      <c r="Y704" s="148"/>
    </row>
    <row r="705" spans="1:25" ht="19.5" customHeight="1">
      <c r="A705" s="148"/>
      <c r="B705" s="148"/>
      <c r="C705" s="148"/>
      <c r="D705" s="148"/>
      <c r="E705" s="148"/>
      <c r="F705" s="148"/>
      <c r="G705" s="227"/>
      <c r="H705" s="63"/>
      <c r="I705" s="227"/>
      <c r="J705" s="227"/>
      <c r="K705" s="227"/>
      <c r="L705" s="769"/>
      <c r="M705" s="771"/>
      <c r="N705" s="772"/>
      <c r="O705" s="148"/>
      <c r="P705" s="148"/>
      <c r="Q705" s="148"/>
      <c r="R705" s="148"/>
      <c r="S705" s="148"/>
      <c r="T705" s="148"/>
      <c r="U705" s="148"/>
      <c r="V705" s="148"/>
      <c r="W705" s="148"/>
      <c r="X705" s="148"/>
      <c r="Y705" s="148"/>
    </row>
    <row r="706" spans="1:25" ht="19.5" customHeight="1">
      <c r="A706" s="148"/>
      <c r="B706" s="148"/>
      <c r="C706" s="148"/>
      <c r="D706" s="148"/>
      <c r="E706" s="148"/>
      <c r="F706" s="148"/>
      <c r="G706" s="227"/>
      <c r="H706" s="63"/>
      <c r="I706" s="227"/>
      <c r="J706" s="227"/>
      <c r="K706" s="227"/>
      <c r="L706" s="769"/>
      <c r="M706" s="771"/>
      <c r="N706" s="772"/>
      <c r="O706" s="148"/>
      <c r="P706" s="148"/>
      <c r="Q706" s="148"/>
      <c r="R706" s="148"/>
      <c r="S706" s="148"/>
      <c r="T706" s="148"/>
      <c r="U706" s="148"/>
      <c r="V706" s="148"/>
      <c r="W706" s="148"/>
      <c r="X706" s="148"/>
      <c r="Y706" s="148"/>
    </row>
    <row r="707" spans="1:25" ht="19.5" customHeight="1">
      <c r="A707" s="148"/>
      <c r="B707" s="148"/>
      <c r="C707" s="148"/>
      <c r="D707" s="148"/>
      <c r="E707" s="148"/>
      <c r="F707" s="148"/>
      <c r="G707" s="227"/>
      <c r="H707" s="63"/>
      <c r="I707" s="227"/>
      <c r="J707" s="227"/>
      <c r="K707" s="227"/>
      <c r="L707" s="769"/>
      <c r="M707" s="771"/>
      <c r="N707" s="772"/>
      <c r="O707" s="148"/>
      <c r="P707" s="148"/>
      <c r="Q707" s="148"/>
      <c r="R707" s="148"/>
      <c r="S707" s="148"/>
      <c r="T707" s="148"/>
      <c r="U707" s="148"/>
      <c r="V707" s="148"/>
      <c r="W707" s="148"/>
      <c r="X707" s="148"/>
      <c r="Y707" s="148"/>
    </row>
    <row r="708" spans="1:25" ht="19.5" customHeight="1">
      <c r="A708" s="148"/>
      <c r="B708" s="148"/>
      <c r="C708" s="148"/>
      <c r="D708" s="148"/>
      <c r="E708" s="148"/>
      <c r="F708" s="148"/>
      <c r="G708" s="227"/>
      <c r="H708" s="63"/>
      <c r="I708" s="227"/>
      <c r="J708" s="227"/>
      <c r="K708" s="227"/>
      <c r="L708" s="769"/>
      <c r="M708" s="771"/>
      <c r="N708" s="772"/>
      <c r="O708" s="148"/>
      <c r="P708" s="148"/>
      <c r="Q708" s="148"/>
      <c r="R708" s="148"/>
      <c r="S708" s="148"/>
      <c r="T708" s="148"/>
      <c r="U708" s="148"/>
      <c r="V708" s="148"/>
      <c r="W708" s="148"/>
      <c r="X708" s="148"/>
      <c r="Y708" s="148"/>
    </row>
    <row r="709" spans="1:25" ht="19.5" customHeight="1">
      <c r="A709" s="148"/>
      <c r="B709" s="148"/>
      <c r="C709" s="148"/>
      <c r="D709" s="148"/>
      <c r="E709" s="148"/>
      <c r="F709" s="148"/>
      <c r="G709" s="227"/>
      <c r="H709" s="63"/>
      <c r="I709" s="227"/>
      <c r="J709" s="227"/>
      <c r="K709" s="227"/>
      <c r="L709" s="769"/>
      <c r="M709" s="771"/>
      <c r="N709" s="772"/>
      <c r="O709" s="148"/>
      <c r="P709" s="148"/>
      <c r="Q709" s="148"/>
      <c r="R709" s="148"/>
      <c r="S709" s="148"/>
      <c r="T709" s="148"/>
      <c r="U709" s="148"/>
      <c r="V709" s="148"/>
      <c r="W709" s="148"/>
      <c r="X709" s="148"/>
      <c r="Y709" s="148"/>
    </row>
    <row r="710" spans="1:25" ht="19.5" customHeight="1">
      <c r="A710" s="148"/>
      <c r="B710" s="148"/>
      <c r="C710" s="148"/>
      <c r="D710" s="148"/>
      <c r="E710" s="148"/>
      <c r="F710" s="148"/>
      <c r="G710" s="227"/>
      <c r="H710" s="63"/>
      <c r="I710" s="227"/>
      <c r="J710" s="227"/>
      <c r="K710" s="227"/>
      <c r="L710" s="769"/>
      <c r="M710" s="771"/>
      <c r="N710" s="772"/>
      <c r="O710" s="148"/>
      <c r="P710" s="148"/>
      <c r="Q710" s="148"/>
      <c r="R710" s="148"/>
      <c r="S710" s="148"/>
      <c r="T710" s="148"/>
      <c r="U710" s="148"/>
      <c r="V710" s="148"/>
      <c r="W710" s="148"/>
      <c r="X710" s="148"/>
      <c r="Y710" s="148"/>
    </row>
    <row r="711" spans="1:25" ht="19.5" customHeight="1">
      <c r="A711" s="148"/>
      <c r="B711" s="148"/>
      <c r="C711" s="148"/>
      <c r="D711" s="148"/>
      <c r="E711" s="148"/>
      <c r="F711" s="148"/>
      <c r="G711" s="227"/>
      <c r="H711" s="63"/>
      <c r="I711" s="227"/>
      <c r="J711" s="227"/>
      <c r="K711" s="227"/>
      <c r="L711" s="769"/>
      <c r="M711" s="771"/>
      <c r="N711" s="772"/>
      <c r="O711" s="148"/>
      <c r="P711" s="148"/>
      <c r="Q711" s="148"/>
      <c r="R711" s="148"/>
      <c r="S711" s="148"/>
      <c r="T711" s="148"/>
      <c r="U711" s="148"/>
      <c r="V711" s="148"/>
      <c r="W711" s="148"/>
      <c r="X711" s="148"/>
      <c r="Y711" s="148"/>
    </row>
    <row r="712" spans="1:25" ht="19.5" customHeight="1">
      <c r="A712" s="148"/>
      <c r="B712" s="148"/>
      <c r="C712" s="148"/>
      <c r="D712" s="148"/>
      <c r="E712" s="148"/>
      <c r="F712" s="148"/>
      <c r="G712" s="227"/>
      <c r="H712" s="63"/>
      <c r="I712" s="227"/>
      <c r="J712" s="227"/>
      <c r="K712" s="227"/>
      <c r="L712" s="769"/>
      <c r="M712" s="771"/>
      <c r="N712" s="772"/>
      <c r="O712" s="148"/>
      <c r="P712" s="148"/>
      <c r="Q712" s="148"/>
      <c r="R712" s="148"/>
      <c r="S712" s="148"/>
      <c r="T712" s="148"/>
      <c r="U712" s="148"/>
      <c r="V712" s="148"/>
      <c r="W712" s="148"/>
      <c r="X712" s="148"/>
      <c r="Y712" s="148"/>
    </row>
    <row r="713" spans="1:25" ht="19.5" customHeight="1">
      <c r="A713" s="148"/>
      <c r="B713" s="148"/>
      <c r="C713" s="148"/>
      <c r="D713" s="148"/>
      <c r="E713" s="148"/>
      <c r="F713" s="148"/>
      <c r="G713" s="227"/>
      <c r="H713" s="63"/>
      <c r="I713" s="227"/>
      <c r="J713" s="227"/>
      <c r="K713" s="227"/>
      <c r="L713" s="769"/>
      <c r="M713" s="771"/>
      <c r="N713" s="772"/>
      <c r="O713" s="148"/>
      <c r="P713" s="148"/>
      <c r="Q713" s="148"/>
      <c r="R713" s="148"/>
      <c r="S713" s="148"/>
      <c r="T713" s="148"/>
      <c r="U713" s="148"/>
      <c r="V713" s="148"/>
      <c r="W713" s="148"/>
      <c r="X713" s="148"/>
      <c r="Y713" s="148"/>
    </row>
    <row r="714" spans="1:25" ht="19.5" customHeight="1">
      <c r="A714" s="148"/>
      <c r="B714" s="148"/>
      <c r="C714" s="148"/>
      <c r="D714" s="148"/>
      <c r="E714" s="148"/>
      <c r="F714" s="148"/>
      <c r="G714" s="227"/>
      <c r="H714" s="63"/>
      <c r="I714" s="227"/>
      <c r="J714" s="227"/>
      <c r="K714" s="227"/>
      <c r="L714" s="769"/>
      <c r="M714" s="771"/>
      <c r="N714" s="772"/>
      <c r="O714" s="148"/>
      <c r="P714" s="148"/>
      <c r="Q714" s="148"/>
      <c r="R714" s="148"/>
      <c r="S714" s="148"/>
      <c r="T714" s="148"/>
      <c r="U714" s="148"/>
      <c r="V714" s="148"/>
      <c r="W714" s="148"/>
      <c r="X714" s="148"/>
      <c r="Y714" s="148"/>
    </row>
    <row r="715" spans="1:25" ht="19.5" customHeight="1">
      <c r="A715" s="148"/>
      <c r="B715" s="148"/>
      <c r="C715" s="148"/>
      <c r="D715" s="148"/>
      <c r="E715" s="148"/>
      <c r="F715" s="148"/>
      <c r="G715" s="227"/>
      <c r="H715" s="63"/>
      <c r="I715" s="227"/>
      <c r="J715" s="227"/>
      <c r="K715" s="227"/>
      <c r="L715" s="769"/>
      <c r="M715" s="771"/>
      <c r="N715" s="772"/>
      <c r="O715" s="148"/>
      <c r="P715" s="148"/>
      <c r="Q715" s="148"/>
      <c r="R715" s="148"/>
      <c r="S715" s="148"/>
      <c r="T715" s="148"/>
      <c r="U715" s="148"/>
      <c r="V715" s="148"/>
      <c r="W715" s="148"/>
      <c r="X715" s="148"/>
      <c r="Y715" s="148"/>
    </row>
    <row r="716" spans="1:25" ht="19.5" customHeight="1">
      <c r="A716" s="148"/>
      <c r="B716" s="148"/>
      <c r="C716" s="148"/>
      <c r="D716" s="148"/>
      <c r="E716" s="148"/>
      <c r="F716" s="148"/>
      <c r="G716" s="227"/>
      <c r="H716" s="63"/>
      <c r="I716" s="227"/>
      <c r="J716" s="227"/>
      <c r="K716" s="227"/>
      <c r="L716" s="769"/>
      <c r="M716" s="771"/>
      <c r="N716" s="772"/>
      <c r="O716" s="148"/>
      <c r="P716" s="148"/>
      <c r="Q716" s="148"/>
      <c r="R716" s="148"/>
      <c r="S716" s="148"/>
      <c r="T716" s="148"/>
      <c r="U716" s="148"/>
      <c r="V716" s="148"/>
      <c r="W716" s="148"/>
      <c r="X716" s="148"/>
      <c r="Y716" s="148"/>
    </row>
    <row r="717" spans="1:25" ht="19.5" customHeight="1">
      <c r="A717" s="148"/>
      <c r="B717" s="148"/>
      <c r="C717" s="148"/>
      <c r="D717" s="148"/>
      <c r="E717" s="148"/>
      <c r="F717" s="148"/>
      <c r="G717" s="227"/>
      <c r="H717" s="63"/>
      <c r="I717" s="227"/>
      <c r="J717" s="227"/>
      <c r="K717" s="227"/>
      <c r="L717" s="769"/>
      <c r="M717" s="771"/>
      <c r="N717" s="772"/>
      <c r="O717" s="148"/>
      <c r="P717" s="148"/>
      <c r="Q717" s="148"/>
      <c r="R717" s="148"/>
      <c r="S717" s="148"/>
      <c r="T717" s="148"/>
      <c r="U717" s="148"/>
      <c r="V717" s="148"/>
      <c r="W717" s="148"/>
      <c r="X717" s="148"/>
      <c r="Y717" s="148"/>
    </row>
    <row r="718" spans="1:25" ht="19.5" customHeight="1">
      <c r="A718" s="148"/>
      <c r="B718" s="148"/>
      <c r="C718" s="148"/>
      <c r="D718" s="148"/>
      <c r="E718" s="148"/>
      <c r="F718" s="148"/>
      <c r="G718" s="227"/>
      <c r="H718" s="63"/>
      <c r="I718" s="227"/>
      <c r="J718" s="227"/>
      <c r="K718" s="227"/>
      <c r="L718" s="769"/>
      <c r="M718" s="771"/>
      <c r="N718" s="772"/>
      <c r="O718" s="148"/>
      <c r="P718" s="148"/>
      <c r="Q718" s="148"/>
      <c r="R718" s="148"/>
      <c r="S718" s="148"/>
      <c r="T718" s="148"/>
      <c r="U718" s="148"/>
      <c r="V718" s="148"/>
      <c r="W718" s="148"/>
      <c r="X718" s="148"/>
      <c r="Y718" s="148"/>
    </row>
    <row r="719" spans="1:25" ht="19.5" customHeight="1">
      <c r="A719" s="148"/>
      <c r="B719" s="148"/>
      <c r="C719" s="148"/>
      <c r="D719" s="148"/>
      <c r="E719" s="148"/>
      <c r="F719" s="148"/>
      <c r="G719" s="227"/>
      <c r="H719" s="63"/>
      <c r="I719" s="227"/>
      <c r="J719" s="227"/>
      <c r="K719" s="227"/>
      <c r="L719" s="769"/>
      <c r="M719" s="771"/>
      <c r="N719" s="772"/>
      <c r="O719" s="148"/>
      <c r="P719" s="148"/>
      <c r="Q719" s="148"/>
      <c r="R719" s="148"/>
      <c r="S719" s="148"/>
      <c r="T719" s="148"/>
      <c r="U719" s="148"/>
      <c r="V719" s="148"/>
      <c r="W719" s="148"/>
      <c r="X719" s="148"/>
      <c r="Y719" s="148"/>
    </row>
    <row r="720" spans="1:25" ht="19.5" customHeight="1">
      <c r="A720" s="148"/>
      <c r="B720" s="148"/>
      <c r="C720" s="148"/>
      <c r="D720" s="148"/>
      <c r="E720" s="148"/>
      <c r="F720" s="148"/>
      <c r="G720" s="227"/>
      <c r="H720" s="63"/>
      <c r="I720" s="227"/>
      <c r="J720" s="227"/>
      <c r="K720" s="227"/>
      <c r="L720" s="769"/>
      <c r="M720" s="771"/>
      <c r="N720" s="772"/>
      <c r="O720" s="148"/>
      <c r="P720" s="148"/>
      <c r="Q720" s="148"/>
      <c r="R720" s="148"/>
      <c r="S720" s="148"/>
      <c r="T720" s="148"/>
      <c r="U720" s="148"/>
      <c r="V720" s="148"/>
      <c r="W720" s="148"/>
      <c r="X720" s="148"/>
      <c r="Y720" s="148"/>
    </row>
    <row r="721" spans="1:25" ht="19.5" customHeight="1">
      <c r="A721" s="148"/>
      <c r="B721" s="148"/>
      <c r="C721" s="148"/>
      <c r="D721" s="148"/>
      <c r="E721" s="148"/>
      <c r="F721" s="148"/>
      <c r="G721" s="227"/>
      <c r="H721" s="63"/>
      <c r="I721" s="227"/>
      <c r="J721" s="227"/>
      <c r="K721" s="227"/>
      <c r="L721" s="769"/>
      <c r="M721" s="771"/>
      <c r="N721" s="772"/>
      <c r="O721" s="148"/>
      <c r="P721" s="148"/>
      <c r="Q721" s="148"/>
      <c r="R721" s="148"/>
      <c r="S721" s="148"/>
      <c r="T721" s="148"/>
      <c r="U721" s="148"/>
      <c r="V721" s="148"/>
      <c r="W721" s="148"/>
      <c r="X721" s="148"/>
      <c r="Y721" s="148"/>
    </row>
    <row r="722" spans="1:25" ht="19.5" customHeight="1">
      <c r="A722" s="148"/>
      <c r="B722" s="148"/>
      <c r="C722" s="148"/>
      <c r="D722" s="148"/>
      <c r="E722" s="148"/>
      <c r="F722" s="148"/>
      <c r="G722" s="227"/>
      <c r="H722" s="63"/>
      <c r="I722" s="227"/>
      <c r="J722" s="227"/>
      <c r="K722" s="227"/>
      <c r="L722" s="769"/>
      <c r="M722" s="771"/>
      <c r="N722" s="772"/>
      <c r="O722" s="148"/>
      <c r="P722" s="148"/>
      <c r="Q722" s="148"/>
      <c r="R722" s="148"/>
      <c r="S722" s="148"/>
      <c r="T722" s="148"/>
      <c r="U722" s="148"/>
      <c r="V722" s="148"/>
      <c r="W722" s="148"/>
      <c r="X722" s="148"/>
      <c r="Y722" s="148"/>
    </row>
    <row r="723" spans="1:25" ht="19.5" customHeight="1">
      <c r="A723" s="148"/>
      <c r="B723" s="148"/>
      <c r="C723" s="148"/>
      <c r="D723" s="148"/>
      <c r="E723" s="148"/>
      <c r="F723" s="148"/>
      <c r="G723" s="227"/>
      <c r="H723" s="63"/>
      <c r="I723" s="227"/>
      <c r="J723" s="227"/>
      <c r="K723" s="227"/>
      <c r="L723" s="769"/>
      <c r="M723" s="771"/>
      <c r="N723" s="772"/>
      <c r="O723" s="148"/>
      <c r="P723" s="148"/>
      <c r="Q723" s="148"/>
      <c r="R723" s="148"/>
      <c r="S723" s="148"/>
      <c r="T723" s="148"/>
      <c r="U723" s="148"/>
      <c r="V723" s="148"/>
      <c r="W723" s="148"/>
      <c r="X723" s="148"/>
      <c r="Y723" s="148"/>
    </row>
    <row r="724" spans="1:25" ht="19.5" customHeight="1">
      <c r="A724" s="148"/>
      <c r="B724" s="148"/>
      <c r="C724" s="148"/>
      <c r="D724" s="148"/>
      <c r="E724" s="148"/>
      <c r="F724" s="148"/>
      <c r="G724" s="227"/>
      <c r="H724" s="63"/>
      <c r="I724" s="227"/>
      <c r="J724" s="227"/>
      <c r="K724" s="227"/>
      <c r="L724" s="769"/>
      <c r="M724" s="771"/>
      <c r="N724" s="772"/>
      <c r="O724" s="148"/>
      <c r="P724" s="148"/>
      <c r="Q724" s="148"/>
      <c r="R724" s="148"/>
      <c r="S724" s="148"/>
      <c r="T724" s="148"/>
      <c r="U724" s="148"/>
      <c r="V724" s="148"/>
      <c r="W724" s="148"/>
      <c r="X724" s="148"/>
      <c r="Y724" s="148"/>
    </row>
    <row r="725" spans="1:25" ht="19.5" customHeight="1">
      <c r="A725" s="148"/>
      <c r="B725" s="148"/>
      <c r="C725" s="148"/>
      <c r="D725" s="148"/>
      <c r="E725" s="148"/>
      <c r="F725" s="148"/>
      <c r="G725" s="227"/>
      <c r="H725" s="63"/>
      <c r="I725" s="227"/>
      <c r="J725" s="227"/>
      <c r="K725" s="227"/>
      <c r="L725" s="769"/>
      <c r="M725" s="771"/>
      <c r="N725" s="772"/>
      <c r="O725" s="148"/>
      <c r="P725" s="148"/>
      <c r="Q725" s="148"/>
      <c r="R725" s="148"/>
      <c r="S725" s="148"/>
      <c r="T725" s="148"/>
      <c r="U725" s="148"/>
      <c r="V725" s="148"/>
      <c r="W725" s="148"/>
      <c r="X725" s="148"/>
      <c r="Y725" s="148"/>
    </row>
    <row r="726" spans="1:25" ht="19.5" customHeight="1">
      <c r="A726" s="148"/>
      <c r="B726" s="148"/>
      <c r="C726" s="148"/>
      <c r="D726" s="148"/>
      <c r="E726" s="148"/>
      <c r="F726" s="148"/>
      <c r="G726" s="227"/>
      <c r="H726" s="63"/>
      <c r="I726" s="227"/>
      <c r="J726" s="227"/>
      <c r="K726" s="227"/>
      <c r="L726" s="769"/>
      <c r="M726" s="771"/>
      <c r="N726" s="772"/>
      <c r="O726" s="148"/>
      <c r="P726" s="148"/>
      <c r="Q726" s="148"/>
      <c r="R726" s="148"/>
      <c r="S726" s="148"/>
      <c r="T726" s="148"/>
      <c r="U726" s="148"/>
      <c r="V726" s="148"/>
      <c r="W726" s="148"/>
      <c r="X726" s="148"/>
      <c r="Y726" s="148"/>
    </row>
    <row r="727" spans="1:25" ht="19.5" customHeight="1">
      <c r="A727" s="148"/>
      <c r="B727" s="148"/>
      <c r="C727" s="148"/>
      <c r="D727" s="148"/>
      <c r="E727" s="148"/>
      <c r="F727" s="148"/>
      <c r="G727" s="227"/>
      <c r="H727" s="63"/>
      <c r="I727" s="227"/>
      <c r="J727" s="227"/>
      <c r="K727" s="227"/>
      <c r="L727" s="769"/>
      <c r="M727" s="771"/>
      <c r="N727" s="772"/>
      <c r="O727" s="148"/>
      <c r="P727" s="148"/>
      <c r="Q727" s="148"/>
      <c r="R727" s="148"/>
      <c r="S727" s="148"/>
      <c r="T727" s="148"/>
      <c r="U727" s="148"/>
      <c r="V727" s="148"/>
      <c r="W727" s="148"/>
      <c r="X727" s="148"/>
      <c r="Y727" s="148"/>
    </row>
    <row r="728" spans="1:25" ht="19.5" customHeight="1">
      <c r="A728" s="148"/>
      <c r="B728" s="148"/>
      <c r="C728" s="148"/>
      <c r="D728" s="148"/>
      <c r="E728" s="148"/>
      <c r="F728" s="148"/>
      <c r="G728" s="227"/>
      <c r="H728" s="63"/>
      <c r="I728" s="227"/>
      <c r="J728" s="227"/>
      <c r="K728" s="227"/>
      <c r="L728" s="769"/>
      <c r="M728" s="771"/>
      <c r="N728" s="772"/>
      <c r="O728" s="148"/>
      <c r="P728" s="148"/>
      <c r="Q728" s="148"/>
      <c r="R728" s="148"/>
      <c r="S728" s="148"/>
      <c r="T728" s="148"/>
      <c r="U728" s="148"/>
      <c r="V728" s="148"/>
      <c r="W728" s="148"/>
      <c r="X728" s="148"/>
      <c r="Y728" s="148"/>
    </row>
    <row r="729" spans="1:25" ht="19.5" customHeight="1">
      <c r="A729" s="148"/>
      <c r="B729" s="148"/>
      <c r="C729" s="148"/>
      <c r="D729" s="148"/>
      <c r="E729" s="148"/>
      <c r="F729" s="148"/>
      <c r="G729" s="227"/>
      <c r="H729" s="63"/>
      <c r="I729" s="227"/>
      <c r="J729" s="227"/>
      <c r="K729" s="227"/>
      <c r="L729" s="769"/>
      <c r="M729" s="771"/>
      <c r="N729" s="772"/>
      <c r="O729" s="148"/>
      <c r="P729" s="148"/>
      <c r="Q729" s="148"/>
      <c r="R729" s="148"/>
      <c r="S729" s="148"/>
      <c r="T729" s="148"/>
      <c r="U729" s="148"/>
      <c r="V729" s="148"/>
      <c r="W729" s="148"/>
      <c r="X729" s="148"/>
      <c r="Y729" s="148"/>
    </row>
    <row r="730" spans="1:25" ht="19.5" customHeight="1">
      <c r="A730" s="148"/>
      <c r="B730" s="148"/>
      <c r="C730" s="148"/>
      <c r="D730" s="148"/>
      <c r="E730" s="148"/>
      <c r="F730" s="148"/>
      <c r="G730" s="227"/>
      <c r="H730" s="63"/>
      <c r="I730" s="227"/>
      <c r="J730" s="227"/>
      <c r="K730" s="227"/>
      <c r="L730" s="769"/>
      <c r="M730" s="771"/>
      <c r="N730" s="772"/>
      <c r="O730" s="148"/>
      <c r="P730" s="148"/>
      <c r="Q730" s="148"/>
      <c r="R730" s="148"/>
      <c r="S730" s="148"/>
      <c r="T730" s="148"/>
      <c r="U730" s="148"/>
      <c r="V730" s="148"/>
      <c r="W730" s="148"/>
      <c r="X730" s="148"/>
      <c r="Y730" s="148"/>
    </row>
    <row r="731" spans="1:25" ht="19.5" customHeight="1">
      <c r="A731" s="148"/>
      <c r="B731" s="148"/>
      <c r="C731" s="148"/>
      <c r="D731" s="148"/>
      <c r="E731" s="148"/>
      <c r="F731" s="148"/>
      <c r="G731" s="227"/>
      <c r="H731" s="63"/>
      <c r="I731" s="227"/>
      <c r="J731" s="227"/>
      <c r="K731" s="227"/>
      <c r="L731" s="769"/>
      <c r="M731" s="771"/>
      <c r="N731" s="772"/>
      <c r="O731" s="148"/>
      <c r="P731" s="148"/>
      <c r="Q731" s="148"/>
      <c r="R731" s="148"/>
      <c r="S731" s="148"/>
      <c r="T731" s="148"/>
      <c r="U731" s="148"/>
      <c r="V731" s="148"/>
      <c r="W731" s="148"/>
      <c r="X731" s="148"/>
      <c r="Y731" s="148"/>
    </row>
    <row r="732" spans="1:25" ht="19.5" customHeight="1">
      <c r="A732" s="148"/>
      <c r="B732" s="148"/>
      <c r="C732" s="148"/>
      <c r="D732" s="148"/>
      <c r="E732" s="148"/>
      <c r="F732" s="148"/>
      <c r="G732" s="227"/>
      <c r="H732" s="63"/>
      <c r="I732" s="227"/>
      <c r="J732" s="227"/>
      <c r="K732" s="227"/>
      <c r="L732" s="769"/>
      <c r="M732" s="771"/>
      <c r="N732" s="772"/>
      <c r="O732" s="148"/>
      <c r="P732" s="148"/>
      <c r="Q732" s="148"/>
      <c r="R732" s="148"/>
      <c r="S732" s="148"/>
      <c r="T732" s="148"/>
      <c r="U732" s="148"/>
      <c r="V732" s="148"/>
      <c r="W732" s="148"/>
      <c r="X732" s="148"/>
      <c r="Y732" s="148"/>
    </row>
    <row r="733" spans="1:25" ht="19.5" customHeight="1">
      <c r="A733" s="148"/>
      <c r="B733" s="148"/>
      <c r="C733" s="148"/>
      <c r="D733" s="148"/>
      <c r="E733" s="148"/>
      <c r="F733" s="148"/>
      <c r="G733" s="227"/>
      <c r="H733" s="63"/>
      <c r="I733" s="227"/>
      <c r="J733" s="227"/>
      <c r="K733" s="227"/>
      <c r="L733" s="769"/>
      <c r="M733" s="771"/>
      <c r="N733" s="772"/>
      <c r="O733" s="148"/>
      <c r="P733" s="148"/>
      <c r="Q733" s="148"/>
      <c r="R733" s="148"/>
      <c r="S733" s="148"/>
      <c r="T733" s="148"/>
      <c r="U733" s="148"/>
      <c r="V733" s="148"/>
      <c r="W733" s="148"/>
      <c r="X733" s="148"/>
      <c r="Y733" s="148"/>
    </row>
    <row r="734" spans="1:25" ht="19.5" customHeight="1">
      <c r="A734" s="148"/>
      <c r="B734" s="148"/>
      <c r="C734" s="148"/>
      <c r="D734" s="148"/>
      <c r="E734" s="148"/>
      <c r="F734" s="148"/>
      <c r="G734" s="227"/>
      <c r="H734" s="63"/>
      <c r="I734" s="227"/>
      <c r="J734" s="227"/>
      <c r="K734" s="227"/>
      <c r="L734" s="769"/>
      <c r="M734" s="771"/>
      <c r="N734" s="772"/>
      <c r="O734" s="148"/>
      <c r="P734" s="148"/>
      <c r="Q734" s="148"/>
      <c r="R734" s="148"/>
      <c r="S734" s="148"/>
      <c r="T734" s="148"/>
      <c r="U734" s="148"/>
      <c r="V734" s="148"/>
      <c r="W734" s="148"/>
      <c r="X734" s="148"/>
      <c r="Y734" s="148"/>
    </row>
    <row r="735" spans="1:25" ht="19.5" customHeight="1">
      <c r="A735" s="148"/>
      <c r="B735" s="148"/>
      <c r="C735" s="148"/>
      <c r="D735" s="148"/>
      <c r="E735" s="148"/>
      <c r="F735" s="148"/>
      <c r="G735" s="227"/>
      <c r="H735" s="63"/>
      <c r="I735" s="227"/>
      <c r="J735" s="227"/>
      <c r="K735" s="227"/>
      <c r="L735" s="769"/>
      <c r="M735" s="771"/>
      <c r="N735" s="772"/>
      <c r="O735" s="148"/>
      <c r="P735" s="148"/>
      <c r="Q735" s="148"/>
      <c r="R735" s="148"/>
      <c r="S735" s="148"/>
      <c r="T735" s="148"/>
      <c r="U735" s="148"/>
      <c r="V735" s="148"/>
      <c r="W735" s="148"/>
      <c r="X735" s="148"/>
      <c r="Y735" s="148"/>
    </row>
    <row r="736" spans="1:25" ht="19.5" customHeight="1">
      <c r="A736" s="148"/>
      <c r="B736" s="148"/>
      <c r="C736" s="148"/>
      <c r="D736" s="148"/>
      <c r="E736" s="148"/>
      <c r="F736" s="148"/>
      <c r="G736" s="227"/>
      <c r="H736" s="63"/>
      <c r="I736" s="227"/>
      <c r="J736" s="227"/>
      <c r="K736" s="227"/>
      <c r="L736" s="769"/>
      <c r="M736" s="771"/>
      <c r="N736" s="772"/>
      <c r="O736" s="148"/>
      <c r="P736" s="148"/>
      <c r="Q736" s="148"/>
      <c r="R736" s="148"/>
      <c r="S736" s="148"/>
      <c r="T736" s="148"/>
      <c r="U736" s="148"/>
      <c r="V736" s="148"/>
      <c r="W736" s="148"/>
      <c r="X736" s="148"/>
      <c r="Y736" s="148"/>
    </row>
    <row r="737" spans="1:25" ht="19.5" customHeight="1">
      <c r="A737" s="148"/>
      <c r="B737" s="148"/>
      <c r="C737" s="148"/>
      <c r="D737" s="148"/>
      <c r="E737" s="148"/>
      <c r="F737" s="148"/>
      <c r="G737" s="227"/>
      <c r="H737" s="63"/>
      <c r="I737" s="227"/>
      <c r="J737" s="227"/>
      <c r="K737" s="227"/>
      <c r="L737" s="769"/>
      <c r="M737" s="771"/>
      <c r="N737" s="772"/>
      <c r="O737" s="148"/>
      <c r="P737" s="148"/>
      <c r="Q737" s="148"/>
      <c r="R737" s="148"/>
      <c r="S737" s="148"/>
      <c r="T737" s="148"/>
      <c r="U737" s="148"/>
      <c r="V737" s="148"/>
      <c r="W737" s="148"/>
      <c r="X737" s="148"/>
      <c r="Y737" s="148"/>
    </row>
    <row r="738" spans="1:25" ht="19.5" customHeight="1">
      <c r="A738" s="148"/>
      <c r="B738" s="148"/>
      <c r="C738" s="148"/>
      <c r="D738" s="148"/>
      <c r="E738" s="148"/>
      <c r="F738" s="148"/>
      <c r="G738" s="227"/>
      <c r="H738" s="63"/>
      <c r="I738" s="227"/>
      <c r="J738" s="227"/>
      <c r="K738" s="227"/>
      <c r="L738" s="769"/>
      <c r="M738" s="771"/>
      <c r="N738" s="772"/>
      <c r="O738" s="148"/>
      <c r="P738" s="148"/>
      <c r="Q738" s="148"/>
      <c r="R738" s="148"/>
      <c r="S738" s="148"/>
      <c r="T738" s="148"/>
      <c r="U738" s="148"/>
      <c r="V738" s="148"/>
      <c r="W738" s="148"/>
      <c r="X738" s="148"/>
      <c r="Y738" s="148"/>
    </row>
    <row r="739" spans="1:25" ht="19.5" customHeight="1">
      <c r="A739" s="148"/>
      <c r="B739" s="148"/>
      <c r="C739" s="148"/>
      <c r="D739" s="148"/>
      <c r="E739" s="148"/>
      <c r="F739" s="148"/>
      <c r="G739" s="227"/>
      <c r="H739" s="63"/>
      <c r="I739" s="227"/>
      <c r="J739" s="227"/>
      <c r="K739" s="227"/>
      <c r="L739" s="769"/>
      <c r="M739" s="771"/>
      <c r="N739" s="772"/>
      <c r="O739" s="148"/>
      <c r="P739" s="148"/>
      <c r="Q739" s="148"/>
      <c r="R739" s="148"/>
      <c r="S739" s="148"/>
      <c r="T739" s="148"/>
      <c r="U739" s="148"/>
      <c r="V739" s="148"/>
      <c r="W739" s="148"/>
      <c r="X739" s="148"/>
      <c r="Y739" s="148"/>
    </row>
    <row r="740" spans="1:25" ht="19.5" customHeight="1">
      <c r="A740" s="148"/>
      <c r="B740" s="148"/>
      <c r="C740" s="148"/>
      <c r="D740" s="148"/>
      <c r="E740" s="148"/>
      <c r="F740" s="148"/>
      <c r="G740" s="227"/>
      <c r="H740" s="63"/>
      <c r="I740" s="227"/>
      <c r="J740" s="227"/>
      <c r="K740" s="227"/>
      <c r="L740" s="769"/>
      <c r="M740" s="771"/>
      <c r="N740" s="772"/>
      <c r="O740" s="148"/>
      <c r="P740" s="148"/>
      <c r="Q740" s="148"/>
      <c r="R740" s="148"/>
      <c r="S740" s="148"/>
      <c r="T740" s="148"/>
      <c r="U740" s="148"/>
      <c r="V740" s="148"/>
      <c r="W740" s="148"/>
      <c r="X740" s="148"/>
      <c r="Y740" s="148"/>
    </row>
    <row r="741" spans="1:25" ht="19.5" customHeight="1">
      <c r="A741" s="148"/>
      <c r="B741" s="148"/>
      <c r="C741" s="148"/>
      <c r="D741" s="148"/>
      <c r="E741" s="148"/>
      <c r="F741" s="148"/>
      <c r="G741" s="227"/>
      <c r="H741" s="63"/>
      <c r="I741" s="227"/>
      <c r="J741" s="227"/>
      <c r="K741" s="227"/>
      <c r="L741" s="769"/>
      <c r="M741" s="771"/>
      <c r="N741" s="772"/>
      <c r="O741" s="148"/>
      <c r="P741" s="148"/>
      <c r="Q741" s="148"/>
      <c r="R741" s="148"/>
      <c r="S741" s="148"/>
      <c r="T741" s="148"/>
      <c r="U741" s="148"/>
      <c r="V741" s="148"/>
      <c r="W741" s="148"/>
      <c r="X741" s="148"/>
      <c r="Y741" s="148"/>
    </row>
    <row r="742" spans="1:25" ht="19.5" customHeight="1">
      <c r="A742" s="148"/>
      <c r="B742" s="148"/>
      <c r="C742" s="148"/>
      <c r="D742" s="148"/>
      <c r="E742" s="148"/>
      <c r="F742" s="148"/>
      <c r="G742" s="227"/>
      <c r="H742" s="63"/>
      <c r="I742" s="227"/>
      <c r="J742" s="227"/>
      <c r="K742" s="227"/>
      <c r="L742" s="769"/>
      <c r="M742" s="771"/>
      <c r="N742" s="772"/>
      <c r="O742" s="148"/>
      <c r="P742" s="148"/>
      <c r="Q742" s="148"/>
      <c r="R742" s="148"/>
      <c r="S742" s="148"/>
      <c r="T742" s="148"/>
      <c r="U742" s="148"/>
      <c r="V742" s="148"/>
      <c r="W742" s="148"/>
      <c r="X742" s="148"/>
      <c r="Y742" s="148"/>
    </row>
    <row r="743" spans="1:25" ht="19.5" customHeight="1">
      <c r="A743" s="148"/>
      <c r="B743" s="148"/>
      <c r="C743" s="148"/>
      <c r="D743" s="148"/>
      <c r="E743" s="148"/>
      <c r="F743" s="148"/>
      <c r="G743" s="227"/>
      <c r="H743" s="63"/>
      <c r="I743" s="227"/>
      <c r="J743" s="227"/>
      <c r="K743" s="227"/>
      <c r="L743" s="769"/>
      <c r="M743" s="771"/>
      <c r="N743" s="772"/>
      <c r="O743" s="148"/>
      <c r="P743" s="148"/>
      <c r="Q743" s="148"/>
      <c r="R743" s="148"/>
      <c r="S743" s="148"/>
      <c r="T743" s="148"/>
      <c r="U743" s="148"/>
      <c r="V743" s="148"/>
      <c r="W743" s="148"/>
      <c r="X743" s="148"/>
      <c r="Y743" s="148"/>
    </row>
    <row r="744" spans="1:25" ht="19.5" customHeight="1">
      <c r="A744" s="148"/>
      <c r="B744" s="148"/>
      <c r="C744" s="148"/>
      <c r="D744" s="148"/>
      <c r="E744" s="148"/>
      <c r="F744" s="148"/>
      <c r="G744" s="227"/>
      <c r="H744" s="63"/>
      <c r="I744" s="227"/>
      <c r="J744" s="227"/>
      <c r="K744" s="227"/>
      <c r="L744" s="769"/>
      <c r="M744" s="771"/>
      <c r="N744" s="772"/>
      <c r="O744" s="148"/>
      <c r="P744" s="148"/>
      <c r="Q744" s="148"/>
      <c r="R744" s="148"/>
      <c r="S744" s="148"/>
      <c r="T744" s="148"/>
      <c r="U744" s="148"/>
      <c r="V744" s="148"/>
      <c r="W744" s="148"/>
      <c r="X744" s="148"/>
      <c r="Y744" s="148"/>
    </row>
    <row r="745" spans="1:25" ht="19.5" customHeight="1">
      <c r="A745" s="148"/>
      <c r="B745" s="148"/>
      <c r="C745" s="148"/>
      <c r="D745" s="148"/>
      <c r="E745" s="148"/>
      <c r="F745" s="148"/>
      <c r="G745" s="227"/>
      <c r="H745" s="63"/>
      <c r="I745" s="227"/>
      <c r="J745" s="227"/>
      <c r="K745" s="227"/>
      <c r="L745" s="769"/>
      <c r="M745" s="771"/>
      <c r="N745" s="772"/>
      <c r="O745" s="148"/>
      <c r="P745" s="148"/>
      <c r="Q745" s="148"/>
      <c r="R745" s="148"/>
      <c r="S745" s="148"/>
      <c r="T745" s="148"/>
      <c r="U745" s="148"/>
      <c r="V745" s="148"/>
      <c r="W745" s="148"/>
      <c r="X745" s="148"/>
      <c r="Y745" s="148"/>
    </row>
    <row r="746" spans="1:25" ht="19.5" customHeight="1">
      <c r="A746" s="148"/>
      <c r="B746" s="148"/>
      <c r="C746" s="148"/>
      <c r="D746" s="148"/>
      <c r="E746" s="148"/>
      <c r="F746" s="148"/>
      <c r="G746" s="227"/>
      <c r="H746" s="63"/>
      <c r="I746" s="227"/>
      <c r="J746" s="227"/>
      <c r="K746" s="227"/>
      <c r="L746" s="769"/>
      <c r="M746" s="771"/>
      <c r="N746" s="772"/>
      <c r="O746" s="148"/>
      <c r="P746" s="148"/>
      <c r="Q746" s="148"/>
      <c r="R746" s="148"/>
      <c r="S746" s="148"/>
      <c r="T746" s="148"/>
      <c r="U746" s="148"/>
      <c r="V746" s="148"/>
      <c r="W746" s="148"/>
      <c r="X746" s="148"/>
      <c r="Y746" s="148"/>
    </row>
    <row r="747" spans="1:25" ht="19.5" customHeight="1">
      <c r="A747" s="148"/>
      <c r="B747" s="148"/>
      <c r="C747" s="148"/>
      <c r="D747" s="148"/>
      <c r="E747" s="148"/>
      <c r="F747" s="148"/>
      <c r="G747" s="227"/>
      <c r="H747" s="63"/>
      <c r="I747" s="227"/>
      <c r="J747" s="227"/>
      <c r="K747" s="227"/>
      <c r="L747" s="769"/>
      <c r="M747" s="771"/>
      <c r="N747" s="772"/>
      <c r="O747" s="148"/>
      <c r="P747" s="148"/>
      <c r="Q747" s="148"/>
      <c r="R747" s="148"/>
      <c r="S747" s="148"/>
      <c r="T747" s="148"/>
      <c r="U747" s="148"/>
      <c r="V747" s="148"/>
      <c r="W747" s="148"/>
      <c r="X747" s="148"/>
      <c r="Y747" s="148"/>
    </row>
    <row r="748" spans="1:25" ht="19.5" customHeight="1">
      <c r="A748" s="148"/>
      <c r="B748" s="148"/>
      <c r="C748" s="148"/>
      <c r="D748" s="148"/>
      <c r="E748" s="148"/>
      <c r="F748" s="148"/>
      <c r="G748" s="227"/>
      <c r="H748" s="63"/>
      <c r="I748" s="227"/>
      <c r="J748" s="227"/>
      <c r="K748" s="227"/>
      <c r="L748" s="769"/>
      <c r="M748" s="771"/>
      <c r="N748" s="772"/>
      <c r="O748" s="148"/>
      <c r="P748" s="148"/>
      <c r="Q748" s="148"/>
      <c r="R748" s="148"/>
      <c r="S748" s="148"/>
      <c r="T748" s="148"/>
      <c r="U748" s="148"/>
      <c r="V748" s="148"/>
      <c r="W748" s="148"/>
      <c r="X748" s="148"/>
      <c r="Y748" s="148"/>
    </row>
    <row r="749" spans="1:25" ht="19.5" customHeight="1">
      <c r="A749" s="148"/>
      <c r="B749" s="148"/>
      <c r="C749" s="148"/>
      <c r="D749" s="148"/>
      <c r="E749" s="148"/>
      <c r="F749" s="148"/>
      <c r="G749" s="227"/>
      <c r="H749" s="63"/>
      <c r="I749" s="227"/>
      <c r="J749" s="227"/>
      <c r="K749" s="227"/>
      <c r="L749" s="769"/>
      <c r="M749" s="771"/>
      <c r="N749" s="772"/>
      <c r="O749" s="148"/>
      <c r="P749" s="148"/>
      <c r="Q749" s="148"/>
      <c r="R749" s="148"/>
      <c r="S749" s="148"/>
      <c r="T749" s="148"/>
      <c r="U749" s="148"/>
      <c r="V749" s="148"/>
      <c r="W749" s="148"/>
      <c r="X749" s="148"/>
      <c r="Y749" s="148"/>
    </row>
    <row r="750" spans="1:25" ht="19.5" customHeight="1">
      <c r="A750" s="148"/>
      <c r="B750" s="148"/>
      <c r="C750" s="148"/>
      <c r="D750" s="148"/>
      <c r="E750" s="148"/>
      <c r="F750" s="148"/>
      <c r="G750" s="227"/>
      <c r="H750" s="63"/>
      <c r="I750" s="227"/>
      <c r="J750" s="227"/>
      <c r="K750" s="227"/>
      <c r="L750" s="769"/>
      <c r="M750" s="771"/>
      <c r="N750" s="772"/>
      <c r="O750" s="148"/>
      <c r="P750" s="148"/>
      <c r="Q750" s="148"/>
      <c r="R750" s="148"/>
      <c r="S750" s="148"/>
      <c r="T750" s="148"/>
      <c r="U750" s="148"/>
      <c r="V750" s="148"/>
      <c r="W750" s="148"/>
      <c r="X750" s="148"/>
      <c r="Y750" s="148"/>
    </row>
    <row r="751" spans="1:25" ht="19.5" customHeight="1">
      <c r="A751" s="148"/>
      <c r="B751" s="148"/>
      <c r="C751" s="148"/>
      <c r="D751" s="148"/>
      <c r="E751" s="148"/>
      <c r="F751" s="148"/>
      <c r="G751" s="227"/>
      <c r="H751" s="63"/>
      <c r="I751" s="227"/>
      <c r="J751" s="227"/>
      <c r="K751" s="227"/>
      <c r="L751" s="769"/>
      <c r="M751" s="771"/>
      <c r="N751" s="772"/>
      <c r="O751" s="148"/>
      <c r="P751" s="148"/>
      <c r="Q751" s="148"/>
      <c r="R751" s="148"/>
      <c r="S751" s="148"/>
      <c r="T751" s="148"/>
      <c r="U751" s="148"/>
      <c r="V751" s="148"/>
      <c r="W751" s="148"/>
      <c r="X751" s="148"/>
      <c r="Y751" s="148"/>
    </row>
    <row r="752" spans="1:25" ht="19.5" customHeight="1">
      <c r="A752" s="148"/>
      <c r="B752" s="148"/>
      <c r="C752" s="148"/>
      <c r="D752" s="148"/>
      <c r="E752" s="148"/>
      <c r="F752" s="148"/>
      <c r="G752" s="227"/>
      <c r="H752" s="63"/>
      <c r="I752" s="227"/>
      <c r="J752" s="227"/>
      <c r="K752" s="227"/>
      <c r="L752" s="769"/>
      <c r="M752" s="771"/>
      <c r="N752" s="772"/>
      <c r="O752" s="148"/>
      <c r="P752" s="148"/>
      <c r="Q752" s="148"/>
      <c r="R752" s="148"/>
      <c r="S752" s="148"/>
      <c r="T752" s="148"/>
      <c r="U752" s="148"/>
      <c r="V752" s="148"/>
      <c r="W752" s="148"/>
      <c r="X752" s="148"/>
      <c r="Y752" s="148"/>
    </row>
    <row r="753" spans="1:25" ht="19.5" customHeight="1">
      <c r="A753" s="148"/>
      <c r="B753" s="148"/>
      <c r="C753" s="148"/>
      <c r="D753" s="148"/>
      <c r="E753" s="148"/>
      <c r="F753" s="148"/>
      <c r="G753" s="227"/>
      <c r="H753" s="63"/>
      <c r="I753" s="227"/>
      <c r="J753" s="227"/>
      <c r="K753" s="227"/>
      <c r="L753" s="769"/>
      <c r="M753" s="771"/>
      <c r="N753" s="772"/>
      <c r="O753" s="148"/>
      <c r="P753" s="148"/>
      <c r="Q753" s="148"/>
      <c r="R753" s="148"/>
      <c r="S753" s="148"/>
      <c r="T753" s="148"/>
      <c r="U753" s="148"/>
      <c r="V753" s="148"/>
      <c r="W753" s="148"/>
      <c r="X753" s="148"/>
      <c r="Y753" s="148"/>
    </row>
    <row r="754" spans="1:25" ht="19.5" customHeight="1">
      <c r="A754" s="148"/>
      <c r="B754" s="148"/>
      <c r="C754" s="148"/>
      <c r="D754" s="148"/>
      <c r="E754" s="148"/>
      <c r="F754" s="148"/>
      <c r="G754" s="227"/>
      <c r="H754" s="63"/>
      <c r="I754" s="227"/>
      <c r="J754" s="227"/>
      <c r="K754" s="227"/>
      <c r="L754" s="769"/>
      <c r="M754" s="771"/>
      <c r="N754" s="772"/>
      <c r="O754" s="148"/>
      <c r="P754" s="148"/>
      <c r="Q754" s="148"/>
      <c r="R754" s="148"/>
      <c r="S754" s="148"/>
      <c r="T754" s="148"/>
      <c r="U754" s="148"/>
      <c r="V754" s="148"/>
      <c r="W754" s="148"/>
      <c r="X754" s="148"/>
      <c r="Y754" s="148"/>
    </row>
    <row r="755" spans="1:25" ht="19.5" customHeight="1">
      <c r="A755" s="148"/>
      <c r="B755" s="148"/>
      <c r="C755" s="148"/>
      <c r="D755" s="148"/>
      <c r="E755" s="148"/>
      <c r="F755" s="148"/>
      <c r="G755" s="227"/>
      <c r="H755" s="63"/>
      <c r="I755" s="227"/>
      <c r="J755" s="227"/>
      <c r="K755" s="227"/>
      <c r="L755" s="769"/>
      <c r="M755" s="771"/>
      <c r="N755" s="772"/>
      <c r="O755" s="148"/>
      <c r="P755" s="148"/>
      <c r="Q755" s="148"/>
      <c r="R755" s="148"/>
      <c r="S755" s="148"/>
      <c r="T755" s="148"/>
      <c r="U755" s="148"/>
      <c r="V755" s="148"/>
      <c r="W755" s="148"/>
      <c r="X755" s="148"/>
      <c r="Y755" s="148"/>
    </row>
    <row r="756" spans="1:25" ht="19.5" customHeight="1">
      <c r="A756" s="148"/>
      <c r="B756" s="148"/>
      <c r="C756" s="148"/>
      <c r="D756" s="148"/>
      <c r="E756" s="148"/>
      <c r="F756" s="148"/>
      <c r="G756" s="227"/>
      <c r="H756" s="63"/>
      <c r="I756" s="227"/>
      <c r="J756" s="227"/>
      <c r="K756" s="227"/>
      <c r="L756" s="769"/>
      <c r="M756" s="771"/>
      <c r="N756" s="772"/>
      <c r="O756" s="148"/>
      <c r="P756" s="148"/>
      <c r="Q756" s="148"/>
      <c r="R756" s="148"/>
      <c r="S756" s="148"/>
      <c r="T756" s="148"/>
      <c r="U756" s="148"/>
      <c r="V756" s="148"/>
      <c r="W756" s="148"/>
      <c r="X756" s="148"/>
      <c r="Y756" s="148"/>
    </row>
    <row r="757" spans="1:25" ht="19.5" customHeight="1">
      <c r="A757" s="148"/>
      <c r="B757" s="148"/>
      <c r="C757" s="148"/>
      <c r="D757" s="148"/>
      <c r="E757" s="148"/>
      <c r="F757" s="148"/>
      <c r="G757" s="227"/>
      <c r="H757" s="63"/>
      <c r="I757" s="227"/>
      <c r="J757" s="227"/>
      <c r="K757" s="227"/>
      <c r="L757" s="769"/>
      <c r="M757" s="771"/>
      <c r="N757" s="772"/>
      <c r="O757" s="148"/>
      <c r="P757" s="148"/>
      <c r="Q757" s="148"/>
      <c r="R757" s="148"/>
      <c r="S757" s="148"/>
      <c r="T757" s="148"/>
      <c r="U757" s="148"/>
      <c r="V757" s="148"/>
      <c r="W757" s="148"/>
      <c r="X757" s="148"/>
      <c r="Y757" s="148"/>
    </row>
    <row r="758" spans="1:25" ht="19.5" customHeight="1">
      <c r="A758" s="148"/>
      <c r="B758" s="148"/>
      <c r="C758" s="148"/>
      <c r="D758" s="148"/>
      <c r="E758" s="148"/>
      <c r="F758" s="148"/>
      <c r="G758" s="227"/>
      <c r="H758" s="63"/>
      <c r="I758" s="227"/>
      <c r="J758" s="227"/>
      <c r="K758" s="227"/>
      <c r="L758" s="769"/>
      <c r="M758" s="771"/>
      <c r="N758" s="772"/>
      <c r="O758" s="148"/>
      <c r="P758" s="148"/>
      <c r="Q758" s="148"/>
      <c r="R758" s="148"/>
      <c r="S758" s="148"/>
      <c r="T758" s="148"/>
      <c r="U758" s="148"/>
      <c r="V758" s="148"/>
      <c r="W758" s="148"/>
      <c r="X758" s="148"/>
      <c r="Y758" s="148"/>
    </row>
    <row r="759" spans="1:25" ht="19.5" customHeight="1">
      <c r="A759" s="148"/>
      <c r="B759" s="148"/>
      <c r="C759" s="148"/>
      <c r="D759" s="148"/>
      <c r="E759" s="148"/>
      <c r="F759" s="148"/>
      <c r="G759" s="227"/>
      <c r="H759" s="63"/>
      <c r="I759" s="227"/>
      <c r="J759" s="227"/>
      <c r="K759" s="227"/>
      <c r="L759" s="769"/>
      <c r="M759" s="771"/>
      <c r="N759" s="772"/>
      <c r="O759" s="148"/>
      <c r="P759" s="148"/>
      <c r="Q759" s="148"/>
      <c r="R759" s="148"/>
      <c r="S759" s="148"/>
      <c r="T759" s="148"/>
      <c r="U759" s="148"/>
      <c r="V759" s="148"/>
      <c r="W759" s="148"/>
      <c r="X759" s="148"/>
      <c r="Y759" s="148"/>
    </row>
    <row r="760" spans="1:25" ht="19.5" customHeight="1">
      <c r="A760" s="148"/>
      <c r="B760" s="148"/>
      <c r="C760" s="148"/>
      <c r="D760" s="148"/>
      <c r="E760" s="148"/>
      <c r="F760" s="148"/>
      <c r="G760" s="227"/>
      <c r="H760" s="63"/>
      <c r="I760" s="227"/>
      <c r="J760" s="227"/>
      <c r="K760" s="227"/>
      <c r="L760" s="769"/>
      <c r="M760" s="771"/>
      <c r="N760" s="772"/>
      <c r="O760" s="148"/>
      <c r="P760" s="148"/>
      <c r="Q760" s="148"/>
      <c r="R760" s="148"/>
      <c r="S760" s="148"/>
      <c r="T760" s="148"/>
      <c r="U760" s="148"/>
      <c r="V760" s="148"/>
      <c r="W760" s="148"/>
      <c r="X760" s="148"/>
      <c r="Y760" s="148"/>
    </row>
    <row r="761" spans="1:25" ht="19.5" customHeight="1">
      <c r="A761" s="148"/>
      <c r="B761" s="148"/>
      <c r="C761" s="148"/>
      <c r="D761" s="148"/>
      <c r="E761" s="148"/>
      <c r="F761" s="148"/>
      <c r="G761" s="227"/>
      <c r="H761" s="63"/>
      <c r="I761" s="227"/>
      <c r="J761" s="227"/>
      <c r="K761" s="227"/>
      <c r="L761" s="769"/>
      <c r="M761" s="771"/>
      <c r="N761" s="772"/>
      <c r="O761" s="148"/>
      <c r="P761" s="148"/>
      <c r="Q761" s="148"/>
      <c r="R761" s="148"/>
      <c r="S761" s="148"/>
      <c r="T761" s="148"/>
      <c r="U761" s="148"/>
      <c r="V761" s="148"/>
      <c r="W761" s="148"/>
      <c r="X761" s="148"/>
      <c r="Y761" s="148"/>
    </row>
    <row r="762" spans="1:25" ht="19.5" customHeight="1">
      <c r="A762" s="148"/>
      <c r="B762" s="148"/>
      <c r="C762" s="148"/>
      <c r="D762" s="148"/>
      <c r="E762" s="148"/>
      <c r="F762" s="148"/>
      <c r="G762" s="227"/>
      <c r="H762" s="63"/>
      <c r="I762" s="227"/>
      <c r="J762" s="227"/>
      <c r="K762" s="227"/>
      <c r="L762" s="769"/>
      <c r="M762" s="771"/>
      <c r="N762" s="772"/>
      <c r="O762" s="148"/>
      <c r="P762" s="148"/>
      <c r="Q762" s="148"/>
      <c r="R762" s="148"/>
      <c r="S762" s="148"/>
      <c r="T762" s="148"/>
      <c r="U762" s="148"/>
      <c r="V762" s="148"/>
      <c r="W762" s="148"/>
      <c r="X762" s="148"/>
      <c r="Y762" s="148"/>
    </row>
    <row r="763" spans="1:25" ht="19.5" customHeight="1">
      <c r="A763" s="148"/>
      <c r="B763" s="148"/>
      <c r="C763" s="148"/>
      <c r="D763" s="148"/>
      <c r="E763" s="148"/>
      <c r="F763" s="148"/>
      <c r="G763" s="227"/>
      <c r="H763" s="63"/>
      <c r="I763" s="227"/>
      <c r="J763" s="227"/>
      <c r="K763" s="227"/>
      <c r="L763" s="769"/>
      <c r="M763" s="771"/>
      <c r="N763" s="772"/>
      <c r="O763" s="148"/>
      <c r="P763" s="148"/>
      <c r="Q763" s="148"/>
      <c r="R763" s="148"/>
      <c r="S763" s="148"/>
      <c r="T763" s="148"/>
      <c r="U763" s="148"/>
      <c r="V763" s="148"/>
      <c r="W763" s="148"/>
      <c r="X763" s="148"/>
      <c r="Y763" s="148"/>
    </row>
    <row r="764" spans="1:25" ht="19.5" customHeight="1">
      <c r="A764" s="148"/>
      <c r="B764" s="148"/>
      <c r="C764" s="148"/>
      <c r="D764" s="148"/>
      <c r="E764" s="148"/>
      <c r="F764" s="148"/>
      <c r="G764" s="227"/>
      <c r="H764" s="63"/>
      <c r="I764" s="227"/>
      <c r="J764" s="227"/>
      <c r="K764" s="227"/>
      <c r="L764" s="769"/>
      <c r="M764" s="771"/>
      <c r="N764" s="772"/>
      <c r="O764" s="148"/>
      <c r="P764" s="148"/>
      <c r="Q764" s="148"/>
      <c r="R764" s="148"/>
      <c r="S764" s="148"/>
      <c r="T764" s="148"/>
      <c r="U764" s="148"/>
      <c r="V764" s="148"/>
      <c r="W764" s="148"/>
      <c r="X764" s="148"/>
      <c r="Y764" s="148"/>
    </row>
    <row r="765" spans="1:25" ht="19.5" customHeight="1">
      <c r="A765" s="148"/>
      <c r="B765" s="148"/>
      <c r="C765" s="148"/>
      <c r="D765" s="148"/>
      <c r="E765" s="148"/>
      <c r="F765" s="148"/>
      <c r="G765" s="227"/>
      <c r="H765" s="63"/>
      <c r="I765" s="227"/>
      <c r="J765" s="227"/>
      <c r="K765" s="227"/>
      <c r="L765" s="769"/>
      <c r="M765" s="771"/>
      <c r="N765" s="772"/>
      <c r="O765" s="148"/>
      <c r="P765" s="148"/>
      <c r="Q765" s="148"/>
      <c r="R765" s="148"/>
      <c r="S765" s="148"/>
      <c r="T765" s="148"/>
      <c r="U765" s="148"/>
      <c r="V765" s="148"/>
      <c r="W765" s="148"/>
      <c r="X765" s="148"/>
      <c r="Y765" s="148"/>
    </row>
    <row r="766" spans="1:25" ht="19.5" customHeight="1">
      <c r="A766" s="148"/>
      <c r="B766" s="148"/>
      <c r="C766" s="148"/>
      <c r="D766" s="148"/>
      <c r="E766" s="148"/>
      <c r="F766" s="148"/>
      <c r="G766" s="227"/>
      <c r="H766" s="63"/>
      <c r="I766" s="227"/>
      <c r="J766" s="227"/>
      <c r="K766" s="227"/>
      <c r="L766" s="769"/>
      <c r="M766" s="771"/>
      <c r="N766" s="772"/>
      <c r="O766" s="148"/>
      <c r="P766" s="148"/>
      <c r="Q766" s="148"/>
      <c r="R766" s="148"/>
      <c r="S766" s="148"/>
      <c r="T766" s="148"/>
      <c r="U766" s="148"/>
      <c r="V766" s="148"/>
      <c r="W766" s="148"/>
      <c r="X766" s="148"/>
      <c r="Y766" s="148"/>
    </row>
    <row r="767" spans="1:25" ht="19.5" customHeight="1">
      <c r="A767" s="148"/>
      <c r="B767" s="148"/>
      <c r="C767" s="148"/>
      <c r="D767" s="148"/>
      <c r="E767" s="148"/>
      <c r="F767" s="148"/>
      <c r="G767" s="227"/>
      <c r="H767" s="63"/>
      <c r="I767" s="227"/>
      <c r="J767" s="227"/>
      <c r="K767" s="227"/>
      <c r="L767" s="769"/>
      <c r="M767" s="771"/>
      <c r="N767" s="772"/>
      <c r="O767" s="148"/>
      <c r="P767" s="148"/>
      <c r="Q767" s="148"/>
      <c r="R767" s="148"/>
      <c r="S767" s="148"/>
      <c r="T767" s="148"/>
      <c r="U767" s="148"/>
      <c r="V767" s="148"/>
      <c r="W767" s="148"/>
      <c r="X767" s="148"/>
      <c r="Y767" s="148"/>
    </row>
    <row r="768" spans="1:25" ht="19.5" customHeight="1">
      <c r="A768" s="148"/>
      <c r="B768" s="148"/>
      <c r="C768" s="148"/>
      <c r="D768" s="148"/>
      <c r="E768" s="148"/>
      <c r="F768" s="148"/>
      <c r="G768" s="227"/>
      <c r="H768" s="63"/>
      <c r="I768" s="227"/>
      <c r="J768" s="227"/>
      <c r="K768" s="227"/>
      <c r="L768" s="769"/>
      <c r="M768" s="771"/>
      <c r="N768" s="772"/>
      <c r="O768" s="148"/>
      <c r="P768" s="148"/>
      <c r="Q768" s="148"/>
      <c r="R768" s="148"/>
      <c r="S768" s="148"/>
      <c r="T768" s="148"/>
      <c r="U768" s="148"/>
      <c r="V768" s="148"/>
      <c r="W768" s="148"/>
      <c r="X768" s="148"/>
      <c r="Y768" s="148"/>
    </row>
    <row r="769" spans="1:25" ht="19.5" customHeight="1">
      <c r="A769" s="148"/>
      <c r="B769" s="148"/>
      <c r="C769" s="148"/>
      <c r="D769" s="148"/>
      <c r="E769" s="148"/>
      <c r="F769" s="148"/>
      <c r="G769" s="227"/>
      <c r="H769" s="63"/>
      <c r="I769" s="227"/>
      <c r="J769" s="227"/>
      <c r="K769" s="227"/>
      <c r="L769" s="769"/>
      <c r="M769" s="771"/>
      <c r="N769" s="772"/>
      <c r="O769" s="148"/>
      <c r="P769" s="148"/>
      <c r="Q769" s="148"/>
      <c r="R769" s="148"/>
      <c r="S769" s="148"/>
      <c r="T769" s="148"/>
      <c r="U769" s="148"/>
      <c r="V769" s="148"/>
      <c r="W769" s="148"/>
      <c r="X769" s="148"/>
      <c r="Y769" s="148"/>
    </row>
    <row r="770" spans="1:25" ht="19.5" customHeight="1">
      <c r="A770" s="148"/>
      <c r="B770" s="148"/>
      <c r="C770" s="148"/>
      <c r="D770" s="148"/>
      <c r="E770" s="148"/>
      <c r="F770" s="148"/>
      <c r="G770" s="227"/>
      <c r="H770" s="63"/>
      <c r="I770" s="227"/>
      <c r="J770" s="227"/>
      <c r="K770" s="227"/>
      <c r="L770" s="769"/>
      <c r="M770" s="771"/>
      <c r="N770" s="772"/>
      <c r="O770" s="148"/>
      <c r="P770" s="148"/>
      <c r="Q770" s="148"/>
      <c r="R770" s="148"/>
      <c r="S770" s="148"/>
      <c r="T770" s="148"/>
      <c r="U770" s="148"/>
      <c r="V770" s="148"/>
      <c r="W770" s="148"/>
      <c r="X770" s="148"/>
      <c r="Y770" s="148"/>
    </row>
    <row r="771" spans="1:25" ht="19.5" customHeight="1">
      <c r="A771" s="148"/>
      <c r="B771" s="148"/>
      <c r="C771" s="148"/>
      <c r="D771" s="148"/>
      <c r="E771" s="148"/>
      <c r="F771" s="148"/>
      <c r="G771" s="227"/>
      <c r="H771" s="63"/>
      <c r="I771" s="227"/>
      <c r="J771" s="227"/>
      <c r="K771" s="227"/>
      <c r="L771" s="769"/>
      <c r="M771" s="771"/>
      <c r="N771" s="772"/>
      <c r="O771" s="148"/>
      <c r="P771" s="148"/>
      <c r="Q771" s="148"/>
      <c r="R771" s="148"/>
      <c r="S771" s="148"/>
      <c r="T771" s="148"/>
      <c r="U771" s="148"/>
      <c r="V771" s="148"/>
      <c r="W771" s="148"/>
      <c r="X771" s="148"/>
      <c r="Y771" s="148"/>
    </row>
    <row r="772" spans="1:25" ht="19.5" customHeight="1">
      <c r="A772" s="148"/>
      <c r="B772" s="148"/>
      <c r="C772" s="148"/>
      <c r="D772" s="148"/>
      <c r="E772" s="148"/>
      <c r="F772" s="148"/>
      <c r="G772" s="227"/>
      <c r="H772" s="63"/>
      <c r="I772" s="227"/>
      <c r="J772" s="227"/>
      <c r="K772" s="227"/>
      <c r="L772" s="769"/>
      <c r="M772" s="771"/>
      <c r="N772" s="772"/>
      <c r="O772" s="148"/>
      <c r="P772" s="148"/>
      <c r="Q772" s="148"/>
      <c r="R772" s="148"/>
      <c r="S772" s="148"/>
      <c r="T772" s="148"/>
      <c r="U772" s="148"/>
      <c r="V772" s="148"/>
      <c r="W772" s="148"/>
      <c r="X772" s="148"/>
      <c r="Y772" s="148"/>
    </row>
    <row r="773" spans="1:25" ht="19.5" customHeight="1">
      <c r="A773" s="148"/>
      <c r="B773" s="148"/>
      <c r="C773" s="148"/>
      <c r="D773" s="148"/>
      <c r="E773" s="148"/>
      <c r="F773" s="148"/>
      <c r="G773" s="227"/>
      <c r="H773" s="63"/>
      <c r="I773" s="227"/>
      <c r="J773" s="227"/>
      <c r="K773" s="227"/>
      <c r="L773" s="769"/>
      <c r="M773" s="771"/>
      <c r="N773" s="772"/>
      <c r="O773" s="148"/>
      <c r="P773" s="148"/>
      <c r="Q773" s="148"/>
      <c r="R773" s="148"/>
      <c r="S773" s="148"/>
      <c r="T773" s="148"/>
      <c r="U773" s="148"/>
      <c r="V773" s="148"/>
      <c r="W773" s="148"/>
      <c r="X773" s="148"/>
      <c r="Y773" s="148"/>
    </row>
    <row r="774" spans="1:25" ht="19.5" customHeight="1">
      <c r="A774" s="148"/>
      <c r="B774" s="148"/>
      <c r="C774" s="148"/>
      <c r="D774" s="148"/>
      <c r="E774" s="148"/>
      <c r="F774" s="148"/>
      <c r="G774" s="227"/>
      <c r="H774" s="63"/>
      <c r="I774" s="227"/>
      <c r="J774" s="227"/>
      <c r="K774" s="227"/>
      <c r="L774" s="769"/>
      <c r="M774" s="771"/>
      <c r="N774" s="772"/>
      <c r="O774" s="148"/>
      <c r="P774" s="148"/>
      <c r="Q774" s="148"/>
      <c r="R774" s="148"/>
      <c r="S774" s="148"/>
      <c r="T774" s="148"/>
      <c r="U774" s="148"/>
      <c r="V774" s="148"/>
      <c r="W774" s="148"/>
      <c r="X774" s="148"/>
      <c r="Y774" s="148"/>
    </row>
    <row r="775" spans="1:25" ht="19.5" customHeight="1">
      <c r="A775" s="148"/>
      <c r="B775" s="148"/>
      <c r="C775" s="148"/>
      <c r="D775" s="148"/>
      <c r="E775" s="148"/>
      <c r="F775" s="148"/>
      <c r="G775" s="227"/>
      <c r="H775" s="63"/>
      <c r="I775" s="227"/>
      <c r="J775" s="227"/>
      <c r="K775" s="227"/>
      <c r="L775" s="769"/>
      <c r="M775" s="771"/>
      <c r="N775" s="772"/>
      <c r="O775" s="148"/>
      <c r="P775" s="148"/>
      <c r="Q775" s="148"/>
      <c r="R775" s="148"/>
      <c r="S775" s="148"/>
      <c r="T775" s="148"/>
      <c r="U775" s="148"/>
      <c r="V775" s="148"/>
      <c r="W775" s="148"/>
      <c r="X775" s="148"/>
      <c r="Y775" s="148"/>
    </row>
    <row r="776" spans="1:25" ht="19.5" customHeight="1">
      <c r="A776" s="148"/>
      <c r="B776" s="148"/>
      <c r="C776" s="148"/>
      <c r="D776" s="148"/>
      <c r="E776" s="148"/>
      <c r="F776" s="148"/>
      <c r="G776" s="227"/>
      <c r="H776" s="63"/>
      <c r="I776" s="227"/>
      <c r="J776" s="227"/>
      <c r="K776" s="227"/>
      <c r="L776" s="769"/>
      <c r="M776" s="771"/>
      <c r="N776" s="772"/>
      <c r="O776" s="148"/>
      <c r="P776" s="148"/>
      <c r="Q776" s="148"/>
      <c r="R776" s="148"/>
      <c r="S776" s="148"/>
      <c r="T776" s="148"/>
      <c r="U776" s="148"/>
      <c r="V776" s="148"/>
      <c r="W776" s="148"/>
      <c r="X776" s="148"/>
      <c r="Y776" s="148"/>
    </row>
    <row r="777" spans="1:25" ht="19.5" customHeight="1">
      <c r="A777" s="148"/>
      <c r="B777" s="148"/>
      <c r="C777" s="148"/>
      <c r="D777" s="148"/>
      <c r="E777" s="148"/>
      <c r="F777" s="148"/>
      <c r="G777" s="227"/>
      <c r="H777" s="63"/>
      <c r="I777" s="227"/>
      <c r="J777" s="227"/>
      <c r="K777" s="227"/>
      <c r="L777" s="769"/>
      <c r="M777" s="771"/>
      <c r="N777" s="772"/>
      <c r="O777" s="148"/>
      <c r="P777" s="148"/>
      <c r="Q777" s="148"/>
      <c r="R777" s="148"/>
      <c r="S777" s="148"/>
      <c r="T777" s="148"/>
      <c r="U777" s="148"/>
      <c r="V777" s="148"/>
      <c r="W777" s="148"/>
      <c r="X777" s="148"/>
      <c r="Y777" s="148"/>
    </row>
    <row r="778" spans="1:25" ht="19.5" customHeight="1">
      <c r="A778" s="148"/>
      <c r="B778" s="148"/>
      <c r="C778" s="148"/>
      <c r="D778" s="148"/>
      <c r="E778" s="148"/>
      <c r="F778" s="148"/>
      <c r="G778" s="227"/>
      <c r="H778" s="63"/>
      <c r="I778" s="227"/>
      <c r="J778" s="227"/>
      <c r="K778" s="227"/>
      <c r="L778" s="769"/>
      <c r="M778" s="771"/>
      <c r="N778" s="772"/>
      <c r="O778" s="148"/>
      <c r="P778" s="148"/>
      <c r="Q778" s="148"/>
      <c r="R778" s="148"/>
      <c r="S778" s="148"/>
      <c r="T778" s="148"/>
      <c r="U778" s="148"/>
      <c r="V778" s="148"/>
      <c r="W778" s="148"/>
      <c r="X778" s="148"/>
      <c r="Y778" s="148"/>
    </row>
    <row r="779" spans="1:25" ht="19.5" customHeight="1">
      <c r="A779" s="148"/>
      <c r="B779" s="148"/>
      <c r="C779" s="148"/>
      <c r="D779" s="148"/>
      <c r="E779" s="148"/>
      <c r="F779" s="148"/>
      <c r="G779" s="227"/>
      <c r="H779" s="63"/>
      <c r="I779" s="227"/>
      <c r="J779" s="227"/>
      <c r="K779" s="227"/>
      <c r="L779" s="769"/>
      <c r="M779" s="771"/>
      <c r="N779" s="772"/>
      <c r="O779" s="148"/>
      <c r="P779" s="148"/>
      <c r="Q779" s="148"/>
      <c r="R779" s="148"/>
      <c r="S779" s="148"/>
      <c r="T779" s="148"/>
      <c r="U779" s="148"/>
      <c r="V779" s="148"/>
      <c r="W779" s="148"/>
      <c r="X779" s="148"/>
      <c r="Y779" s="148"/>
    </row>
    <row r="780" spans="1:25" ht="19.5" customHeight="1">
      <c r="A780" s="148"/>
      <c r="B780" s="148"/>
      <c r="C780" s="148"/>
      <c r="D780" s="148"/>
      <c r="E780" s="148"/>
      <c r="F780" s="148"/>
      <c r="G780" s="227"/>
      <c r="H780" s="63"/>
      <c r="I780" s="227"/>
      <c r="J780" s="227"/>
      <c r="K780" s="227"/>
      <c r="L780" s="769"/>
      <c r="M780" s="771"/>
      <c r="N780" s="772"/>
      <c r="O780" s="148"/>
      <c r="P780" s="148"/>
      <c r="Q780" s="148"/>
      <c r="R780" s="148"/>
      <c r="S780" s="148"/>
      <c r="T780" s="148"/>
      <c r="U780" s="148"/>
      <c r="V780" s="148"/>
      <c r="W780" s="148"/>
      <c r="X780" s="148"/>
      <c r="Y780" s="148"/>
    </row>
    <row r="781" spans="1:25" ht="19.5" customHeight="1">
      <c r="A781" s="148"/>
      <c r="B781" s="148"/>
      <c r="C781" s="148"/>
      <c r="D781" s="148"/>
      <c r="E781" s="148"/>
      <c r="F781" s="148"/>
      <c r="G781" s="227"/>
      <c r="H781" s="63"/>
      <c r="I781" s="227"/>
      <c r="J781" s="227"/>
      <c r="K781" s="227"/>
      <c r="L781" s="769"/>
      <c r="M781" s="771"/>
      <c r="N781" s="772"/>
      <c r="O781" s="148"/>
      <c r="P781" s="148"/>
      <c r="Q781" s="148"/>
      <c r="R781" s="148"/>
      <c r="S781" s="148"/>
      <c r="T781" s="148"/>
      <c r="U781" s="148"/>
      <c r="V781" s="148"/>
      <c r="W781" s="148"/>
      <c r="X781" s="148"/>
      <c r="Y781" s="148"/>
    </row>
    <row r="782" spans="1:25" ht="19.5" customHeight="1">
      <c r="A782" s="148"/>
      <c r="B782" s="148"/>
      <c r="C782" s="148"/>
      <c r="D782" s="148"/>
      <c r="E782" s="148"/>
      <c r="F782" s="148"/>
      <c r="G782" s="227"/>
      <c r="H782" s="63"/>
      <c r="I782" s="227"/>
      <c r="J782" s="227"/>
      <c r="K782" s="227"/>
      <c r="L782" s="769"/>
      <c r="M782" s="771"/>
      <c r="N782" s="772"/>
      <c r="O782" s="148"/>
      <c r="P782" s="148"/>
      <c r="Q782" s="148"/>
      <c r="R782" s="148"/>
      <c r="S782" s="148"/>
      <c r="T782" s="148"/>
      <c r="U782" s="148"/>
      <c r="V782" s="148"/>
      <c r="W782" s="148"/>
      <c r="X782" s="148"/>
      <c r="Y782" s="148"/>
    </row>
    <row r="783" spans="1:25" ht="19.5" customHeight="1">
      <c r="A783" s="148"/>
      <c r="B783" s="148"/>
      <c r="C783" s="148"/>
      <c r="D783" s="148"/>
      <c r="E783" s="148"/>
      <c r="F783" s="148"/>
      <c r="G783" s="227"/>
      <c r="H783" s="63"/>
      <c r="I783" s="227"/>
      <c r="J783" s="227"/>
      <c r="K783" s="227"/>
      <c r="L783" s="769"/>
      <c r="M783" s="771"/>
      <c r="N783" s="772"/>
      <c r="O783" s="148"/>
      <c r="P783" s="148"/>
      <c r="Q783" s="148"/>
      <c r="R783" s="148"/>
      <c r="S783" s="148"/>
      <c r="T783" s="148"/>
      <c r="U783" s="148"/>
      <c r="V783" s="148"/>
      <c r="W783" s="148"/>
      <c r="X783" s="148"/>
      <c r="Y783" s="148"/>
    </row>
    <row r="784" spans="1:25" ht="19.5" customHeight="1">
      <c r="A784" s="148"/>
      <c r="B784" s="148"/>
      <c r="C784" s="148"/>
      <c r="D784" s="148"/>
      <c r="E784" s="148"/>
      <c r="F784" s="148"/>
      <c r="G784" s="227"/>
      <c r="H784" s="63"/>
      <c r="I784" s="227"/>
      <c r="J784" s="227"/>
      <c r="K784" s="227"/>
      <c r="L784" s="769"/>
      <c r="M784" s="771"/>
      <c r="N784" s="772"/>
      <c r="O784" s="148"/>
      <c r="P784" s="148"/>
      <c r="Q784" s="148"/>
      <c r="R784" s="148"/>
      <c r="S784" s="148"/>
      <c r="T784" s="148"/>
      <c r="U784" s="148"/>
      <c r="V784" s="148"/>
      <c r="W784" s="148"/>
      <c r="X784" s="148"/>
      <c r="Y784" s="148"/>
    </row>
    <row r="785" spans="1:25" ht="19.5" customHeight="1">
      <c r="A785" s="148"/>
      <c r="B785" s="148"/>
      <c r="C785" s="148"/>
      <c r="D785" s="148"/>
      <c r="E785" s="148"/>
      <c r="F785" s="148"/>
      <c r="G785" s="227"/>
      <c r="H785" s="63"/>
      <c r="I785" s="227"/>
      <c r="J785" s="227"/>
      <c r="K785" s="227"/>
      <c r="L785" s="769"/>
      <c r="M785" s="771"/>
      <c r="N785" s="772"/>
      <c r="O785" s="148"/>
      <c r="P785" s="148"/>
      <c r="Q785" s="148"/>
      <c r="R785" s="148"/>
      <c r="S785" s="148"/>
      <c r="T785" s="148"/>
      <c r="U785" s="148"/>
      <c r="V785" s="148"/>
      <c r="W785" s="148"/>
      <c r="X785" s="148"/>
      <c r="Y785" s="148"/>
    </row>
    <row r="786" spans="1:25" ht="19.5" customHeight="1">
      <c r="A786" s="148"/>
      <c r="B786" s="148"/>
      <c r="C786" s="148"/>
      <c r="D786" s="148"/>
      <c r="E786" s="148"/>
      <c r="F786" s="148"/>
      <c r="G786" s="227"/>
      <c r="H786" s="63"/>
      <c r="I786" s="227"/>
      <c r="J786" s="227"/>
      <c r="K786" s="227"/>
      <c r="L786" s="769"/>
      <c r="M786" s="771"/>
      <c r="N786" s="772"/>
      <c r="O786" s="148"/>
      <c r="P786" s="148"/>
      <c r="Q786" s="148"/>
      <c r="R786" s="148"/>
      <c r="S786" s="148"/>
      <c r="T786" s="148"/>
      <c r="U786" s="148"/>
      <c r="V786" s="148"/>
      <c r="W786" s="148"/>
      <c r="X786" s="148"/>
      <c r="Y786" s="148"/>
    </row>
    <row r="787" spans="1:25" ht="19.5" customHeight="1">
      <c r="A787" s="148"/>
      <c r="B787" s="148"/>
      <c r="C787" s="148"/>
      <c r="D787" s="148"/>
      <c r="E787" s="148"/>
      <c r="F787" s="148"/>
      <c r="G787" s="227"/>
      <c r="H787" s="63"/>
      <c r="I787" s="227"/>
      <c r="J787" s="227"/>
      <c r="K787" s="227"/>
      <c r="L787" s="769"/>
      <c r="M787" s="771"/>
      <c r="N787" s="772"/>
      <c r="O787" s="148"/>
      <c r="P787" s="148"/>
      <c r="Q787" s="148"/>
      <c r="R787" s="148"/>
      <c r="S787" s="148"/>
      <c r="T787" s="148"/>
      <c r="U787" s="148"/>
      <c r="V787" s="148"/>
      <c r="W787" s="148"/>
      <c r="X787" s="148"/>
      <c r="Y787" s="148"/>
    </row>
    <row r="788" spans="1:25" ht="19.5" customHeight="1">
      <c r="A788" s="148"/>
      <c r="B788" s="148"/>
      <c r="C788" s="148"/>
      <c r="D788" s="148"/>
      <c r="E788" s="148"/>
      <c r="F788" s="148"/>
      <c r="G788" s="227"/>
      <c r="H788" s="63"/>
      <c r="I788" s="227"/>
      <c r="J788" s="227"/>
      <c r="K788" s="227"/>
      <c r="L788" s="769"/>
      <c r="M788" s="771"/>
      <c r="N788" s="772"/>
      <c r="O788" s="148"/>
      <c r="P788" s="148"/>
      <c r="Q788" s="148"/>
      <c r="R788" s="148"/>
      <c r="S788" s="148"/>
      <c r="T788" s="148"/>
      <c r="U788" s="148"/>
      <c r="V788" s="148"/>
      <c r="W788" s="148"/>
      <c r="X788" s="148"/>
      <c r="Y788" s="148"/>
    </row>
    <row r="789" spans="1:25" ht="19.5" customHeight="1">
      <c r="A789" s="148"/>
      <c r="B789" s="148"/>
      <c r="C789" s="148"/>
      <c r="D789" s="148"/>
      <c r="E789" s="148"/>
      <c r="F789" s="148"/>
      <c r="G789" s="227"/>
      <c r="H789" s="63"/>
      <c r="I789" s="227"/>
      <c r="J789" s="227"/>
      <c r="K789" s="227"/>
      <c r="L789" s="769"/>
      <c r="M789" s="771"/>
      <c r="N789" s="772"/>
      <c r="O789" s="148"/>
      <c r="P789" s="148"/>
      <c r="Q789" s="148"/>
      <c r="R789" s="148"/>
      <c r="S789" s="148"/>
      <c r="T789" s="148"/>
      <c r="U789" s="148"/>
      <c r="V789" s="148"/>
      <c r="W789" s="148"/>
      <c r="X789" s="148"/>
      <c r="Y789" s="148"/>
    </row>
    <row r="790" spans="1:25" ht="19.5" customHeight="1">
      <c r="A790" s="148"/>
      <c r="B790" s="148"/>
      <c r="C790" s="148"/>
      <c r="D790" s="148"/>
      <c r="E790" s="148"/>
      <c r="F790" s="148"/>
      <c r="G790" s="227"/>
      <c r="H790" s="63"/>
      <c r="I790" s="227"/>
      <c r="J790" s="227"/>
      <c r="K790" s="227"/>
      <c r="L790" s="769"/>
      <c r="M790" s="771"/>
      <c r="N790" s="772"/>
      <c r="O790" s="148"/>
      <c r="P790" s="148"/>
      <c r="Q790" s="148"/>
      <c r="R790" s="148"/>
      <c r="S790" s="148"/>
      <c r="T790" s="148"/>
      <c r="U790" s="148"/>
      <c r="V790" s="148"/>
      <c r="W790" s="148"/>
      <c r="X790" s="148"/>
      <c r="Y790" s="148"/>
    </row>
    <row r="791" spans="1:25" ht="19.5" customHeight="1">
      <c r="A791" s="148"/>
      <c r="B791" s="148"/>
      <c r="C791" s="148"/>
      <c r="D791" s="148"/>
      <c r="E791" s="148"/>
      <c r="F791" s="148"/>
      <c r="G791" s="227"/>
      <c r="H791" s="63"/>
      <c r="I791" s="227"/>
      <c r="J791" s="227"/>
      <c r="K791" s="227"/>
      <c r="L791" s="769"/>
      <c r="M791" s="771"/>
      <c r="N791" s="772"/>
      <c r="O791" s="148"/>
      <c r="P791" s="148"/>
      <c r="Q791" s="148"/>
      <c r="R791" s="148"/>
      <c r="S791" s="148"/>
      <c r="T791" s="148"/>
      <c r="U791" s="148"/>
      <c r="V791" s="148"/>
      <c r="W791" s="148"/>
      <c r="X791" s="148"/>
      <c r="Y791" s="148"/>
    </row>
    <row r="792" spans="1:25" ht="19.5" customHeight="1">
      <c r="A792" s="148"/>
      <c r="B792" s="148"/>
      <c r="C792" s="148"/>
      <c r="D792" s="148"/>
      <c r="E792" s="148"/>
      <c r="F792" s="148"/>
      <c r="G792" s="227"/>
      <c r="H792" s="63"/>
      <c r="I792" s="227"/>
      <c r="J792" s="227"/>
      <c r="K792" s="227"/>
      <c r="L792" s="769"/>
      <c r="M792" s="771"/>
      <c r="N792" s="772"/>
      <c r="O792" s="148"/>
      <c r="P792" s="148"/>
      <c r="Q792" s="148"/>
      <c r="R792" s="148"/>
      <c r="S792" s="148"/>
      <c r="T792" s="148"/>
      <c r="U792" s="148"/>
      <c r="V792" s="148"/>
      <c r="W792" s="148"/>
      <c r="X792" s="148"/>
      <c r="Y792" s="148"/>
    </row>
    <row r="793" spans="1:25" ht="19.5" customHeight="1">
      <c r="A793" s="148"/>
      <c r="B793" s="148"/>
      <c r="C793" s="148"/>
      <c r="D793" s="148"/>
      <c r="E793" s="148"/>
      <c r="F793" s="148"/>
      <c r="G793" s="227"/>
      <c r="H793" s="63"/>
      <c r="I793" s="227"/>
      <c r="J793" s="227"/>
      <c r="K793" s="227"/>
      <c r="L793" s="769"/>
      <c r="M793" s="771"/>
      <c r="N793" s="772"/>
      <c r="O793" s="148"/>
      <c r="P793" s="148"/>
      <c r="Q793" s="148"/>
      <c r="R793" s="148"/>
      <c r="S793" s="148"/>
      <c r="T793" s="148"/>
      <c r="U793" s="148"/>
      <c r="V793" s="148"/>
      <c r="W793" s="148"/>
      <c r="X793" s="148"/>
      <c r="Y793" s="148"/>
    </row>
    <row r="794" spans="1:25" ht="19.5" customHeight="1">
      <c r="A794" s="148"/>
      <c r="B794" s="148"/>
      <c r="C794" s="148"/>
      <c r="D794" s="148"/>
      <c r="E794" s="148"/>
      <c r="F794" s="148"/>
      <c r="G794" s="227"/>
      <c r="H794" s="63"/>
      <c r="I794" s="227"/>
      <c r="J794" s="227"/>
      <c r="K794" s="227"/>
      <c r="L794" s="769"/>
      <c r="M794" s="771"/>
      <c r="N794" s="772"/>
      <c r="O794" s="148"/>
      <c r="P794" s="148"/>
      <c r="Q794" s="148"/>
      <c r="R794" s="148"/>
      <c r="S794" s="148"/>
      <c r="T794" s="148"/>
      <c r="U794" s="148"/>
      <c r="V794" s="148"/>
      <c r="W794" s="148"/>
      <c r="X794" s="148"/>
      <c r="Y794" s="148"/>
    </row>
    <row r="795" spans="1:25" ht="19.5" customHeight="1">
      <c r="A795" s="148"/>
      <c r="B795" s="148"/>
      <c r="C795" s="148"/>
      <c r="D795" s="148"/>
      <c r="E795" s="148"/>
      <c r="F795" s="148"/>
      <c r="G795" s="227"/>
      <c r="H795" s="63"/>
      <c r="I795" s="227"/>
      <c r="J795" s="227"/>
      <c r="K795" s="227"/>
      <c r="L795" s="769"/>
      <c r="M795" s="771"/>
      <c r="N795" s="772"/>
      <c r="O795" s="148"/>
      <c r="P795" s="148"/>
      <c r="Q795" s="148"/>
      <c r="R795" s="148"/>
      <c r="S795" s="148"/>
      <c r="T795" s="148"/>
      <c r="U795" s="148"/>
      <c r="V795" s="148"/>
      <c r="W795" s="148"/>
      <c r="X795" s="148"/>
      <c r="Y795" s="148"/>
    </row>
    <row r="796" spans="1:25" ht="19.5" customHeight="1">
      <c r="A796" s="148"/>
      <c r="B796" s="148"/>
      <c r="C796" s="148"/>
      <c r="D796" s="148"/>
      <c r="E796" s="148"/>
      <c r="F796" s="148"/>
      <c r="G796" s="227"/>
      <c r="H796" s="63"/>
      <c r="I796" s="227"/>
      <c r="J796" s="227"/>
      <c r="K796" s="227"/>
      <c r="L796" s="769"/>
      <c r="M796" s="771"/>
      <c r="N796" s="772"/>
      <c r="O796" s="148"/>
      <c r="P796" s="148"/>
      <c r="Q796" s="148"/>
      <c r="R796" s="148"/>
      <c r="S796" s="148"/>
      <c r="T796" s="148"/>
      <c r="U796" s="148"/>
      <c r="V796" s="148"/>
      <c r="W796" s="148"/>
      <c r="X796" s="148"/>
      <c r="Y796" s="148"/>
    </row>
    <row r="797" spans="1:25" ht="19.5" customHeight="1">
      <c r="A797" s="148"/>
      <c r="B797" s="148"/>
      <c r="C797" s="148"/>
      <c r="D797" s="148"/>
      <c r="E797" s="148"/>
      <c r="F797" s="148"/>
      <c r="G797" s="227"/>
      <c r="H797" s="63"/>
      <c r="I797" s="227"/>
      <c r="J797" s="227"/>
      <c r="K797" s="227"/>
      <c r="L797" s="769"/>
      <c r="M797" s="771"/>
      <c r="N797" s="772"/>
      <c r="O797" s="148"/>
      <c r="P797" s="148"/>
      <c r="Q797" s="148"/>
      <c r="R797" s="148"/>
      <c r="S797" s="148"/>
      <c r="T797" s="148"/>
      <c r="U797" s="148"/>
      <c r="V797" s="148"/>
      <c r="W797" s="148"/>
      <c r="X797" s="148"/>
      <c r="Y797" s="148"/>
    </row>
    <row r="798" spans="1:25" ht="19.5" customHeight="1">
      <c r="A798" s="148"/>
      <c r="B798" s="148"/>
      <c r="C798" s="148"/>
      <c r="D798" s="148"/>
      <c r="E798" s="148"/>
      <c r="F798" s="148"/>
      <c r="G798" s="227"/>
      <c r="H798" s="63"/>
      <c r="I798" s="227"/>
      <c r="J798" s="227"/>
      <c r="K798" s="227"/>
      <c r="L798" s="769"/>
      <c r="M798" s="771"/>
      <c r="N798" s="772"/>
      <c r="O798" s="148"/>
      <c r="P798" s="148"/>
      <c r="Q798" s="148"/>
      <c r="R798" s="148"/>
      <c r="S798" s="148"/>
      <c r="T798" s="148"/>
      <c r="U798" s="148"/>
      <c r="V798" s="148"/>
      <c r="W798" s="148"/>
      <c r="X798" s="148"/>
      <c r="Y798" s="148"/>
    </row>
    <row r="799" spans="1:25" ht="19.5" customHeight="1">
      <c r="A799" s="148"/>
      <c r="B799" s="148"/>
      <c r="C799" s="148"/>
      <c r="D799" s="148"/>
      <c r="E799" s="148"/>
      <c r="F799" s="148"/>
      <c r="G799" s="227"/>
      <c r="H799" s="63"/>
      <c r="I799" s="227"/>
      <c r="J799" s="227"/>
      <c r="K799" s="227"/>
      <c r="L799" s="769"/>
      <c r="M799" s="771"/>
      <c r="N799" s="772"/>
      <c r="O799" s="148"/>
      <c r="P799" s="148"/>
      <c r="Q799" s="148"/>
      <c r="R799" s="148"/>
      <c r="S799" s="148"/>
      <c r="T799" s="148"/>
      <c r="U799" s="148"/>
      <c r="V799" s="148"/>
      <c r="W799" s="148"/>
      <c r="X799" s="148"/>
      <c r="Y799" s="148"/>
    </row>
    <row r="800" spans="1:25" ht="19.5" customHeight="1">
      <c r="A800" s="148"/>
      <c r="B800" s="148"/>
      <c r="C800" s="148"/>
      <c r="D800" s="148"/>
      <c r="E800" s="148"/>
      <c r="F800" s="148"/>
      <c r="G800" s="227"/>
      <c r="H800" s="63"/>
      <c r="I800" s="227"/>
      <c r="J800" s="227"/>
      <c r="K800" s="227"/>
      <c r="L800" s="769"/>
      <c r="M800" s="771"/>
      <c r="N800" s="772"/>
      <c r="O800" s="148"/>
      <c r="P800" s="148"/>
      <c r="Q800" s="148"/>
      <c r="R800" s="148"/>
      <c r="S800" s="148"/>
      <c r="T800" s="148"/>
      <c r="U800" s="148"/>
      <c r="V800" s="148"/>
      <c r="W800" s="148"/>
      <c r="X800" s="148"/>
      <c r="Y800" s="148"/>
    </row>
    <row r="801" spans="1:25" ht="19.5" customHeight="1">
      <c r="A801" s="148"/>
      <c r="B801" s="148"/>
      <c r="C801" s="148"/>
      <c r="D801" s="148"/>
      <c r="E801" s="148"/>
      <c r="F801" s="148"/>
      <c r="G801" s="227"/>
      <c r="H801" s="63"/>
      <c r="I801" s="227"/>
      <c r="J801" s="227"/>
      <c r="K801" s="227"/>
      <c r="L801" s="769"/>
      <c r="M801" s="771"/>
      <c r="N801" s="772"/>
      <c r="O801" s="148"/>
      <c r="P801" s="148"/>
      <c r="Q801" s="148"/>
      <c r="R801" s="148"/>
      <c r="S801" s="148"/>
      <c r="T801" s="148"/>
      <c r="U801" s="148"/>
      <c r="V801" s="148"/>
      <c r="W801" s="148"/>
      <c r="X801" s="148"/>
      <c r="Y801" s="148"/>
    </row>
    <row r="802" spans="1:25" ht="19.5" customHeight="1">
      <c r="A802" s="148"/>
      <c r="B802" s="148"/>
      <c r="C802" s="148"/>
      <c r="D802" s="148"/>
      <c r="E802" s="148"/>
      <c r="F802" s="148"/>
      <c r="G802" s="227"/>
      <c r="H802" s="63"/>
      <c r="I802" s="227"/>
      <c r="J802" s="227"/>
      <c r="K802" s="227"/>
      <c r="L802" s="769"/>
      <c r="M802" s="771"/>
      <c r="N802" s="772"/>
      <c r="O802" s="148"/>
      <c r="P802" s="148"/>
      <c r="Q802" s="148"/>
      <c r="R802" s="148"/>
      <c r="S802" s="148"/>
      <c r="T802" s="148"/>
      <c r="U802" s="148"/>
      <c r="V802" s="148"/>
      <c r="W802" s="148"/>
      <c r="X802" s="148"/>
      <c r="Y802" s="148"/>
    </row>
    <row r="803" spans="1:25" ht="19.5" customHeight="1">
      <c r="A803" s="148"/>
      <c r="B803" s="148"/>
      <c r="C803" s="148"/>
      <c r="D803" s="148"/>
      <c r="E803" s="148"/>
      <c r="F803" s="148"/>
      <c r="G803" s="227"/>
      <c r="H803" s="63"/>
      <c r="I803" s="227"/>
      <c r="J803" s="227"/>
      <c r="K803" s="227"/>
      <c r="L803" s="769"/>
      <c r="M803" s="771"/>
      <c r="N803" s="772"/>
      <c r="O803" s="148"/>
      <c r="P803" s="148"/>
      <c r="Q803" s="148"/>
      <c r="R803" s="148"/>
      <c r="S803" s="148"/>
      <c r="T803" s="148"/>
      <c r="U803" s="148"/>
      <c r="V803" s="148"/>
      <c r="W803" s="148"/>
      <c r="X803" s="148"/>
      <c r="Y803" s="148"/>
    </row>
    <row r="804" spans="1:25" ht="19.5" customHeight="1">
      <c r="A804" s="148"/>
      <c r="B804" s="148"/>
      <c r="C804" s="148"/>
      <c r="D804" s="148"/>
      <c r="E804" s="148"/>
      <c r="F804" s="148"/>
      <c r="G804" s="227"/>
      <c r="H804" s="63"/>
      <c r="I804" s="227"/>
      <c r="J804" s="227"/>
      <c r="K804" s="227"/>
      <c r="L804" s="769"/>
      <c r="M804" s="771"/>
      <c r="N804" s="772"/>
      <c r="O804" s="148"/>
      <c r="P804" s="148"/>
      <c r="Q804" s="148"/>
      <c r="R804" s="148"/>
      <c r="S804" s="148"/>
      <c r="T804" s="148"/>
      <c r="U804" s="148"/>
      <c r="V804" s="148"/>
      <c r="W804" s="148"/>
      <c r="X804" s="148"/>
      <c r="Y804" s="148"/>
    </row>
    <row r="805" spans="1:25" ht="19.5" customHeight="1">
      <c r="A805" s="148"/>
      <c r="B805" s="148"/>
      <c r="C805" s="148"/>
      <c r="D805" s="148"/>
      <c r="E805" s="148"/>
      <c r="F805" s="148"/>
      <c r="G805" s="227"/>
      <c r="H805" s="63"/>
      <c r="I805" s="227"/>
      <c r="J805" s="227"/>
      <c r="K805" s="227"/>
      <c r="L805" s="769"/>
      <c r="M805" s="771"/>
      <c r="N805" s="772"/>
      <c r="O805" s="148"/>
      <c r="P805" s="148"/>
      <c r="Q805" s="148"/>
      <c r="R805" s="148"/>
      <c r="S805" s="148"/>
      <c r="T805" s="148"/>
      <c r="U805" s="148"/>
      <c r="V805" s="148"/>
      <c r="W805" s="148"/>
      <c r="X805" s="148"/>
      <c r="Y805" s="148"/>
    </row>
    <row r="806" spans="1:25" ht="19.5" customHeight="1">
      <c r="A806" s="148"/>
      <c r="B806" s="148"/>
      <c r="C806" s="148"/>
      <c r="D806" s="148"/>
      <c r="E806" s="148"/>
      <c r="F806" s="148"/>
      <c r="G806" s="227"/>
      <c r="H806" s="63"/>
      <c r="I806" s="227"/>
      <c r="J806" s="227"/>
      <c r="K806" s="227"/>
      <c r="L806" s="769"/>
      <c r="M806" s="771"/>
      <c r="N806" s="772"/>
      <c r="O806" s="148"/>
      <c r="P806" s="148"/>
      <c r="Q806" s="148"/>
      <c r="R806" s="148"/>
      <c r="S806" s="148"/>
      <c r="T806" s="148"/>
      <c r="U806" s="148"/>
      <c r="V806" s="148"/>
      <c r="W806" s="148"/>
      <c r="X806" s="148"/>
      <c r="Y806" s="148"/>
    </row>
    <row r="807" spans="1:25" ht="19.5" customHeight="1">
      <c r="A807" s="148"/>
      <c r="B807" s="148"/>
      <c r="C807" s="148"/>
      <c r="D807" s="148"/>
      <c r="E807" s="148"/>
      <c r="F807" s="148"/>
      <c r="G807" s="227"/>
      <c r="H807" s="63"/>
      <c r="I807" s="227"/>
      <c r="J807" s="227"/>
      <c r="K807" s="227"/>
      <c r="L807" s="769"/>
      <c r="M807" s="771"/>
      <c r="N807" s="772"/>
      <c r="O807" s="148"/>
      <c r="P807" s="148"/>
      <c r="Q807" s="148"/>
      <c r="R807" s="148"/>
      <c r="S807" s="148"/>
      <c r="T807" s="148"/>
      <c r="U807" s="148"/>
      <c r="V807" s="148"/>
      <c r="W807" s="148"/>
      <c r="X807" s="148"/>
      <c r="Y807" s="148"/>
    </row>
    <row r="808" spans="1:25" ht="19.5" customHeight="1">
      <c r="A808" s="148"/>
      <c r="B808" s="148"/>
      <c r="C808" s="148"/>
      <c r="D808" s="148"/>
      <c r="E808" s="148"/>
      <c r="F808" s="148"/>
      <c r="G808" s="227"/>
      <c r="H808" s="63"/>
      <c r="I808" s="227"/>
      <c r="J808" s="227"/>
      <c r="K808" s="227"/>
      <c r="L808" s="769"/>
      <c r="M808" s="771"/>
      <c r="N808" s="772"/>
      <c r="O808" s="148"/>
      <c r="P808" s="148"/>
      <c r="Q808" s="148"/>
      <c r="R808" s="148"/>
      <c r="S808" s="148"/>
      <c r="T808" s="148"/>
      <c r="U808" s="148"/>
      <c r="V808" s="148"/>
      <c r="W808" s="148"/>
      <c r="X808" s="148"/>
      <c r="Y808" s="148"/>
    </row>
    <row r="809" spans="1:25" ht="19.5" customHeight="1">
      <c r="A809" s="148"/>
      <c r="B809" s="148"/>
      <c r="C809" s="148"/>
      <c r="D809" s="148"/>
      <c r="E809" s="148"/>
      <c r="F809" s="148"/>
      <c r="G809" s="227"/>
      <c r="H809" s="63"/>
      <c r="I809" s="227"/>
      <c r="J809" s="227"/>
      <c r="K809" s="227"/>
      <c r="L809" s="769"/>
      <c r="M809" s="771"/>
      <c r="N809" s="772"/>
      <c r="O809" s="148"/>
      <c r="P809" s="148"/>
      <c r="Q809" s="148"/>
      <c r="R809" s="148"/>
      <c r="S809" s="148"/>
      <c r="T809" s="148"/>
      <c r="U809" s="148"/>
      <c r="V809" s="148"/>
      <c r="W809" s="148"/>
      <c r="X809" s="148"/>
      <c r="Y809" s="148"/>
    </row>
    <row r="810" spans="1:25" ht="19.5" customHeight="1">
      <c r="A810" s="148"/>
      <c r="B810" s="148"/>
      <c r="C810" s="148"/>
      <c r="D810" s="148"/>
      <c r="E810" s="148"/>
      <c r="F810" s="148"/>
      <c r="G810" s="227"/>
      <c r="H810" s="63"/>
      <c r="I810" s="227"/>
      <c r="J810" s="227"/>
      <c r="K810" s="227"/>
      <c r="L810" s="769"/>
      <c r="M810" s="771"/>
      <c r="N810" s="772"/>
      <c r="O810" s="148"/>
      <c r="P810" s="148"/>
      <c r="Q810" s="148"/>
      <c r="R810" s="148"/>
      <c r="S810" s="148"/>
      <c r="T810" s="148"/>
      <c r="U810" s="148"/>
      <c r="V810" s="148"/>
      <c r="W810" s="148"/>
      <c r="X810" s="148"/>
      <c r="Y810" s="148"/>
    </row>
    <row r="811" spans="1:25" ht="19.5" customHeight="1">
      <c r="A811" s="148"/>
      <c r="B811" s="148"/>
      <c r="C811" s="148"/>
      <c r="D811" s="148"/>
      <c r="E811" s="148"/>
      <c r="F811" s="148"/>
      <c r="G811" s="227"/>
      <c r="H811" s="63"/>
      <c r="I811" s="227"/>
      <c r="J811" s="227"/>
      <c r="K811" s="227"/>
      <c r="L811" s="769"/>
      <c r="M811" s="771"/>
      <c r="N811" s="772"/>
      <c r="O811" s="148"/>
      <c r="P811" s="148"/>
      <c r="Q811" s="148"/>
      <c r="R811" s="148"/>
      <c r="S811" s="148"/>
      <c r="T811" s="148"/>
      <c r="U811" s="148"/>
      <c r="V811" s="148"/>
      <c r="W811" s="148"/>
      <c r="X811" s="148"/>
      <c r="Y811" s="148"/>
    </row>
    <row r="812" spans="1:25" ht="19.5" customHeight="1">
      <c r="A812" s="148"/>
      <c r="B812" s="148"/>
      <c r="C812" s="148"/>
      <c r="D812" s="148"/>
      <c r="E812" s="148"/>
      <c r="F812" s="148"/>
      <c r="G812" s="227"/>
      <c r="H812" s="63"/>
      <c r="I812" s="227"/>
      <c r="J812" s="227"/>
      <c r="K812" s="227"/>
      <c r="L812" s="769"/>
      <c r="M812" s="771"/>
      <c r="N812" s="772"/>
      <c r="O812" s="148"/>
      <c r="P812" s="148"/>
      <c r="Q812" s="148"/>
      <c r="R812" s="148"/>
      <c r="S812" s="148"/>
      <c r="T812" s="148"/>
      <c r="U812" s="148"/>
      <c r="V812" s="148"/>
      <c r="W812" s="148"/>
      <c r="X812" s="148"/>
      <c r="Y812" s="148"/>
    </row>
    <row r="813" spans="1:25" ht="19.5" customHeight="1">
      <c r="A813" s="148"/>
      <c r="B813" s="148"/>
      <c r="C813" s="148"/>
      <c r="D813" s="148"/>
      <c r="E813" s="148"/>
      <c r="F813" s="148"/>
      <c r="G813" s="227"/>
      <c r="H813" s="63"/>
      <c r="I813" s="227"/>
      <c r="J813" s="227"/>
      <c r="K813" s="227"/>
      <c r="L813" s="769"/>
      <c r="M813" s="771"/>
      <c r="N813" s="772"/>
      <c r="O813" s="148"/>
      <c r="P813" s="148"/>
      <c r="Q813" s="148"/>
      <c r="R813" s="148"/>
      <c r="S813" s="148"/>
      <c r="T813" s="148"/>
      <c r="U813" s="148"/>
      <c r="V813" s="148"/>
      <c r="W813" s="148"/>
      <c r="X813" s="148"/>
      <c r="Y813" s="148"/>
    </row>
    <row r="814" spans="1:25" ht="19.5" customHeight="1">
      <c r="A814" s="148"/>
      <c r="B814" s="148"/>
      <c r="C814" s="148"/>
      <c r="D814" s="148"/>
      <c r="E814" s="148"/>
      <c r="F814" s="148"/>
      <c r="G814" s="227"/>
      <c r="H814" s="63"/>
      <c r="I814" s="227"/>
      <c r="J814" s="227"/>
      <c r="K814" s="227"/>
      <c r="L814" s="769"/>
      <c r="M814" s="771"/>
      <c r="N814" s="772"/>
      <c r="O814" s="148"/>
      <c r="P814" s="148"/>
      <c r="Q814" s="148"/>
      <c r="R814" s="148"/>
      <c r="S814" s="148"/>
      <c r="T814" s="148"/>
      <c r="U814" s="148"/>
      <c r="V814" s="148"/>
      <c r="W814" s="148"/>
      <c r="X814" s="148"/>
      <c r="Y814" s="148"/>
    </row>
    <row r="815" spans="1:25" ht="19.5" customHeight="1">
      <c r="A815" s="148"/>
      <c r="B815" s="148"/>
      <c r="C815" s="148"/>
      <c r="D815" s="148"/>
      <c r="E815" s="148"/>
      <c r="F815" s="148"/>
      <c r="G815" s="227"/>
      <c r="H815" s="63"/>
      <c r="I815" s="227"/>
      <c r="J815" s="227"/>
      <c r="K815" s="227"/>
      <c r="L815" s="769"/>
      <c r="M815" s="771"/>
      <c r="N815" s="772"/>
      <c r="O815" s="148"/>
      <c r="P815" s="148"/>
      <c r="Q815" s="148"/>
      <c r="R815" s="148"/>
      <c r="S815" s="148"/>
      <c r="T815" s="148"/>
      <c r="U815" s="148"/>
      <c r="V815" s="148"/>
      <c r="W815" s="148"/>
      <c r="X815" s="148"/>
      <c r="Y815" s="148"/>
    </row>
    <row r="816" spans="1:25" ht="19.5" customHeight="1">
      <c r="A816" s="148"/>
      <c r="B816" s="148"/>
      <c r="C816" s="148"/>
      <c r="D816" s="148"/>
      <c r="E816" s="148"/>
      <c r="F816" s="148"/>
      <c r="G816" s="227"/>
      <c r="H816" s="63"/>
      <c r="I816" s="227"/>
      <c r="J816" s="227"/>
      <c r="K816" s="227"/>
      <c r="L816" s="769"/>
      <c r="M816" s="771"/>
      <c r="N816" s="772"/>
      <c r="O816" s="148"/>
      <c r="P816" s="148"/>
      <c r="Q816" s="148"/>
      <c r="R816" s="148"/>
      <c r="S816" s="148"/>
      <c r="T816" s="148"/>
      <c r="U816" s="148"/>
      <c r="V816" s="148"/>
      <c r="W816" s="148"/>
      <c r="X816" s="148"/>
      <c r="Y816" s="148"/>
    </row>
    <row r="817" spans="1:25" ht="19.5" customHeight="1">
      <c r="A817" s="148"/>
      <c r="B817" s="148"/>
      <c r="C817" s="148"/>
      <c r="D817" s="148"/>
      <c r="E817" s="148"/>
      <c r="F817" s="148"/>
      <c r="G817" s="227"/>
      <c r="H817" s="63"/>
      <c r="I817" s="227"/>
      <c r="J817" s="227"/>
      <c r="K817" s="227"/>
      <c r="L817" s="769"/>
      <c r="M817" s="771"/>
      <c r="N817" s="772"/>
      <c r="O817" s="148"/>
      <c r="P817" s="148"/>
      <c r="Q817" s="148"/>
      <c r="R817" s="148"/>
      <c r="S817" s="148"/>
      <c r="T817" s="148"/>
      <c r="U817" s="148"/>
      <c r="V817" s="148"/>
      <c r="W817" s="148"/>
      <c r="X817" s="148"/>
      <c r="Y817" s="148"/>
    </row>
    <row r="818" spans="1:25" ht="19.5" customHeight="1">
      <c r="A818" s="148"/>
      <c r="B818" s="148"/>
      <c r="C818" s="148"/>
      <c r="D818" s="148"/>
      <c r="E818" s="148"/>
      <c r="F818" s="148"/>
      <c r="G818" s="227"/>
      <c r="H818" s="63"/>
      <c r="I818" s="227"/>
      <c r="J818" s="227"/>
      <c r="K818" s="227"/>
      <c r="L818" s="769"/>
      <c r="M818" s="771"/>
      <c r="N818" s="772"/>
      <c r="O818" s="148"/>
      <c r="P818" s="148"/>
      <c r="Q818" s="148"/>
      <c r="R818" s="148"/>
      <c r="S818" s="148"/>
      <c r="T818" s="148"/>
      <c r="U818" s="148"/>
      <c r="V818" s="148"/>
      <c r="W818" s="148"/>
      <c r="X818" s="148"/>
      <c r="Y818" s="148"/>
    </row>
    <row r="819" spans="1:25" ht="19.5" customHeight="1">
      <c r="A819" s="148"/>
      <c r="B819" s="148"/>
      <c r="C819" s="148"/>
      <c r="D819" s="148"/>
      <c r="E819" s="148"/>
      <c r="F819" s="148"/>
      <c r="G819" s="227"/>
      <c r="H819" s="63"/>
      <c r="I819" s="227"/>
      <c r="J819" s="227"/>
      <c r="K819" s="227"/>
      <c r="L819" s="769"/>
      <c r="M819" s="771"/>
      <c r="N819" s="772"/>
      <c r="O819" s="148"/>
      <c r="P819" s="148"/>
      <c r="Q819" s="148"/>
      <c r="R819" s="148"/>
      <c r="S819" s="148"/>
      <c r="T819" s="148"/>
      <c r="U819" s="148"/>
      <c r="V819" s="148"/>
      <c r="W819" s="148"/>
      <c r="X819" s="148"/>
      <c r="Y819" s="148"/>
    </row>
    <row r="820" spans="1:25" ht="19.5" customHeight="1">
      <c r="A820" s="148"/>
      <c r="B820" s="148"/>
      <c r="C820" s="148"/>
      <c r="D820" s="148"/>
      <c r="E820" s="148"/>
      <c r="F820" s="148"/>
      <c r="G820" s="227"/>
      <c r="H820" s="63"/>
      <c r="I820" s="227"/>
      <c r="J820" s="227"/>
      <c r="K820" s="227"/>
      <c r="L820" s="769"/>
      <c r="M820" s="771"/>
      <c r="N820" s="772"/>
      <c r="O820" s="148"/>
      <c r="P820" s="148"/>
      <c r="Q820" s="148"/>
      <c r="R820" s="148"/>
      <c r="S820" s="148"/>
      <c r="T820" s="148"/>
      <c r="U820" s="148"/>
      <c r="V820" s="148"/>
      <c r="W820" s="148"/>
      <c r="X820" s="148"/>
      <c r="Y820" s="148"/>
    </row>
    <row r="821" spans="1:25" ht="19.5" customHeight="1">
      <c r="A821" s="148"/>
      <c r="B821" s="148"/>
      <c r="C821" s="148"/>
      <c r="D821" s="148"/>
      <c r="E821" s="148"/>
      <c r="F821" s="148"/>
      <c r="G821" s="227"/>
      <c r="H821" s="63"/>
      <c r="I821" s="227"/>
      <c r="J821" s="227"/>
      <c r="K821" s="227"/>
      <c r="L821" s="769"/>
      <c r="M821" s="771"/>
      <c r="N821" s="772"/>
      <c r="O821" s="148"/>
      <c r="P821" s="148"/>
      <c r="Q821" s="148"/>
      <c r="R821" s="148"/>
      <c r="S821" s="148"/>
      <c r="T821" s="148"/>
      <c r="U821" s="148"/>
      <c r="V821" s="148"/>
      <c r="W821" s="148"/>
      <c r="X821" s="148"/>
      <c r="Y821" s="148"/>
    </row>
    <row r="822" spans="1:25" ht="19.5" customHeight="1">
      <c r="A822" s="148"/>
      <c r="B822" s="148"/>
      <c r="C822" s="148"/>
      <c r="D822" s="148"/>
      <c r="E822" s="148"/>
      <c r="F822" s="148"/>
      <c r="G822" s="227"/>
      <c r="H822" s="63"/>
      <c r="I822" s="227"/>
      <c r="J822" s="227"/>
      <c r="K822" s="227"/>
      <c r="L822" s="769"/>
      <c r="M822" s="771"/>
      <c r="N822" s="772"/>
      <c r="O822" s="148"/>
      <c r="P822" s="148"/>
      <c r="Q822" s="148"/>
      <c r="R822" s="148"/>
      <c r="S822" s="148"/>
      <c r="T822" s="148"/>
      <c r="U822" s="148"/>
      <c r="V822" s="148"/>
      <c r="W822" s="148"/>
      <c r="X822" s="148"/>
      <c r="Y822" s="148"/>
    </row>
    <row r="823" spans="1:25" ht="19.5" customHeight="1">
      <c r="A823" s="148"/>
      <c r="B823" s="148"/>
      <c r="C823" s="148"/>
      <c r="D823" s="148"/>
      <c r="E823" s="148"/>
      <c r="F823" s="148"/>
      <c r="G823" s="227"/>
      <c r="H823" s="63"/>
      <c r="I823" s="227"/>
      <c r="J823" s="227"/>
      <c r="K823" s="227"/>
      <c r="L823" s="769"/>
      <c r="M823" s="771"/>
      <c r="N823" s="772"/>
      <c r="O823" s="148"/>
      <c r="P823" s="148"/>
      <c r="Q823" s="148"/>
      <c r="R823" s="148"/>
      <c r="S823" s="148"/>
      <c r="T823" s="148"/>
      <c r="U823" s="148"/>
      <c r="V823" s="148"/>
      <c r="W823" s="148"/>
      <c r="X823" s="148"/>
      <c r="Y823" s="148"/>
    </row>
    <row r="824" spans="1:25" ht="19.5" customHeight="1">
      <c r="A824" s="148"/>
      <c r="B824" s="148"/>
      <c r="C824" s="148"/>
      <c r="D824" s="148"/>
      <c r="E824" s="148"/>
      <c r="F824" s="148"/>
      <c r="G824" s="227"/>
      <c r="H824" s="63"/>
      <c r="I824" s="227"/>
      <c r="J824" s="227"/>
      <c r="K824" s="227"/>
      <c r="L824" s="769"/>
      <c r="M824" s="771"/>
      <c r="N824" s="772"/>
      <c r="O824" s="148"/>
      <c r="P824" s="148"/>
      <c r="Q824" s="148"/>
      <c r="R824" s="148"/>
      <c r="S824" s="148"/>
      <c r="T824" s="148"/>
      <c r="U824" s="148"/>
      <c r="V824" s="148"/>
      <c r="W824" s="148"/>
      <c r="X824" s="148"/>
      <c r="Y824" s="148"/>
    </row>
    <row r="825" spans="1:25" ht="19.5" customHeight="1">
      <c r="A825" s="148"/>
      <c r="B825" s="148"/>
      <c r="C825" s="148"/>
      <c r="D825" s="148"/>
      <c r="E825" s="148"/>
      <c r="F825" s="148"/>
      <c r="G825" s="227"/>
      <c r="H825" s="63"/>
      <c r="I825" s="227"/>
      <c r="J825" s="227"/>
      <c r="K825" s="227"/>
      <c r="L825" s="769"/>
      <c r="M825" s="771"/>
      <c r="N825" s="772"/>
      <c r="O825" s="148"/>
      <c r="P825" s="148"/>
      <c r="Q825" s="148"/>
      <c r="R825" s="148"/>
      <c r="S825" s="148"/>
      <c r="T825" s="148"/>
      <c r="U825" s="148"/>
      <c r="V825" s="148"/>
      <c r="W825" s="148"/>
      <c r="X825" s="148"/>
      <c r="Y825" s="148"/>
    </row>
    <row r="826" spans="1:25" ht="19.5" customHeight="1">
      <c r="A826" s="148"/>
      <c r="B826" s="148"/>
      <c r="C826" s="148"/>
      <c r="D826" s="148"/>
      <c r="E826" s="148"/>
      <c r="F826" s="148"/>
      <c r="G826" s="227"/>
      <c r="H826" s="63"/>
      <c r="I826" s="227"/>
      <c r="J826" s="227"/>
      <c r="K826" s="227"/>
      <c r="L826" s="769"/>
      <c r="M826" s="771"/>
      <c r="N826" s="772"/>
      <c r="O826" s="148"/>
      <c r="P826" s="148"/>
      <c r="Q826" s="148"/>
      <c r="R826" s="148"/>
      <c r="S826" s="148"/>
      <c r="T826" s="148"/>
      <c r="U826" s="148"/>
      <c r="V826" s="148"/>
      <c r="W826" s="148"/>
      <c r="X826" s="148"/>
      <c r="Y826" s="148"/>
    </row>
    <row r="827" spans="1:25" ht="19.5" customHeight="1">
      <c r="A827" s="148"/>
      <c r="B827" s="148"/>
      <c r="C827" s="148"/>
      <c r="D827" s="148"/>
      <c r="E827" s="148"/>
      <c r="F827" s="148"/>
      <c r="G827" s="227"/>
      <c r="H827" s="63"/>
      <c r="I827" s="227"/>
      <c r="J827" s="227"/>
      <c r="K827" s="227"/>
      <c r="L827" s="769"/>
      <c r="M827" s="771"/>
      <c r="N827" s="772"/>
      <c r="O827" s="148"/>
      <c r="P827" s="148"/>
      <c r="Q827" s="148"/>
      <c r="R827" s="148"/>
      <c r="S827" s="148"/>
      <c r="T827" s="148"/>
      <c r="U827" s="148"/>
      <c r="V827" s="148"/>
      <c r="W827" s="148"/>
      <c r="X827" s="148"/>
      <c r="Y827" s="148"/>
    </row>
    <row r="828" spans="1:25" ht="19.5" customHeight="1">
      <c r="A828" s="148"/>
      <c r="B828" s="148"/>
      <c r="C828" s="148"/>
      <c r="D828" s="148"/>
      <c r="E828" s="148"/>
      <c r="F828" s="148"/>
      <c r="G828" s="227"/>
      <c r="H828" s="63"/>
      <c r="I828" s="227"/>
      <c r="J828" s="227"/>
      <c r="K828" s="227"/>
      <c r="L828" s="769"/>
      <c r="M828" s="771"/>
      <c r="N828" s="772"/>
      <c r="O828" s="148"/>
      <c r="P828" s="148"/>
      <c r="Q828" s="148"/>
      <c r="R828" s="148"/>
      <c r="S828" s="148"/>
      <c r="T828" s="148"/>
      <c r="U828" s="148"/>
      <c r="V828" s="148"/>
      <c r="W828" s="148"/>
      <c r="X828" s="148"/>
      <c r="Y828" s="148"/>
    </row>
    <row r="829" spans="1:25" ht="19.5" customHeight="1">
      <c r="A829" s="148"/>
      <c r="B829" s="148"/>
      <c r="C829" s="148"/>
      <c r="D829" s="148"/>
      <c r="E829" s="148"/>
      <c r="F829" s="148"/>
      <c r="G829" s="227"/>
      <c r="H829" s="63"/>
      <c r="I829" s="227"/>
      <c r="J829" s="227"/>
      <c r="K829" s="227"/>
      <c r="L829" s="769"/>
      <c r="M829" s="771"/>
      <c r="N829" s="772"/>
      <c r="O829" s="148"/>
      <c r="P829" s="148"/>
      <c r="Q829" s="148"/>
      <c r="R829" s="148"/>
      <c r="S829" s="148"/>
      <c r="T829" s="148"/>
      <c r="U829" s="148"/>
      <c r="V829" s="148"/>
      <c r="W829" s="148"/>
      <c r="X829" s="148"/>
      <c r="Y829" s="148"/>
    </row>
    <row r="830" spans="1:25" ht="19.5" customHeight="1">
      <c r="A830" s="148"/>
      <c r="B830" s="148"/>
      <c r="C830" s="148"/>
      <c r="D830" s="148"/>
      <c r="E830" s="148"/>
      <c r="F830" s="148"/>
      <c r="G830" s="227"/>
      <c r="H830" s="63"/>
      <c r="I830" s="227"/>
      <c r="J830" s="227"/>
      <c r="K830" s="227"/>
      <c r="L830" s="769"/>
      <c r="M830" s="771"/>
      <c r="N830" s="772"/>
      <c r="O830" s="148"/>
      <c r="P830" s="148"/>
      <c r="Q830" s="148"/>
      <c r="R830" s="148"/>
      <c r="S830" s="148"/>
      <c r="T830" s="148"/>
      <c r="U830" s="148"/>
      <c r="V830" s="148"/>
      <c r="W830" s="148"/>
      <c r="X830" s="148"/>
      <c r="Y830" s="148"/>
    </row>
    <row r="831" spans="1:25" ht="19.5" customHeight="1">
      <c r="A831" s="148"/>
      <c r="B831" s="148"/>
      <c r="C831" s="148"/>
      <c r="D831" s="148"/>
      <c r="E831" s="148"/>
      <c r="F831" s="148"/>
      <c r="G831" s="227"/>
      <c r="H831" s="63"/>
      <c r="I831" s="227"/>
      <c r="J831" s="227"/>
      <c r="K831" s="227"/>
      <c r="L831" s="769"/>
      <c r="M831" s="771"/>
      <c r="N831" s="772"/>
      <c r="O831" s="148"/>
      <c r="P831" s="148"/>
      <c r="Q831" s="148"/>
      <c r="R831" s="148"/>
      <c r="S831" s="148"/>
      <c r="T831" s="148"/>
      <c r="U831" s="148"/>
      <c r="V831" s="148"/>
      <c r="W831" s="148"/>
      <c r="X831" s="148"/>
      <c r="Y831" s="148"/>
    </row>
    <row r="832" spans="1:25" ht="19.5" customHeight="1">
      <c r="A832" s="148"/>
      <c r="B832" s="148"/>
      <c r="C832" s="148"/>
      <c r="D832" s="148"/>
      <c r="E832" s="148"/>
      <c r="F832" s="148"/>
      <c r="G832" s="227"/>
      <c r="H832" s="63"/>
      <c r="I832" s="227"/>
      <c r="J832" s="227"/>
      <c r="K832" s="227"/>
      <c r="L832" s="769"/>
      <c r="M832" s="771"/>
      <c r="N832" s="772"/>
      <c r="O832" s="148"/>
      <c r="P832" s="148"/>
      <c r="Q832" s="148"/>
      <c r="R832" s="148"/>
      <c r="S832" s="148"/>
      <c r="T832" s="148"/>
      <c r="U832" s="148"/>
      <c r="V832" s="148"/>
      <c r="W832" s="148"/>
      <c r="X832" s="148"/>
      <c r="Y832" s="148"/>
    </row>
    <row r="833" spans="1:25" ht="19.5" customHeight="1">
      <c r="A833" s="148"/>
      <c r="B833" s="148"/>
      <c r="C833" s="148"/>
      <c r="D833" s="148"/>
      <c r="E833" s="148"/>
      <c r="F833" s="148"/>
      <c r="G833" s="227"/>
      <c r="H833" s="63"/>
      <c r="I833" s="227"/>
      <c r="J833" s="227"/>
      <c r="K833" s="227"/>
      <c r="L833" s="769"/>
      <c r="M833" s="771"/>
      <c r="N833" s="772"/>
      <c r="O833" s="148"/>
      <c r="P833" s="148"/>
      <c r="Q833" s="148"/>
      <c r="R833" s="148"/>
      <c r="S833" s="148"/>
      <c r="T833" s="148"/>
      <c r="U833" s="148"/>
      <c r="V833" s="148"/>
      <c r="W833" s="148"/>
      <c r="X833" s="148"/>
      <c r="Y833" s="148"/>
    </row>
    <row r="834" spans="1:25" ht="19.5" customHeight="1">
      <c r="A834" s="148"/>
      <c r="B834" s="148"/>
      <c r="C834" s="148"/>
      <c r="D834" s="148"/>
      <c r="E834" s="148"/>
      <c r="F834" s="148"/>
      <c r="G834" s="227"/>
      <c r="H834" s="63"/>
      <c r="I834" s="227"/>
      <c r="J834" s="227"/>
      <c r="K834" s="227"/>
      <c r="L834" s="769"/>
      <c r="M834" s="771"/>
      <c r="N834" s="772"/>
      <c r="O834" s="148"/>
      <c r="P834" s="148"/>
      <c r="Q834" s="148"/>
      <c r="R834" s="148"/>
      <c r="S834" s="148"/>
      <c r="T834" s="148"/>
      <c r="U834" s="148"/>
      <c r="V834" s="148"/>
      <c r="W834" s="148"/>
      <c r="X834" s="148"/>
      <c r="Y834" s="148"/>
    </row>
    <row r="835" spans="1:25" ht="19.5" customHeight="1">
      <c r="A835" s="148"/>
      <c r="B835" s="148"/>
      <c r="C835" s="148"/>
      <c r="D835" s="148"/>
      <c r="E835" s="148"/>
      <c r="F835" s="148"/>
      <c r="G835" s="227"/>
      <c r="H835" s="63"/>
      <c r="I835" s="227"/>
      <c r="J835" s="227"/>
      <c r="K835" s="227"/>
      <c r="L835" s="769"/>
      <c r="M835" s="771"/>
      <c r="N835" s="772"/>
      <c r="O835" s="148"/>
      <c r="P835" s="148"/>
      <c r="Q835" s="148"/>
      <c r="R835" s="148"/>
      <c r="S835" s="148"/>
      <c r="T835" s="148"/>
      <c r="U835" s="148"/>
      <c r="V835" s="148"/>
      <c r="W835" s="148"/>
      <c r="X835" s="148"/>
      <c r="Y835" s="148"/>
    </row>
    <row r="836" spans="1:25" ht="19.5" customHeight="1">
      <c r="A836" s="148"/>
      <c r="B836" s="148"/>
      <c r="C836" s="148"/>
      <c r="D836" s="148"/>
      <c r="E836" s="148"/>
      <c r="F836" s="148"/>
      <c r="G836" s="227"/>
      <c r="H836" s="63"/>
      <c r="I836" s="227"/>
      <c r="J836" s="227"/>
      <c r="K836" s="227"/>
      <c r="L836" s="769"/>
      <c r="M836" s="771"/>
      <c r="N836" s="772"/>
      <c r="O836" s="148"/>
      <c r="P836" s="148"/>
      <c r="Q836" s="148"/>
      <c r="R836" s="148"/>
      <c r="S836" s="148"/>
      <c r="T836" s="148"/>
      <c r="U836" s="148"/>
      <c r="V836" s="148"/>
      <c r="W836" s="148"/>
      <c r="X836" s="148"/>
      <c r="Y836" s="148"/>
    </row>
    <row r="837" spans="1:25" ht="19.5" customHeight="1">
      <c r="A837" s="148"/>
      <c r="B837" s="148"/>
      <c r="C837" s="148"/>
      <c r="D837" s="148"/>
      <c r="E837" s="148"/>
      <c r="F837" s="148"/>
      <c r="G837" s="227"/>
      <c r="H837" s="63"/>
      <c r="I837" s="227"/>
      <c r="J837" s="227"/>
      <c r="K837" s="227"/>
      <c r="L837" s="769"/>
      <c r="M837" s="771"/>
      <c r="N837" s="772"/>
      <c r="O837" s="148"/>
      <c r="P837" s="148"/>
      <c r="Q837" s="148"/>
      <c r="R837" s="148"/>
      <c r="S837" s="148"/>
      <c r="T837" s="148"/>
      <c r="U837" s="148"/>
      <c r="V837" s="148"/>
      <c r="W837" s="148"/>
      <c r="X837" s="148"/>
      <c r="Y837" s="148"/>
    </row>
    <row r="838" spans="1:25" ht="19.5" customHeight="1">
      <c r="A838" s="148"/>
      <c r="B838" s="148"/>
      <c r="C838" s="148"/>
      <c r="D838" s="148"/>
      <c r="E838" s="148"/>
      <c r="F838" s="148"/>
      <c r="G838" s="227"/>
      <c r="H838" s="63"/>
      <c r="I838" s="227"/>
      <c r="J838" s="227"/>
      <c r="K838" s="227"/>
      <c r="L838" s="769"/>
      <c r="M838" s="771"/>
      <c r="N838" s="772"/>
      <c r="O838" s="148"/>
      <c r="P838" s="148"/>
      <c r="Q838" s="148"/>
      <c r="R838" s="148"/>
      <c r="S838" s="148"/>
      <c r="T838" s="148"/>
      <c r="U838" s="148"/>
      <c r="V838" s="148"/>
      <c r="W838" s="148"/>
      <c r="X838" s="148"/>
      <c r="Y838" s="148"/>
    </row>
    <row r="839" spans="1:25" ht="19.5" customHeight="1">
      <c r="A839" s="148"/>
      <c r="B839" s="148"/>
      <c r="C839" s="148"/>
      <c r="D839" s="148"/>
      <c r="E839" s="148"/>
      <c r="F839" s="148"/>
      <c r="G839" s="227"/>
      <c r="H839" s="63"/>
      <c r="I839" s="227"/>
      <c r="J839" s="227"/>
      <c r="K839" s="227"/>
      <c r="L839" s="769"/>
      <c r="M839" s="771"/>
      <c r="N839" s="772"/>
      <c r="O839" s="148"/>
      <c r="P839" s="148"/>
      <c r="Q839" s="148"/>
      <c r="R839" s="148"/>
      <c r="S839" s="148"/>
      <c r="T839" s="148"/>
      <c r="U839" s="148"/>
      <c r="V839" s="148"/>
      <c r="W839" s="148"/>
      <c r="X839" s="148"/>
      <c r="Y839" s="148"/>
    </row>
    <row r="840" spans="1:25" ht="19.5" customHeight="1">
      <c r="A840" s="148"/>
      <c r="B840" s="148"/>
      <c r="C840" s="148"/>
      <c r="D840" s="148"/>
      <c r="E840" s="148"/>
      <c r="F840" s="148"/>
      <c r="G840" s="227"/>
      <c r="H840" s="63"/>
      <c r="I840" s="227"/>
      <c r="J840" s="227"/>
      <c r="K840" s="227"/>
      <c r="L840" s="769"/>
      <c r="M840" s="771"/>
      <c r="N840" s="772"/>
      <c r="O840" s="148"/>
      <c r="P840" s="148"/>
      <c r="Q840" s="148"/>
      <c r="R840" s="148"/>
      <c r="S840" s="148"/>
      <c r="T840" s="148"/>
      <c r="U840" s="148"/>
      <c r="V840" s="148"/>
      <c r="W840" s="148"/>
      <c r="X840" s="148"/>
      <c r="Y840" s="148"/>
    </row>
    <row r="841" spans="1:25" ht="19.5" customHeight="1">
      <c r="A841" s="148"/>
      <c r="B841" s="148"/>
      <c r="C841" s="148"/>
      <c r="D841" s="148"/>
      <c r="E841" s="148"/>
      <c r="F841" s="148"/>
      <c r="G841" s="227"/>
      <c r="H841" s="63"/>
      <c r="I841" s="227"/>
      <c r="J841" s="227"/>
      <c r="K841" s="227"/>
      <c r="L841" s="769"/>
      <c r="M841" s="771"/>
      <c r="N841" s="772"/>
      <c r="O841" s="148"/>
      <c r="P841" s="148"/>
      <c r="Q841" s="148"/>
      <c r="R841" s="148"/>
      <c r="S841" s="148"/>
      <c r="T841" s="148"/>
      <c r="U841" s="148"/>
      <c r="V841" s="148"/>
      <c r="W841" s="148"/>
      <c r="X841" s="148"/>
      <c r="Y841" s="148"/>
    </row>
    <row r="842" spans="1:25" ht="19.5" customHeight="1">
      <c r="A842" s="148"/>
      <c r="B842" s="148"/>
      <c r="C842" s="148"/>
      <c r="D842" s="148"/>
      <c r="E842" s="148"/>
      <c r="F842" s="148"/>
      <c r="G842" s="227"/>
      <c r="H842" s="63"/>
      <c r="I842" s="227"/>
      <c r="J842" s="227"/>
      <c r="K842" s="227"/>
      <c r="L842" s="769"/>
      <c r="M842" s="771"/>
      <c r="N842" s="772"/>
      <c r="O842" s="148"/>
      <c r="P842" s="148"/>
      <c r="Q842" s="148"/>
      <c r="R842" s="148"/>
      <c r="S842" s="148"/>
      <c r="T842" s="148"/>
      <c r="U842" s="148"/>
      <c r="V842" s="148"/>
      <c r="W842" s="148"/>
      <c r="X842" s="148"/>
      <c r="Y842" s="148"/>
    </row>
    <row r="843" spans="1:25" ht="19.5" customHeight="1">
      <c r="A843" s="148"/>
      <c r="B843" s="148"/>
      <c r="C843" s="148"/>
      <c r="D843" s="148"/>
      <c r="E843" s="148"/>
      <c r="F843" s="148"/>
      <c r="G843" s="227"/>
      <c r="H843" s="63"/>
      <c r="I843" s="227"/>
      <c r="J843" s="227"/>
      <c r="K843" s="227"/>
      <c r="L843" s="769"/>
      <c r="M843" s="771"/>
      <c r="N843" s="772"/>
      <c r="O843" s="148"/>
      <c r="P843" s="148"/>
      <c r="Q843" s="148"/>
      <c r="R843" s="148"/>
      <c r="S843" s="148"/>
      <c r="T843" s="148"/>
      <c r="U843" s="148"/>
      <c r="V843" s="148"/>
      <c r="W843" s="148"/>
      <c r="X843" s="148"/>
      <c r="Y843" s="148"/>
    </row>
    <row r="844" spans="1:25" ht="19.5" customHeight="1">
      <c r="A844" s="148"/>
      <c r="B844" s="148"/>
      <c r="C844" s="148"/>
      <c r="D844" s="148"/>
      <c r="E844" s="148"/>
      <c r="F844" s="148"/>
      <c r="G844" s="227"/>
      <c r="H844" s="63"/>
      <c r="I844" s="227"/>
      <c r="J844" s="227"/>
      <c r="K844" s="227"/>
      <c r="L844" s="769"/>
      <c r="M844" s="771"/>
      <c r="N844" s="772"/>
      <c r="O844" s="148"/>
      <c r="P844" s="148"/>
      <c r="Q844" s="148"/>
      <c r="R844" s="148"/>
      <c r="S844" s="148"/>
      <c r="T844" s="148"/>
      <c r="U844" s="148"/>
      <c r="V844" s="148"/>
      <c r="W844" s="148"/>
      <c r="X844" s="148"/>
      <c r="Y844" s="148"/>
    </row>
    <row r="845" spans="1:25" ht="19.5" customHeight="1">
      <c r="A845" s="148"/>
      <c r="B845" s="148"/>
      <c r="C845" s="148"/>
      <c r="D845" s="148"/>
      <c r="E845" s="148"/>
      <c r="F845" s="148"/>
      <c r="G845" s="227"/>
      <c r="H845" s="63"/>
      <c r="I845" s="227"/>
      <c r="J845" s="227"/>
      <c r="K845" s="227"/>
      <c r="L845" s="769"/>
      <c r="M845" s="771"/>
      <c r="N845" s="772"/>
      <c r="O845" s="148"/>
      <c r="P845" s="148"/>
      <c r="Q845" s="148"/>
      <c r="R845" s="148"/>
      <c r="S845" s="148"/>
      <c r="T845" s="148"/>
      <c r="U845" s="148"/>
      <c r="V845" s="148"/>
      <c r="W845" s="148"/>
      <c r="X845" s="148"/>
      <c r="Y845" s="148"/>
    </row>
    <row r="846" spans="1:25" ht="19.5" customHeight="1">
      <c r="A846" s="148"/>
      <c r="B846" s="148"/>
      <c r="C846" s="148"/>
      <c r="D846" s="148"/>
      <c r="E846" s="148"/>
      <c r="F846" s="148"/>
      <c r="G846" s="227"/>
      <c r="H846" s="63"/>
      <c r="I846" s="227"/>
      <c r="J846" s="227"/>
      <c r="K846" s="227"/>
      <c r="L846" s="769"/>
      <c r="M846" s="771"/>
      <c r="N846" s="772"/>
      <c r="O846" s="148"/>
      <c r="P846" s="148"/>
      <c r="Q846" s="148"/>
      <c r="R846" s="148"/>
      <c r="S846" s="148"/>
      <c r="T846" s="148"/>
      <c r="U846" s="148"/>
      <c r="V846" s="148"/>
      <c r="W846" s="148"/>
      <c r="X846" s="148"/>
      <c r="Y846" s="148"/>
    </row>
    <row r="847" spans="1:25" ht="19.5" customHeight="1">
      <c r="A847" s="148"/>
      <c r="B847" s="148"/>
      <c r="C847" s="148"/>
      <c r="D847" s="148"/>
      <c r="E847" s="148"/>
      <c r="F847" s="148"/>
      <c r="G847" s="227"/>
      <c r="H847" s="63"/>
      <c r="I847" s="227"/>
      <c r="J847" s="227"/>
      <c r="K847" s="227"/>
      <c r="L847" s="769"/>
      <c r="M847" s="771"/>
      <c r="N847" s="772"/>
      <c r="O847" s="148"/>
      <c r="P847" s="148"/>
      <c r="Q847" s="148"/>
      <c r="R847" s="148"/>
      <c r="S847" s="148"/>
      <c r="T847" s="148"/>
      <c r="U847" s="148"/>
      <c r="V847" s="148"/>
      <c r="W847" s="148"/>
      <c r="X847" s="148"/>
      <c r="Y847" s="148"/>
    </row>
    <row r="848" spans="1:25" ht="19.5" customHeight="1">
      <c r="A848" s="148"/>
      <c r="B848" s="148"/>
      <c r="C848" s="148"/>
      <c r="D848" s="148"/>
      <c r="E848" s="148"/>
      <c r="F848" s="148"/>
      <c r="G848" s="227"/>
      <c r="H848" s="63"/>
      <c r="I848" s="227"/>
      <c r="J848" s="227"/>
      <c r="K848" s="227"/>
      <c r="L848" s="769"/>
      <c r="M848" s="771"/>
      <c r="N848" s="772"/>
      <c r="O848" s="148"/>
      <c r="P848" s="148"/>
      <c r="Q848" s="148"/>
      <c r="R848" s="148"/>
      <c r="S848" s="148"/>
      <c r="T848" s="148"/>
      <c r="U848" s="148"/>
      <c r="V848" s="148"/>
      <c r="W848" s="148"/>
      <c r="X848" s="148"/>
      <c r="Y848" s="148"/>
    </row>
    <row r="849" spans="1:25" ht="19.5" customHeight="1">
      <c r="A849" s="148"/>
      <c r="B849" s="148"/>
      <c r="C849" s="148"/>
      <c r="D849" s="148"/>
      <c r="E849" s="148"/>
      <c r="F849" s="148"/>
      <c r="G849" s="227"/>
      <c r="H849" s="63"/>
      <c r="I849" s="227"/>
      <c r="J849" s="227"/>
      <c r="K849" s="227"/>
      <c r="L849" s="769"/>
      <c r="M849" s="771"/>
      <c r="N849" s="772"/>
      <c r="O849" s="148"/>
      <c r="P849" s="148"/>
      <c r="Q849" s="148"/>
      <c r="R849" s="148"/>
      <c r="S849" s="148"/>
      <c r="T849" s="148"/>
      <c r="U849" s="148"/>
      <c r="V849" s="148"/>
      <c r="W849" s="148"/>
      <c r="X849" s="148"/>
      <c r="Y849" s="148"/>
    </row>
    <row r="850" spans="1:25" ht="19.5" customHeight="1">
      <c r="A850" s="148"/>
      <c r="B850" s="148"/>
      <c r="C850" s="148"/>
      <c r="D850" s="148"/>
      <c r="E850" s="148"/>
      <c r="F850" s="148"/>
      <c r="G850" s="227"/>
      <c r="H850" s="63"/>
      <c r="I850" s="227"/>
      <c r="J850" s="227"/>
      <c r="K850" s="227"/>
      <c r="L850" s="769"/>
      <c r="M850" s="771"/>
      <c r="N850" s="772"/>
      <c r="O850" s="148"/>
      <c r="P850" s="148"/>
      <c r="Q850" s="148"/>
      <c r="R850" s="148"/>
      <c r="S850" s="148"/>
      <c r="T850" s="148"/>
      <c r="U850" s="148"/>
      <c r="V850" s="148"/>
      <c r="W850" s="148"/>
      <c r="X850" s="148"/>
      <c r="Y850" s="148"/>
    </row>
    <row r="851" spans="1:25" ht="19.5" customHeight="1">
      <c r="A851" s="148"/>
      <c r="B851" s="148"/>
      <c r="C851" s="148"/>
      <c r="D851" s="148"/>
      <c r="E851" s="148"/>
      <c r="F851" s="148"/>
      <c r="G851" s="227"/>
      <c r="H851" s="63"/>
      <c r="I851" s="227"/>
      <c r="J851" s="227"/>
      <c r="K851" s="227"/>
      <c r="L851" s="769"/>
      <c r="M851" s="771"/>
      <c r="N851" s="772"/>
      <c r="O851" s="148"/>
      <c r="P851" s="148"/>
      <c r="Q851" s="148"/>
      <c r="R851" s="148"/>
      <c r="S851" s="148"/>
      <c r="T851" s="148"/>
      <c r="U851" s="148"/>
      <c r="V851" s="148"/>
      <c r="W851" s="148"/>
      <c r="X851" s="148"/>
      <c r="Y851" s="148"/>
    </row>
    <row r="852" spans="1:25" ht="19.5" customHeight="1">
      <c r="A852" s="148"/>
      <c r="B852" s="148"/>
      <c r="C852" s="148"/>
      <c r="D852" s="148"/>
      <c r="E852" s="148"/>
      <c r="F852" s="148"/>
      <c r="G852" s="227"/>
      <c r="H852" s="63"/>
      <c r="I852" s="227"/>
      <c r="J852" s="227"/>
      <c r="K852" s="227"/>
      <c r="L852" s="769"/>
      <c r="M852" s="771"/>
      <c r="N852" s="772"/>
      <c r="O852" s="148"/>
      <c r="P852" s="148"/>
      <c r="Q852" s="148"/>
      <c r="R852" s="148"/>
      <c r="S852" s="148"/>
      <c r="T852" s="148"/>
      <c r="U852" s="148"/>
      <c r="V852" s="148"/>
      <c r="W852" s="148"/>
      <c r="X852" s="148"/>
      <c r="Y852" s="148"/>
    </row>
    <row r="853" spans="1:25" ht="19.5" customHeight="1">
      <c r="A853" s="148"/>
      <c r="B853" s="148"/>
      <c r="C853" s="148"/>
      <c r="D853" s="148"/>
      <c r="E853" s="148"/>
      <c r="F853" s="148"/>
      <c r="G853" s="227"/>
      <c r="H853" s="63"/>
      <c r="I853" s="227"/>
      <c r="J853" s="227"/>
      <c r="K853" s="227"/>
      <c r="L853" s="769"/>
      <c r="M853" s="771"/>
      <c r="N853" s="772"/>
      <c r="O853" s="148"/>
      <c r="P853" s="148"/>
      <c r="Q853" s="148"/>
      <c r="R853" s="148"/>
      <c r="S853" s="148"/>
      <c r="T853" s="148"/>
      <c r="U853" s="148"/>
      <c r="V853" s="148"/>
      <c r="W853" s="148"/>
      <c r="X853" s="148"/>
      <c r="Y853" s="148"/>
    </row>
    <row r="854" spans="1:25" ht="19.5" customHeight="1">
      <c r="A854" s="148"/>
      <c r="B854" s="148"/>
      <c r="C854" s="148"/>
      <c r="D854" s="148"/>
      <c r="E854" s="148"/>
      <c r="F854" s="148"/>
      <c r="G854" s="227"/>
      <c r="H854" s="63"/>
      <c r="I854" s="227"/>
      <c r="J854" s="227"/>
      <c r="K854" s="227"/>
      <c r="L854" s="769"/>
      <c r="M854" s="771"/>
      <c r="N854" s="772"/>
      <c r="O854" s="148"/>
      <c r="P854" s="148"/>
      <c r="Q854" s="148"/>
      <c r="R854" s="148"/>
      <c r="S854" s="148"/>
      <c r="T854" s="148"/>
      <c r="U854" s="148"/>
      <c r="V854" s="148"/>
      <c r="W854" s="148"/>
      <c r="X854" s="148"/>
      <c r="Y854" s="148"/>
    </row>
    <row r="855" spans="1:25" ht="19.5" customHeight="1">
      <c r="A855" s="148"/>
      <c r="B855" s="148"/>
      <c r="C855" s="148"/>
      <c r="D855" s="148"/>
      <c r="E855" s="148"/>
      <c r="F855" s="148"/>
      <c r="G855" s="227"/>
      <c r="H855" s="63"/>
      <c r="I855" s="227"/>
      <c r="J855" s="227"/>
      <c r="K855" s="227"/>
      <c r="L855" s="769"/>
      <c r="M855" s="771"/>
      <c r="N855" s="772"/>
      <c r="O855" s="148"/>
      <c r="P855" s="148"/>
      <c r="Q855" s="148"/>
      <c r="R855" s="148"/>
      <c r="S855" s="148"/>
      <c r="T855" s="148"/>
      <c r="U855" s="148"/>
      <c r="V855" s="148"/>
      <c r="W855" s="148"/>
      <c r="X855" s="148"/>
      <c r="Y855" s="148"/>
    </row>
    <row r="856" spans="1:25" ht="19.5" customHeight="1">
      <c r="A856" s="148"/>
      <c r="B856" s="148"/>
      <c r="C856" s="148"/>
      <c r="D856" s="148"/>
      <c r="E856" s="148"/>
      <c r="F856" s="148"/>
      <c r="G856" s="227"/>
      <c r="H856" s="63"/>
      <c r="I856" s="227"/>
      <c r="J856" s="227"/>
      <c r="K856" s="227"/>
      <c r="L856" s="769"/>
      <c r="M856" s="771"/>
      <c r="N856" s="772"/>
      <c r="O856" s="148"/>
      <c r="P856" s="148"/>
      <c r="Q856" s="148"/>
      <c r="R856" s="148"/>
      <c r="S856" s="148"/>
      <c r="T856" s="148"/>
      <c r="U856" s="148"/>
      <c r="V856" s="148"/>
      <c r="W856" s="148"/>
      <c r="X856" s="148"/>
      <c r="Y856" s="148"/>
    </row>
    <row r="857" spans="1:25" ht="19.5" customHeight="1">
      <c r="A857" s="148"/>
      <c r="B857" s="148"/>
      <c r="C857" s="148"/>
      <c r="D857" s="148"/>
      <c r="E857" s="148"/>
      <c r="F857" s="148"/>
      <c r="G857" s="227"/>
      <c r="H857" s="63"/>
      <c r="I857" s="227"/>
      <c r="J857" s="227"/>
      <c r="K857" s="227"/>
      <c r="L857" s="769"/>
      <c r="M857" s="771"/>
      <c r="N857" s="772"/>
      <c r="O857" s="148"/>
      <c r="P857" s="148"/>
      <c r="Q857" s="148"/>
      <c r="R857" s="148"/>
      <c r="S857" s="148"/>
      <c r="T857" s="148"/>
      <c r="U857" s="148"/>
      <c r="V857" s="148"/>
      <c r="W857" s="148"/>
      <c r="X857" s="148"/>
      <c r="Y857" s="148"/>
    </row>
    <row r="858" spans="1:25" ht="19.5" customHeight="1">
      <c r="A858" s="148"/>
      <c r="B858" s="148"/>
      <c r="C858" s="148"/>
      <c r="D858" s="148"/>
      <c r="E858" s="148"/>
      <c r="F858" s="148"/>
      <c r="G858" s="227"/>
      <c r="H858" s="63"/>
      <c r="I858" s="227"/>
      <c r="J858" s="227"/>
      <c r="K858" s="227"/>
      <c r="L858" s="769"/>
      <c r="M858" s="771"/>
      <c r="N858" s="772"/>
      <c r="O858" s="148"/>
      <c r="P858" s="148"/>
      <c r="Q858" s="148"/>
      <c r="R858" s="148"/>
      <c r="S858" s="148"/>
      <c r="T858" s="148"/>
      <c r="U858" s="148"/>
      <c r="V858" s="148"/>
      <c r="W858" s="148"/>
      <c r="X858" s="148"/>
      <c r="Y858" s="148"/>
    </row>
    <row r="859" spans="1:25" ht="19.5" customHeight="1">
      <c r="A859" s="148"/>
      <c r="B859" s="148"/>
      <c r="C859" s="148"/>
      <c r="D859" s="148"/>
      <c r="E859" s="148"/>
      <c r="F859" s="148"/>
      <c r="G859" s="227"/>
      <c r="H859" s="63"/>
      <c r="I859" s="227"/>
      <c r="J859" s="227"/>
      <c r="K859" s="227"/>
      <c r="L859" s="769"/>
      <c r="M859" s="771"/>
      <c r="N859" s="772"/>
      <c r="O859" s="148"/>
      <c r="P859" s="148"/>
      <c r="Q859" s="148"/>
      <c r="R859" s="148"/>
      <c r="S859" s="148"/>
      <c r="T859" s="148"/>
      <c r="U859" s="148"/>
      <c r="V859" s="148"/>
      <c r="W859" s="148"/>
      <c r="X859" s="148"/>
      <c r="Y859" s="148"/>
    </row>
    <row r="860" spans="1:25" ht="19.5" customHeight="1">
      <c r="A860" s="148"/>
      <c r="B860" s="148"/>
      <c r="C860" s="148"/>
      <c r="D860" s="148"/>
      <c r="E860" s="148"/>
      <c r="F860" s="148"/>
      <c r="G860" s="227"/>
      <c r="H860" s="63"/>
      <c r="I860" s="227"/>
      <c r="J860" s="227"/>
      <c r="K860" s="227"/>
      <c r="L860" s="769"/>
      <c r="M860" s="771"/>
      <c r="N860" s="772"/>
      <c r="O860" s="148"/>
      <c r="P860" s="148"/>
      <c r="Q860" s="148"/>
      <c r="R860" s="148"/>
      <c r="S860" s="148"/>
      <c r="T860" s="148"/>
      <c r="U860" s="148"/>
      <c r="V860" s="148"/>
      <c r="W860" s="148"/>
      <c r="X860" s="148"/>
      <c r="Y860" s="148"/>
    </row>
    <row r="861" spans="1:25" ht="19.5" customHeight="1">
      <c r="A861" s="148"/>
      <c r="B861" s="148"/>
      <c r="C861" s="148"/>
      <c r="D861" s="148"/>
      <c r="E861" s="148"/>
      <c r="F861" s="148"/>
      <c r="G861" s="227"/>
      <c r="H861" s="63"/>
      <c r="I861" s="227"/>
      <c r="J861" s="227"/>
      <c r="K861" s="227"/>
      <c r="L861" s="769"/>
      <c r="M861" s="771"/>
      <c r="N861" s="772"/>
      <c r="O861" s="148"/>
      <c r="P861" s="148"/>
      <c r="Q861" s="148"/>
      <c r="R861" s="148"/>
      <c r="S861" s="148"/>
      <c r="T861" s="148"/>
      <c r="U861" s="148"/>
      <c r="V861" s="148"/>
      <c r="W861" s="148"/>
      <c r="X861" s="148"/>
      <c r="Y861" s="148"/>
    </row>
    <row r="862" spans="1:25" ht="19.5" customHeight="1">
      <c r="A862" s="148"/>
      <c r="B862" s="148"/>
      <c r="C862" s="148"/>
      <c r="D862" s="148"/>
      <c r="E862" s="148"/>
      <c r="F862" s="148"/>
      <c r="G862" s="227"/>
      <c r="H862" s="63"/>
      <c r="I862" s="227"/>
      <c r="J862" s="227"/>
      <c r="K862" s="227"/>
      <c r="L862" s="769"/>
      <c r="M862" s="771"/>
      <c r="N862" s="772"/>
      <c r="O862" s="148"/>
      <c r="P862" s="148"/>
      <c r="Q862" s="148"/>
      <c r="R862" s="148"/>
      <c r="S862" s="148"/>
      <c r="T862" s="148"/>
      <c r="U862" s="148"/>
      <c r="V862" s="148"/>
      <c r="W862" s="148"/>
      <c r="X862" s="148"/>
      <c r="Y862" s="148"/>
    </row>
    <row r="863" spans="1:25" ht="19.5" customHeight="1">
      <c r="A863" s="148"/>
      <c r="B863" s="148"/>
      <c r="C863" s="148"/>
      <c r="D863" s="148"/>
      <c r="E863" s="148"/>
      <c r="F863" s="148"/>
      <c r="G863" s="227"/>
      <c r="H863" s="63"/>
      <c r="I863" s="227"/>
      <c r="J863" s="227"/>
      <c r="K863" s="227"/>
      <c r="L863" s="769"/>
      <c r="M863" s="771"/>
      <c r="N863" s="772"/>
      <c r="O863" s="148"/>
      <c r="P863" s="148"/>
      <c r="Q863" s="148"/>
      <c r="R863" s="148"/>
      <c r="S863" s="148"/>
      <c r="T863" s="148"/>
      <c r="U863" s="148"/>
      <c r="V863" s="148"/>
      <c r="W863" s="148"/>
      <c r="X863" s="148"/>
      <c r="Y863" s="148"/>
    </row>
    <row r="864" spans="1:25" ht="19.5" customHeight="1">
      <c r="A864" s="148"/>
      <c r="B864" s="148"/>
      <c r="C864" s="148"/>
      <c r="D864" s="148"/>
      <c r="E864" s="148"/>
      <c r="F864" s="148"/>
      <c r="G864" s="227"/>
      <c r="H864" s="63"/>
      <c r="I864" s="227"/>
      <c r="J864" s="227"/>
      <c r="K864" s="227"/>
      <c r="L864" s="769"/>
      <c r="M864" s="771"/>
      <c r="N864" s="772"/>
      <c r="O864" s="148"/>
      <c r="P864" s="148"/>
      <c r="Q864" s="148"/>
      <c r="R864" s="148"/>
      <c r="S864" s="148"/>
      <c r="T864" s="148"/>
      <c r="U864" s="148"/>
      <c r="V864" s="148"/>
      <c r="W864" s="148"/>
      <c r="X864" s="148"/>
      <c r="Y864" s="148"/>
    </row>
    <row r="865" spans="1:25" ht="19.5" customHeight="1">
      <c r="A865" s="148"/>
      <c r="B865" s="148"/>
      <c r="C865" s="148"/>
      <c r="D865" s="148"/>
      <c r="E865" s="148"/>
      <c r="F865" s="148"/>
      <c r="G865" s="227"/>
      <c r="H865" s="63"/>
      <c r="I865" s="227"/>
      <c r="J865" s="227"/>
      <c r="K865" s="227"/>
      <c r="L865" s="769"/>
      <c r="M865" s="771"/>
      <c r="N865" s="772"/>
      <c r="O865" s="148"/>
      <c r="P865" s="148"/>
      <c r="Q865" s="148"/>
      <c r="R865" s="148"/>
      <c r="S865" s="148"/>
      <c r="T865" s="148"/>
      <c r="U865" s="148"/>
      <c r="V865" s="148"/>
      <c r="W865" s="148"/>
      <c r="X865" s="148"/>
      <c r="Y865" s="148"/>
    </row>
    <row r="866" spans="1:25" ht="19.5" customHeight="1">
      <c r="A866" s="148"/>
      <c r="B866" s="148"/>
      <c r="C866" s="148"/>
      <c r="D866" s="148"/>
      <c r="E866" s="148"/>
      <c r="F866" s="148"/>
      <c r="G866" s="227"/>
      <c r="H866" s="63"/>
      <c r="I866" s="227"/>
      <c r="J866" s="227"/>
      <c r="K866" s="227"/>
      <c r="L866" s="769"/>
      <c r="M866" s="771"/>
      <c r="N866" s="772"/>
      <c r="O866" s="148"/>
      <c r="P866" s="148"/>
      <c r="Q866" s="148"/>
      <c r="R866" s="148"/>
      <c r="S866" s="148"/>
      <c r="T866" s="148"/>
      <c r="U866" s="148"/>
      <c r="V866" s="148"/>
      <c r="W866" s="148"/>
      <c r="X866" s="148"/>
      <c r="Y866" s="148"/>
    </row>
    <row r="867" spans="1:25" ht="19.5" customHeight="1">
      <c r="A867" s="148"/>
      <c r="B867" s="148"/>
      <c r="C867" s="148"/>
      <c r="D867" s="148"/>
      <c r="E867" s="148"/>
      <c r="F867" s="148"/>
      <c r="G867" s="227"/>
      <c r="H867" s="63"/>
      <c r="I867" s="227"/>
      <c r="J867" s="227"/>
      <c r="K867" s="227"/>
      <c r="L867" s="769"/>
      <c r="M867" s="771"/>
      <c r="N867" s="772"/>
      <c r="O867" s="148"/>
      <c r="P867" s="148"/>
      <c r="Q867" s="148"/>
      <c r="R867" s="148"/>
      <c r="S867" s="148"/>
      <c r="T867" s="148"/>
      <c r="U867" s="148"/>
      <c r="V867" s="148"/>
      <c r="W867" s="148"/>
      <c r="X867" s="148"/>
      <c r="Y867" s="148"/>
    </row>
    <row r="868" spans="1:25" ht="19.5" customHeight="1">
      <c r="A868" s="148"/>
      <c r="B868" s="148"/>
      <c r="C868" s="148"/>
      <c r="D868" s="148"/>
      <c r="E868" s="148"/>
      <c r="F868" s="148"/>
      <c r="G868" s="227"/>
      <c r="H868" s="63"/>
      <c r="I868" s="227"/>
      <c r="J868" s="227"/>
      <c r="K868" s="227"/>
      <c r="L868" s="769"/>
      <c r="M868" s="771"/>
      <c r="N868" s="772"/>
      <c r="O868" s="148"/>
      <c r="P868" s="148"/>
      <c r="Q868" s="148"/>
      <c r="R868" s="148"/>
      <c r="S868" s="148"/>
      <c r="T868" s="148"/>
      <c r="U868" s="148"/>
      <c r="V868" s="148"/>
      <c r="W868" s="148"/>
      <c r="X868" s="148"/>
      <c r="Y868" s="148"/>
    </row>
    <row r="869" spans="1:25" ht="19.5" customHeight="1">
      <c r="A869" s="148"/>
      <c r="B869" s="148"/>
      <c r="C869" s="148"/>
      <c r="D869" s="148"/>
      <c r="E869" s="148"/>
      <c r="F869" s="148"/>
      <c r="G869" s="227"/>
      <c r="H869" s="63"/>
      <c r="I869" s="227"/>
      <c r="J869" s="227"/>
      <c r="K869" s="227"/>
      <c r="L869" s="769"/>
      <c r="M869" s="771"/>
      <c r="N869" s="772"/>
      <c r="O869" s="148"/>
      <c r="P869" s="148"/>
      <c r="Q869" s="148"/>
      <c r="R869" s="148"/>
      <c r="S869" s="148"/>
      <c r="T869" s="148"/>
      <c r="U869" s="148"/>
      <c r="V869" s="148"/>
      <c r="W869" s="148"/>
      <c r="X869" s="148"/>
      <c r="Y869" s="148"/>
    </row>
    <row r="870" spans="1:25" ht="19.5" customHeight="1">
      <c r="A870" s="148"/>
      <c r="B870" s="148"/>
      <c r="C870" s="148"/>
      <c r="D870" s="148"/>
      <c r="E870" s="148"/>
      <c r="F870" s="148"/>
      <c r="G870" s="227"/>
      <c r="H870" s="63"/>
      <c r="I870" s="227"/>
      <c r="J870" s="227"/>
      <c r="K870" s="227"/>
      <c r="L870" s="769"/>
      <c r="M870" s="771"/>
      <c r="N870" s="772"/>
      <c r="O870" s="148"/>
      <c r="P870" s="148"/>
      <c r="Q870" s="148"/>
      <c r="R870" s="148"/>
      <c r="S870" s="148"/>
      <c r="T870" s="148"/>
      <c r="U870" s="148"/>
      <c r="V870" s="148"/>
      <c r="W870" s="148"/>
      <c r="X870" s="148"/>
      <c r="Y870" s="148"/>
    </row>
    <row r="871" spans="1:25" ht="19.5" customHeight="1">
      <c r="A871" s="148"/>
      <c r="B871" s="148"/>
      <c r="C871" s="148"/>
      <c r="D871" s="148"/>
      <c r="E871" s="148"/>
      <c r="F871" s="148"/>
      <c r="G871" s="227"/>
      <c r="H871" s="63"/>
      <c r="I871" s="227"/>
      <c r="J871" s="227"/>
      <c r="K871" s="227"/>
      <c r="L871" s="769"/>
      <c r="M871" s="771"/>
      <c r="N871" s="772"/>
      <c r="O871" s="148"/>
      <c r="P871" s="148"/>
      <c r="Q871" s="148"/>
      <c r="R871" s="148"/>
      <c r="S871" s="148"/>
      <c r="T871" s="148"/>
      <c r="U871" s="148"/>
      <c r="V871" s="148"/>
      <c r="W871" s="148"/>
      <c r="X871" s="148"/>
      <c r="Y871" s="148"/>
    </row>
    <row r="872" spans="1:25" ht="19.5" customHeight="1">
      <c r="A872" s="148"/>
      <c r="B872" s="148"/>
      <c r="C872" s="148"/>
      <c r="D872" s="148"/>
      <c r="E872" s="148"/>
      <c r="F872" s="148"/>
      <c r="G872" s="227"/>
      <c r="H872" s="63"/>
      <c r="I872" s="227"/>
      <c r="J872" s="227"/>
      <c r="K872" s="227"/>
      <c r="L872" s="769"/>
      <c r="M872" s="771"/>
      <c r="N872" s="772"/>
      <c r="O872" s="148"/>
      <c r="P872" s="148"/>
      <c r="Q872" s="148"/>
      <c r="R872" s="148"/>
      <c r="S872" s="148"/>
      <c r="T872" s="148"/>
      <c r="U872" s="148"/>
      <c r="V872" s="148"/>
      <c r="W872" s="148"/>
      <c r="X872" s="148"/>
      <c r="Y872" s="148"/>
    </row>
    <row r="873" spans="1:25" ht="19.5" customHeight="1">
      <c r="A873" s="148"/>
      <c r="B873" s="148"/>
      <c r="C873" s="148"/>
      <c r="D873" s="148"/>
      <c r="E873" s="148"/>
      <c r="F873" s="148"/>
      <c r="G873" s="227"/>
      <c r="H873" s="63"/>
      <c r="I873" s="227"/>
      <c r="J873" s="227"/>
      <c r="K873" s="227"/>
      <c r="L873" s="769"/>
      <c r="M873" s="771"/>
      <c r="N873" s="772"/>
      <c r="O873" s="148"/>
      <c r="P873" s="148"/>
      <c r="Q873" s="148"/>
      <c r="R873" s="148"/>
      <c r="S873" s="148"/>
      <c r="T873" s="148"/>
      <c r="U873" s="148"/>
      <c r="V873" s="148"/>
      <c r="W873" s="148"/>
      <c r="X873" s="148"/>
      <c r="Y873" s="148"/>
    </row>
    <row r="874" spans="1:25" ht="19.5" customHeight="1">
      <c r="A874" s="148"/>
      <c r="B874" s="148"/>
      <c r="C874" s="148"/>
      <c r="D874" s="148"/>
      <c r="E874" s="148"/>
      <c r="F874" s="148"/>
      <c r="G874" s="227"/>
      <c r="H874" s="63"/>
      <c r="I874" s="227"/>
      <c r="J874" s="227"/>
      <c r="K874" s="227"/>
      <c r="L874" s="769"/>
      <c r="M874" s="771"/>
      <c r="N874" s="772"/>
      <c r="O874" s="148"/>
      <c r="P874" s="148"/>
      <c r="Q874" s="148"/>
      <c r="R874" s="148"/>
      <c r="S874" s="148"/>
      <c r="T874" s="148"/>
      <c r="U874" s="148"/>
      <c r="V874" s="148"/>
      <c r="W874" s="148"/>
      <c r="X874" s="148"/>
      <c r="Y874" s="148"/>
    </row>
    <row r="875" spans="1:25" ht="19.5" customHeight="1">
      <c r="A875" s="148"/>
      <c r="B875" s="148"/>
      <c r="C875" s="148"/>
      <c r="D875" s="148"/>
      <c r="E875" s="148"/>
      <c r="F875" s="148"/>
      <c r="G875" s="227"/>
      <c r="H875" s="63"/>
      <c r="I875" s="227"/>
      <c r="J875" s="227"/>
      <c r="K875" s="227"/>
      <c r="L875" s="769"/>
      <c r="M875" s="771"/>
      <c r="N875" s="772"/>
      <c r="O875" s="148"/>
      <c r="P875" s="148"/>
      <c r="Q875" s="148"/>
      <c r="R875" s="148"/>
      <c r="S875" s="148"/>
      <c r="T875" s="148"/>
      <c r="U875" s="148"/>
      <c r="V875" s="148"/>
      <c r="W875" s="148"/>
      <c r="X875" s="148"/>
      <c r="Y875" s="148"/>
    </row>
    <row r="876" spans="1:25" ht="19.5" customHeight="1">
      <c r="A876" s="148"/>
      <c r="B876" s="148"/>
      <c r="C876" s="148"/>
      <c r="D876" s="148"/>
      <c r="E876" s="148"/>
      <c r="F876" s="148"/>
      <c r="G876" s="227"/>
      <c r="H876" s="63"/>
      <c r="I876" s="227"/>
      <c r="J876" s="227"/>
      <c r="K876" s="227"/>
      <c r="L876" s="769"/>
      <c r="M876" s="771"/>
      <c r="N876" s="772"/>
      <c r="O876" s="148"/>
      <c r="P876" s="148"/>
      <c r="Q876" s="148"/>
      <c r="R876" s="148"/>
      <c r="S876" s="148"/>
      <c r="T876" s="148"/>
      <c r="U876" s="148"/>
      <c r="V876" s="148"/>
      <c r="W876" s="148"/>
      <c r="X876" s="148"/>
      <c r="Y876" s="148"/>
    </row>
    <row r="877" spans="1:25" ht="19.5" customHeight="1">
      <c r="A877" s="148"/>
      <c r="B877" s="148"/>
      <c r="C877" s="148"/>
      <c r="D877" s="148"/>
      <c r="E877" s="148"/>
      <c r="F877" s="148"/>
      <c r="G877" s="227"/>
      <c r="H877" s="63"/>
      <c r="I877" s="227"/>
      <c r="J877" s="227"/>
      <c r="K877" s="227"/>
      <c r="L877" s="769"/>
      <c r="M877" s="771"/>
      <c r="N877" s="772"/>
      <c r="O877" s="148"/>
      <c r="P877" s="148"/>
      <c r="Q877" s="148"/>
      <c r="R877" s="148"/>
      <c r="S877" s="148"/>
      <c r="T877" s="148"/>
      <c r="U877" s="148"/>
      <c r="V877" s="148"/>
      <c r="W877" s="148"/>
      <c r="X877" s="148"/>
      <c r="Y877" s="148"/>
    </row>
    <row r="878" spans="1:25" ht="19.5" customHeight="1">
      <c r="A878" s="148"/>
      <c r="B878" s="148"/>
      <c r="C878" s="148"/>
      <c r="D878" s="148"/>
      <c r="E878" s="148"/>
      <c r="F878" s="148"/>
      <c r="G878" s="227"/>
      <c r="H878" s="63"/>
      <c r="I878" s="227"/>
      <c r="J878" s="227"/>
      <c r="K878" s="227"/>
      <c r="L878" s="769"/>
      <c r="M878" s="771"/>
      <c r="N878" s="772"/>
      <c r="O878" s="148"/>
      <c r="P878" s="148"/>
      <c r="Q878" s="148"/>
      <c r="R878" s="148"/>
      <c r="S878" s="148"/>
      <c r="T878" s="148"/>
      <c r="U878" s="148"/>
      <c r="V878" s="148"/>
      <c r="W878" s="148"/>
      <c r="X878" s="148"/>
      <c r="Y878" s="148"/>
    </row>
    <row r="879" spans="1:25" ht="19.5" customHeight="1">
      <c r="A879" s="148"/>
      <c r="B879" s="148"/>
      <c r="C879" s="148"/>
      <c r="D879" s="148"/>
      <c r="E879" s="148"/>
      <c r="F879" s="148"/>
      <c r="G879" s="227"/>
      <c r="H879" s="63"/>
      <c r="I879" s="227"/>
      <c r="J879" s="227"/>
      <c r="K879" s="227"/>
      <c r="L879" s="769"/>
      <c r="M879" s="771"/>
      <c r="N879" s="772"/>
      <c r="O879" s="148"/>
      <c r="P879" s="148"/>
      <c r="Q879" s="148"/>
      <c r="R879" s="148"/>
      <c r="S879" s="148"/>
      <c r="T879" s="148"/>
      <c r="U879" s="148"/>
      <c r="V879" s="148"/>
      <c r="W879" s="148"/>
      <c r="X879" s="148"/>
      <c r="Y879" s="148"/>
    </row>
    <row r="880" spans="1:25" ht="19.5" customHeight="1">
      <c r="A880" s="148"/>
      <c r="B880" s="148"/>
      <c r="C880" s="148"/>
      <c r="D880" s="148"/>
      <c r="E880" s="148"/>
      <c r="F880" s="148"/>
      <c r="G880" s="227"/>
      <c r="H880" s="63"/>
      <c r="I880" s="227"/>
      <c r="J880" s="227"/>
      <c r="K880" s="227"/>
      <c r="L880" s="769"/>
      <c r="M880" s="771"/>
      <c r="N880" s="772"/>
      <c r="O880" s="148"/>
      <c r="P880" s="148"/>
      <c r="Q880" s="148"/>
      <c r="R880" s="148"/>
      <c r="S880" s="148"/>
      <c r="T880" s="148"/>
      <c r="U880" s="148"/>
      <c r="V880" s="148"/>
      <c r="W880" s="148"/>
      <c r="X880" s="148"/>
      <c r="Y880" s="148"/>
    </row>
    <row r="881" spans="1:25" ht="19.5" customHeight="1">
      <c r="A881" s="148"/>
      <c r="B881" s="148"/>
      <c r="C881" s="148"/>
      <c r="D881" s="148"/>
      <c r="E881" s="148"/>
      <c r="F881" s="148"/>
      <c r="G881" s="227"/>
      <c r="H881" s="63"/>
      <c r="I881" s="227"/>
      <c r="J881" s="227"/>
      <c r="K881" s="227"/>
      <c r="L881" s="769"/>
      <c r="M881" s="771"/>
      <c r="N881" s="772"/>
      <c r="O881" s="148"/>
      <c r="P881" s="148"/>
      <c r="Q881" s="148"/>
      <c r="R881" s="148"/>
      <c r="S881" s="148"/>
      <c r="T881" s="148"/>
      <c r="U881" s="148"/>
      <c r="V881" s="148"/>
      <c r="W881" s="148"/>
      <c r="X881" s="148"/>
      <c r="Y881" s="148"/>
    </row>
    <row r="882" spans="1:25" ht="19.5" customHeight="1">
      <c r="A882" s="148"/>
      <c r="B882" s="148"/>
      <c r="C882" s="148"/>
      <c r="D882" s="148"/>
      <c r="E882" s="148"/>
      <c r="F882" s="148"/>
      <c r="G882" s="227"/>
      <c r="H882" s="63"/>
      <c r="I882" s="227"/>
      <c r="J882" s="227"/>
      <c r="K882" s="227"/>
      <c r="L882" s="769"/>
      <c r="M882" s="771"/>
      <c r="N882" s="772"/>
      <c r="O882" s="148"/>
      <c r="P882" s="148"/>
      <c r="Q882" s="148"/>
      <c r="R882" s="148"/>
      <c r="S882" s="148"/>
      <c r="T882" s="148"/>
      <c r="U882" s="148"/>
      <c r="V882" s="148"/>
      <c r="W882" s="148"/>
      <c r="X882" s="148"/>
      <c r="Y882" s="148"/>
    </row>
    <row r="883" spans="1:25" ht="19.5" customHeight="1">
      <c r="A883" s="148"/>
      <c r="B883" s="148"/>
      <c r="C883" s="148"/>
      <c r="D883" s="148"/>
      <c r="E883" s="148"/>
      <c r="F883" s="148"/>
      <c r="G883" s="227"/>
      <c r="H883" s="63"/>
      <c r="I883" s="227"/>
      <c r="J883" s="227"/>
      <c r="K883" s="227"/>
      <c r="L883" s="769"/>
      <c r="M883" s="771"/>
      <c r="N883" s="772"/>
      <c r="O883" s="148"/>
      <c r="P883" s="148"/>
      <c r="Q883" s="148"/>
      <c r="R883" s="148"/>
      <c r="S883" s="148"/>
      <c r="T883" s="148"/>
      <c r="U883" s="148"/>
      <c r="V883" s="148"/>
      <c r="W883" s="148"/>
      <c r="X883" s="148"/>
      <c r="Y883" s="148"/>
    </row>
    <row r="884" spans="1:25" ht="19.5" customHeight="1">
      <c r="A884" s="148"/>
      <c r="B884" s="148"/>
      <c r="C884" s="148"/>
      <c r="D884" s="148"/>
      <c r="E884" s="148"/>
      <c r="F884" s="148"/>
      <c r="G884" s="227"/>
      <c r="H884" s="63"/>
      <c r="I884" s="227"/>
      <c r="J884" s="227"/>
      <c r="K884" s="227"/>
      <c r="L884" s="769"/>
      <c r="M884" s="771"/>
      <c r="N884" s="772"/>
      <c r="O884" s="148"/>
      <c r="P884" s="148"/>
      <c r="Q884" s="148"/>
      <c r="R884" s="148"/>
      <c r="S884" s="148"/>
      <c r="T884" s="148"/>
      <c r="U884" s="148"/>
      <c r="V884" s="148"/>
      <c r="W884" s="148"/>
      <c r="X884" s="148"/>
      <c r="Y884" s="148"/>
    </row>
    <row r="885" spans="1:25" ht="19.5" customHeight="1">
      <c r="A885" s="148"/>
      <c r="B885" s="148"/>
      <c r="C885" s="148"/>
      <c r="D885" s="148"/>
      <c r="E885" s="148"/>
      <c r="F885" s="148"/>
      <c r="G885" s="227"/>
      <c r="H885" s="63"/>
      <c r="I885" s="227"/>
      <c r="J885" s="227"/>
      <c r="K885" s="227"/>
      <c r="L885" s="769"/>
      <c r="M885" s="771"/>
      <c r="N885" s="772"/>
      <c r="O885" s="148"/>
      <c r="P885" s="148"/>
      <c r="Q885" s="148"/>
      <c r="R885" s="148"/>
      <c r="S885" s="148"/>
      <c r="T885" s="148"/>
      <c r="U885" s="148"/>
      <c r="V885" s="148"/>
      <c r="W885" s="148"/>
      <c r="X885" s="148"/>
      <c r="Y885" s="148"/>
    </row>
    <row r="886" spans="1:25" ht="19.5" customHeight="1">
      <c r="A886" s="148"/>
      <c r="B886" s="148"/>
      <c r="C886" s="148"/>
      <c r="D886" s="148"/>
      <c r="E886" s="148"/>
      <c r="F886" s="148"/>
      <c r="G886" s="227"/>
      <c r="H886" s="63"/>
      <c r="I886" s="227"/>
      <c r="J886" s="227"/>
      <c r="K886" s="227"/>
      <c r="L886" s="769"/>
      <c r="M886" s="771"/>
      <c r="N886" s="772"/>
      <c r="O886" s="148"/>
      <c r="P886" s="148"/>
      <c r="Q886" s="148"/>
      <c r="R886" s="148"/>
      <c r="S886" s="148"/>
      <c r="T886" s="148"/>
      <c r="U886" s="148"/>
      <c r="V886" s="148"/>
      <c r="W886" s="148"/>
      <c r="X886" s="148"/>
      <c r="Y886" s="148"/>
    </row>
    <row r="887" spans="1:25" ht="19.5" customHeight="1">
      <c r="A887" s="148"/>
      <c r="B887" s="148"/>
      <c r="C887" s="148"/>
      <c r="D887" s="148"/>
      <c r="E887" s="148"/>
      <c r="F887" s="148"/>
      <c r="G887" s="227"/>
      <c r="H887" s="63"/>
      <c r="I887" s="227"/>
      <c r="J887" s="227"/>
      <c r="K887" s="227"/>
      <c r="L887" s="769"/>
      <c r="M887" s="771"/>
      <c r="N887" s="772"/>
      <c r="O887" s="148"/>
      <c r="P887" s="148"/>
      <c r="Q887" s="148"/>
      <c r="R887" s="148"/>
      <c r="S887" s="148"/>
      <c r="T887" s="148"/>
      <c r="U887" s="148"/>
      <c r="V887" s="148"/>
      <c r="W887" s="148"/>
      <c r="X887" s="148"/>
      <c r="Y887" s="148"/>
    </row>
    <row r="888" spans="1:25" ht="19.5" customHeight="1">
      <c r="A888" s="148"/>
      <c r="B888" s="148"/>
      <c r="C888" s="148"/>
      <c r="D888" s="148"/>
      <c r="E888" s="148"/>
      <c r="F888" s="148"/>
      <c r="G888" s="227"/>
      <c r="H888" s="63"/>
      <c r="I888" s="227"/>
      <c r="J888" s="227"/>
      <c r="K888" s="227"/>
      <c r="L888" s="769"/>
      <c r="M888" s="771"/>
      <c r="N888" s="772"/>
      <c r="O888" s="148"/>
      <c r="P888" s="148"/>
      <c r="Q888" s="148"/>
      <c r="R888" s="148"/>
      <c r="S888" s="148"/>
      <c r="T888" s="148"/>
      <c r="U888" s="148"/>
      <c r="V888" s="148"/>
      <c r="W888" s="148"/>
      <c r="X888" s="148"/>
      <c r="Y888" s="148"/>
    </row>
    <row r="889" spans="1:25" ht="19.5" customHeight="1">
      <c r="A889" s="148"/>
      <c r="B889" s="148"/>
      <c r="C889" s="148"/>
      <c r="D889" s="148"/>
      <c r="E889" s="148"/>
      <c r="F889" s="148"/>
      <c r="G889" s="227"/>
      <c r="H889" s="63"/>
      <c r="I889" s="227"/>
      <c r="J889" s="227"/>
      <c r="K889" s="227"/>
      <c r="L889" s="769"/>
      <c r="M889" s="771"/>
      <c r="N889" s="772"/>
      <c r="O889" s="148"/>
      <c r="P889" s="148"/>
      <c r="Q889" s="148"/>
      <c r="R889" s="148"/>
      <c r="S889" s="148"/>
      <c r="T889" s="148"/>
      <c r="U889" s="148"/>
      <c r="V889" s="148"/>
      <c r="W889" s="148"/>
      <c r="X889" s="148"/>
      <c r="Y889" s="148"/>
    </row>
    <row r="890" spans="1:25" ht="19.5" customHeight="1">
      <c r="A890" s="148"/>
      <c r="B890" s="148"/>
      <c r="C890" s="148"/>
      <c r="D890" s="148"/>
      <c r="E890" s="148"/>
      <c r="F890" s="148"/>
      <c r="G890" s="227"/>
      <c r="H890" s="63"/>
      <c r="I890" s="227"/>
      <c r="J890" s="227"/>
      <c r="K890" s="227"/>
      <c r="L890" s="769"/>
      <c r="M890" s="771"/>
      <c r="N890" s="772"/>
      <c r="O890" s="148"/>
      <c r="P890" s="148"/>
      <c r="Q890" s="148"/>
      <c r="R890" s="148"/>
      <c r="S890" s="148"/>
      <c r="T890" s="148"/>
      <c r="U890" s="148"/>
      <c r="V890" s="148"/>
      <c r="W890" s="148"/>
      <c r="X890" s="148"/>
      <c r="Y890" s="148"/>
    </row>
    <row r="891" spans="1:25" ht="19.5" customHeight="1">
      <c r="A891" s="148"/>
      <c r="B891" s="148"/>
      <c r="C891" s="148"/>
      <c r="D891" s="148"/>
      <c r="E891" s="148"/>
      <c r="F891" s="148"/>
      <c r="G891" s="227"/>
      <c r="H891" s="63"/>
      <c r="I891" s="227"/>
      <c r="J891" s="227"/>
      <c r="K891" s="227"/>
      <c r="L891" s="769"/>
      <c r="M891" s="771"/>
      <c r="N891" s="772"/>
      <c r="O891" s="148"/>
      <c r="P891" s="148"/>
      <c r="Q891" s="148"/>
      <c r="R891" s="148"/>
      <c r="S891" s="148"/>
      <c r="T891" s="148"/>
      <c r="U891" s="148"/>
      <c r="V891" s="148"/>
      <c r="W891" s="148"/>
      <c r="X891" s="148"/>
      <c r="Y891" s="148"/>
    </row>
    <row r="892" spans="1:25" ht="19.5" customHeight="1">
      <c r="A892" s="148"/>
      <c r="B892" s="148"/>
      <c r="C892" s="148"/>
      <c r="D892" s="148"/>
      <c r="E892" s="148"/>
      <c r="F892" s="148"/>
      <c r="G892" s="227"/>
      <c r="H892" s="63"/>
      <c r="I892" s="227"/>
      <c r="J892" s="227"/>
      <c r="K892" s="227"/>
      <c r="L892" s="769"/>
      <c r="M892" s="771"/>
      <c r="N892" s="772"/>
      <c r="O892" s="148"/>
      <c r="P892" s="148"/>
      <c r="Q892" s="148"/>
      <c r="R892" s="148"/>
      <c r="S892" s="148"/>
      <c r="T892" s="148"/>
      <c r="U892" s="148"/>
      <c r="V892" s="148"/>
      <c r="W892" s="148"/>
      <c r="X892" s="148"/>
      <c r="Y892" s="148"/>
    </row>
    <row r="893" spans="1:25" ht="19.5" customHeight="1">
      <c r="A893" s="148"/>
      <c r="B893" s="148"/>
      <c r="C893" s="148"/>
      <c r="D893" s="148"/>
      <c r="E893" s="148"/>
      <c r="F893" s="148"/>
      <c r="G893" s="227"/>
      <c r="H893" s="63"/>
      <c r="I893" s="227"/>
      <c r="J893" s="227"/>
      <c r="K893" s="227"/>
      <c r="L893" s="769"/>
      <c r="M893" s="771"/>
      <c r="N893" s="772"/>
      <c r="O893" s="148"/>
      <c r="P893" s="148"/>
      <c r="Q893" s="148"/>
      <c r="R893" s="148"/>
      <c r="S893" s="148"/>
      <c r="T893" s="148"/>
      <c r="U893" s="148"/>
      <c r="V893" s="148"/>
      <c r="W893" s="148"/>
      <c r="X893" s="148"/>
      <c r="Y893" s="148"/>
    </row>
    <row r="894" spans="1:25" ht="19.5" customHeight="1">
      <c r="A894" s="148"/>
      <c r="B894" s="148"/>
      <c r="C894" s="148"/>
      <c r="D894" s="148"/>
      <c r="E894" s="148"/>
      <c r="F894" s="148"/>
      <c r="G894" s="227"/>
      <c r="H894" s="63"/>
      <c r="I894" s="227"/>
      <c r="J894" s="227"/>
      <c r="K894" s="227"/>
      <c r="L894" s="769"/>
      <c r="M894" s="771"/>
      <c r="N894" s="772"/>
      <c r="O894" s="148"/>
      <c r="P894" s="148"/>
      <c r="Q894" s="148"/>
      <c r="R894" s="148"/>
      <c r="S894" s="148"/>
      <c r="T894" s="148"/>
      <c r="U894" s="148"/>
      <c r="V894" s="148"/>
      <c r="W894" s="148"/>
      <c r="X894" s="148"/>
      <c r="Y894" s="148"/>
    </row>
    <row r="895" spans="1:25" ht="19.5" customHeight="1">
      <c r="A895" s="148"/>
      <c r="B895" s="148"/>
      <c r="C895" s="148"/>
      <c r="D895" s="148"/>
      <c r="E895" s="148"/>
      <c r="F895" s="148"/>
      <c r="G895" s="227"/>
      <c r="H895" s="63"/>
      <c r="I895" s="227"/>
      <c r="J895" s="227"/>
      <c r="K895" s="227"/>
      <c r="L895" s="769"/>
      <c r="M895" s="771"/>
      <c r="N895" s="772"/>
      <c r="O895" s="148"/>
      <c r="P895" s="148"/>
      <c r="Q895" s="148"/>
      <c r="R895" s="148"/>
      <c r="S895" s="148"/>
      <c r="T895" s="148"/>
      <c r="U895" s="148"/>
      <c r="V895" s="148"/>
      <c r="W895" s="148"/>
      <c r="X895" s="148"/>
      <c r="Y895" s="148"/>
    </row>
    <row r="896" spans="1:25" ht="19.5" customHeight="1">
      <c r="A896" s="148"/>
      <c r="B896" s="148"/>
      <c r="C896" s="148"/>
      <c r="D896" s="148"/>
      <c r="E896" s="148"/>
      <c r="F896" s="148"/>
      <c r="G896" s="227"/>
      <c r="H896" s="63"/>
      <c r="I896" s="227"/>
      <c r="J896" s="227"/>
      <c r="K896" s="227"/>
      <c r="L896" s="769"/>
      <c r="M896" s="771"/>
      <c r="N896" s="772"/>
      <c r="O896" s="148"/>
      <c r="P896" s="148"/>
      <c r="Q896" s="148"/>
      <c r="R896" s="148"/>
      <c r="S896" s="148"/>
      <c r="T896" s="148"/>
      <c r="U896" s="148"/>
      <c r="V896" s="148"/>
      <c r="W896" s="148"/>
      <c r="X896" s="148"/>
      <c r="Y896" s="148"/>
    </row>
    <row r="897" spans="1:25" ht="19.5" customHeight="1">
      <c r="A897" s="148"/>
      <c r="B897" s="148"/>
      <c r="C897" s="148"/>
      <c r="D897" s="148"/>
      <c r="E897" s="148"/>
      <c r="F897" s="148"/>
      <c r="G897" s="227"/>
      <c r="H897" s="63"/>
      <c r="I897" s="227"/>
      <c r="J897" s="227"/>
      <c r="K897" s="227"/>
      <c r="L897" s="769"/>
      <c r="M897" s="771"/>
      <c r="N897" s="772"/>
      <c r="O897" s="148"/>
      <c r="P897" s="148"/>
      <c r="Q897" s="148"/>
      <c r="R897" s="148"/>
      <c r="S897" s="148"/>
      <c r="T897" s="148"/>
      <c r="U897" s="148"/>
      <c r="V897" s="148"/>
      <c r="W897" s="148"/>
      <c r="X897" s="148"/>
      <c r="Y897" s="148"/>
    </row>
    <row r="898" spans="1:25" ht="19.5" customHeight="1">
      <c r="A898" s="148"/>
      <c r="B898" s="148"/>
      <c r="C898" s="148"/>
      <c r="D898" s="148"/>
      <c r="E898" s="148"/>
      <c r="F898" s="148"/>
      <c r="G898" s="227"/>
      <c r="H898" s="63"/>
      <c r="I898" s="227"/>
      <c r="J898" s="227"/>
      <c r="K898" s="227"/>
      <c r="L898" s="769"/>
      <c r="M898" s="771"/>
      <c r="N898" s="772"/>
      <c r="O898" s="148"/>
      <c r="P898" s="148"/>
      <c r="Q898" s="148"/>
      <c r="R898" s="148"/>
      <c r="S898" s="148"/>
      <c r="T898" s="148"/>
      <c r="U898" s="148"/>
      <c r="V898" s="148"/>
      <c r="W898" s="148"/>
      <c r="X898" s="148"/>
      <c r="Y898" s="148"/>
    </row>
    <row r="899" spans="1:25" ht="19.5" customHeight="1">
      <c r="A899" s="148"/>
      <c r="B899" s="148"/>
      <c r="C899" s="148"/>
      <c r="D899" s="148"/>
      <c r="E899" s="148"/>
      <c r="F899" s="148"/>
      <c r="G899" s="227"/>
      <c r="H899" s="63"/>
      <c r="I899" s="227"/>
      <c r="J899" s="227"/>
      <c r="K899" s="227"/>
      <c r="L899" s="769"/>
      <c r="M899" s="771"/>
      <c r="N899" s="772"/>
      <c r="O899" s="148"/>
      <c r="P899" s="148"/>
      <c r="Q899" s="148"/>
      <c r="R899" s="148"/>
      <c r="S899" s="148"/>
      <c r="T899" s="148"/>
      <c r="U899" s="148"/>
      <c r="V899" s="148"/>
      <c r="W899" s="148"/>
      <c r="X899" s="148"/>
      <c r="Y899" s="148"/>
    </row>
    <row r="900" spans="1:25" ht="19.5" customHeight="1">
      <c r="A900" s="148"/>
      <c r="B900" s="148"/>
      <c r="C900" s="148"/>
      <c r="D900" s="148"/>
      <c r="E900" s="148"/>
      <c r="F900" s="148"/>
      <c r="G900" s="227"/>
      <c r="H900" s="63"/>
      <c r="I900" s="227"/>
      <c r="J900" s="227"/>
      <c r="K900" s="227"/>
      <c r="L900" s="769"/>
      <c r="M900" s="771"/>
      <c r="N900" s="772"/>
      <c r="O900" s="148"/>
      <c r="P900" s="148"/>
      <c r="Q900" s="148"/>
      <c r="R900" s="148"/>
      <c r="S900" s="148"/>
      <c r="T900" s="148"/>
      <c r="U900" s="148"/>
      <c r="V900" s="148"/>
      <c r="W900" s="148"/>
      <c r="X900" s="148"/>
      <c r="Y900" s="148"/>
    </row>
    <row r="901" spans="1:25" ht="19.5" customHeight="1">
      <c r="A901" s="148"/>
      <c r="B901" s="148"/>
      <c r="C901" s="148"/>
      <c r="D901" s="148"/>
      <c r="E901" s="148"/>
      <c r="F901" s="148"/>
      <c r="G901" s="227"/>
      <c r="H901" s="63"/>
      <c r="I901" s="227"/>
      <c r="J901" s="227"/>
      <c r="K901" s="227"/>
      <c r="L901" s="769"/>
      <c r="M901" s="771"/>
      <c r="N901" s="772"/>
      <c r="O901" s="148"/>
      <c r="P901" s="148"/>
      <c r="Q901" s="148"/>
      <c r="R901" s="148"/>
      <c r="S901" s="148"/>
      <c r="T901" s="148"/>
      <c r="U901" s="148"/>
      <c r="V901" s="148"/>
      <c r="W901" s="148"/>
      <c r="X901" s="148"/>
      <c r="Y901" s="148"/>
    </row>
    <row r="902" spans="1:25" ht="19.5" customHeight="1">
      <c r="A902" s="148"/>
      <c r="B902" s="148"/>
      <c r="C902" s="148"/>
      <c r="D902" s="148"/>
      <c r="E902" s="148"/>
      <c r="F902" s="148"/>
      <c r="G902" s="227"/>
      <c r="H902" s="63"/>
      <c r="I902" s="227"/>
      <c r="J902" s="227"/>
      <c r="K902" s="227"/>
      <c r="L902" s="769"/>
      <c r="M902" s="771"/>
      <c r="N902" s="772"/>
      <c r="O902" s="148"/>
      <c r="P902" s="148"/>
      <c r="Q902" s="148"/>
      <c r="R902" s="148"/>
      <c r="S902" s="148"/>
      <c r="T902" s="148"/>
      <c r="U902" s="148"/>
      <c r="V902" s="148"/>
      <c r="W902" s="148"/>
      <c r="X902" s="148"/>
      <c r="Y902" s="148"/>
    </row>
    <row r="903" spans="1:25" ht="19.5" customHeight="1">
      <c r="A903" s="148"/>
      <c r="B903" s="148"/>
      <c r="C903" s="148"/>
      <c r="D903" s="148"/>
      <c r="E903" s="148"/>
      <c r="F903" s="148"/>
      <c r="G903" s="227"/>
      <c r="H903" s="63"/>
      <c r="I903" s="227"/>
      <c r="J903" s="227"/>
      <c r="K903" s="227"/>
      <c r="L903" s="769"/>
      <c r="M903" s="771"/>
      <c r="N903" s="772"/>
      <c r="O903" s="148"/>
      <c r="P903" s="148"/>
      <c r="Q903" s="148"/>
      <c r="R903" s="148"/>
      <c r="S903" s="148"/>
      <c r="T903" s="148"/>
      <c r="U903" s="148"/>
      <c r="V903" s="148"/>
      <c r="W903" s="148"/>
      <c r="X903" s="148"/>
      <c r="Y903" s="148"/>
    </row>
    <row r="904" spans="1:25" ht="19.5" customHeight="1">
      <c r="A904" s="148"/>
      <c r="B904" s="148"/>
      <c r="C904" s="148"/>
      <c r="D904" s="148"/>
      <c r="E904" s="148"/>
      <c r="F904" s="148"/>
      <c r="G904" s="227"/>
      <c r="H904" s="63"/>
      <c r="I904" s="227"/>
      <c r="J904" s="227"/>
      <c r="K904" s="227"/>
      <c r="L904" s="769"/>
      <c r="M904" s="771"/>
      <c r="N904" s="772"/>
      <c r="O904" s="148"/>
      <c r="P904" s="148"/>
      <c r="Q904" s="148"/>
      <c r="R904" s="148"/>
      <c r="S904" s="148"/>
      <c r="T904" s="148"/>
      <c r="U904" s="148"/>
      <c r="V904" s="148"/>
      <c r="W904" s="148"/>
      <c r="X904" s="148"/>
      <c r="Y904" s="148"/>
    </row>
    <row r="905" spans="1:25" ht="19.5" customHeight="1">
      <c r="A905" s="148"/>
      <c r="B905" s="148"/>
      <c r="C905" s="148"/>
      <c r="D905" s="148"/>
      <c r="E905" s="148"/>
      <c r="F905" s="148"/>
      <c r="G905" s="227"/>
      <c r="H905" s="63"/>
      <c r="I905" s="227"/>
      <c r="J905" s="227"/>
      <c r="K905" s="227"/>
      <c r="L905" s="769"/>
      <c r="M905" s="771"/>
      <c r="N905" s="772"/>
      <c r="O905" s="148"/>
      <c r="P905" s="148"/>
      <c r="Q905" s="148"/>
      <c r="R905" s="148"/>
      <c r="S905" s="148"/>
      <c r="T905" s="148"/>
      <c r="U905" s="148"/>
      <c r="V905" s="148"/>
      <c r="W905" s="148"/>
      <c r="X905" s="148"/>
      <c r="Y905" s="148"/>
    </row>
    <row r="906" spans="1:25" ht="19.5" customHeight="1">
      <c r="A906" s="148"/>
      <c r="B906" s="148"/>
      <c r="C906" s="148"/>
      <c r="D906" s="148"/>
      <c r="E906" s="148"/>
      <c r="F906" s="148"/>
      <c r="G906" s="227"/>
      <c r="H906" s="63"/>
      <c r="I906" s="227"/>
      <c r="J906" s="227"/>
      <c r="K906" s="227"/>
      <c r="L906" s="769"/>
      <c r="M906" s="771"/>
      <c r="N906" s="772"/>
      <c r="O906" s="148"/>
      <c r="P906" s="148"/>
      <c r="Q906" s="148"/>
      <c r="R906" s="148"/>
      <c r="S906" s="148"/>
      <c r="T906" s="148"/>
      <c r="U906" s="148"/>
      <c r="V906" s="148"/>
      <c r="W906" s="148"/>
      <c r="X906" s="148"/>
      <c r="Y906" s="148"/>
    </row>
    <row r="907" spans="1:25" ht="19.5" customHeight="1">
      <c r="A907" s="148"/>
      <c r="B907" s="148"/>
      <c r="C907" s="148"/>
      <c r="D907" s="148"/>
      <c r="E907" s="148"/>
      <c r="F907" s="148"/>
      <c r="G907" s="227"/>
      <c r="H907" s="63"/>
      <c r="I907" s="227"/>
      <c r="J907" s="227"/>
      <c r="K907" s="227"/>
      <c r="L907" s="769"/>
      <c r="M907" s="771"/>
      <c r="N907" s="772"/>
      <c r="O907" s="148"/>
      <c r="P907" s="148"/>
      <c r="Q907" s="148"/>
      <c r="R907" s="148"/>
      <c r="S907" s="148"/>
      <c r="T907" s="148"/>
      <c r="U907" s="148"/>
      <c r="V907" s="148"/>
      <c r="W907" s="148"/>
      <c r="X907" s="148"/>
      <c r="Y907" s="148"/>
    </row>
    <row r="908" spans="1:25" ht="19.5" customHeight="1">
      <c r="A908" s="148"/>
      <c r="B908" s="148"/>
      <c r="C908" s="148"/>
      <c r="D908" s="148"/>
      <c r="E908" s="148"/>
      <c r="F908" s="148"/>
      <c r="G908" s="227"/>
      <c r="H908" s="63"/>
      <c r="I908" s="227"/>
      <c r="J908" s="227"/>
      <c r="K908" s="227"/>
      <c r="L908" s="769"/>
      <c r="M908" s="771"/>
      <c r="N908" s="772"/>
      <c r="O908" s="148"/>
      <c r="P908" s="148"/>
      <c r="Q908" s="148"/>
      <c r="R908" s="148"/>
      <c r="S908" s="148"/>
      <c r="T908" s="148"/>
      <c r="U908" s="148"/>
      <c r="V908" s="148"/>
      <c r="W908" s="148"/>
      <c r="X908" s="148"/>
      <c r="Y908" s="148"/>
    </row>
    <row r="909" spans="1:25" ht="19.5" customHeight="1">
      <c r="A909" s="148"/>
      <c r="B909" s="148"/>
      <c r="C909" s="148"/>
      <c r="D909" s="148"/>
      <c r="E909" s="148"/>
      <c r="F909" s="148"/>
      <c r="G909" s="227"/>
      <c r="H909" s="63"/>
      <c r="I909" s="227"/>
      <c r="J909" s="227"/>
      <c r="K909" s="227"/>
      <c r="L909" s="769"/>
      <c r="M909" s="771"/>
      <c r="N909" s="772"/>
      <c r="O909" s="148"/>
      <c r="P909" s="148"/>
      <c r="Q909" s="148"/>
      <c r="R909" s="148"/>
      <c r="S909" s="148"/>
      <c r="T909" s="148"/>
      <c r="U909" s="148"/>
      <c r="V909" s="148"/>
      <c r="W909" s="148"/>
      <c r="X909" s="148"/>
      <c r="Y909" s="148"/>
    </row>
    <row r="910" spans="1:25" ht="19.5" customHeight="1">
      <c r="A910" s="148"/>
      <c r="B910" s="148"/>
      <c r="C910" s="148"/>
      <c r="D910" s="148"/>
      <c r="E910" s="148"/>
      <c r="F910" s="148"/>
      <c r="G910" s="227"/>
      <c r="H910" s="63"/>
      <c r="I910" s="227"/>
      <c r="J910" s="227"/>
      <c r="K910" s="227"/>
      <c r="L910" s="769"/>
      <c r="M910" s="771"/>
      <c r="N910" s="772"/>
      <c r="O910" s="148"/>
      <c r="P910" s="148"/>
      <c r="Q910" s="148"/>
      <c r="R910" s="148"/>
      <c r="S910" s="148"/>
      <c r="T910" s="148"/>
      <c r="U910" s="148"/>
      <c r="V910" s="148"/>
      <c r="W910" s="148"/>
      <c r="X910" s="148"/>
      <c r="Y910" s="148"/>
    </row>
    <row r="911" spans="1:25" ht="19.5" customHeight="1">
      <c r="A911" s="148"/>
      <c r="B911" s="148"/>
      <c r="C911" s="148"/>
      <c r="D911" s="148"/>
      <c r="E911" s="148"/>
      <c r="F911" s="148"/>
      <c r="G911" s="227"/>
      <c r="H911" s="63"/>
      <c r="I911" s="227"/>
      <c r="J911" s="227"/>
      <c r="K911" s="227"/>
      <c r="L911" s="769"/>
      <c r="M911" s="771"/>
      <c r="N911" s="772"/>
      <c r="O911" s="148"/>
      <c r="P911" s="148"/>
      <c r="Q911" s="148"/>
      <c r="R911" s="148"/>
      <c r="S911" s="148"/>
      <c r="T911" s="148"/>
      <c r="U911" s="148"/>
      <c r="V911" s="148"/>
      <c r="W911" s="148"/>
      <c r="X911" s="148"/>
      <c r="Y911" s="148"/>
    </row>
    <row r="912" spans="1:25" ht="19.5" customHeight="1">
      <c r="A912" s="148"/>
      <c r="B912" s="148"/>
      <c r="C912" s="148"/>
      <c r="D912" s="148"/>
      <c r="E912" s="148"/>
      <c r="F912" s="148"/>
      <c r="G912" s="227"/>
      <c r="H912" s="63"/>
      <c r="I912" s="227"/>
      <c r="J912" s="227"/>
      <c r="K912" s="227"/>
      <c r="L912" s="769"/>
      <c r="M912" s="771"/>
      <c r="N912" s="772"/>
      <c r="O912" s="148"/>
      <c r="P912" s="148"/>
      <c r="Q912" s="148"/>
      <c r="R912" s="148"/>
      <c r="S912" s="148"/>
      <c r="T912" s="148"/>
      <c r="U912" s="148"/>
      <c r="V912" s="148"/>
      <c r="W912" s="148"/>
      <c r="X912" s="148"/>
      <c r="Y912" s="148"/>
    </row>
    <row r="913" spans="1:25" ht="19.5" customHeight="1">
      <c r="A913" s="148"/>
      <c r="B913" s="148"/>
      <c r="C913" s="148"/>
      <c r="D913" s="148"/>
      <c r="E913" s="148"/>
      <c r="F913" s="148"/>
      <c r="G913" s="227"/>
      <c r="H913" s="63"/>
      <c r="I913" s="227"/>
      <c r="J913" s="227"/>
      <c r="K913" s="227"/>
      <c r="L913" s="769"/>
      <c r="M913" s="771"/>
      <c r="N913" s="772"/>
      <c r="O913" s="148"/>
      <c r="P913" s="148"/>
      <c r="Q913" s="148"/>
      <c r="R913" s="148"/>
      <c r="S913" s="148"/>
      <c r="T913" s="148"/>
      <c r="U913" s="148"/>
      <c r="V913" s="148"/>
      <c r="W913" s="148"/>
      <c r="X913" s="148"/>
      <c r="Y913" s="148"/>
    </row>
    <row r="914" spans="1:25" ht="19.5" customHeight="1">
      <c r="A914" s="148"/>
      <c r="B914" s="148"/>
      <c r="C914" s="148"/>
      <c r="D914" s="148"/>
      <c r="E914" s="148"/>
      <c r="F914" s="148"/>
      <c r="G914" s="227"/>
      <c r="H914" s="63"/>
      <c r="I914" s="227"/>
      <c r="J914" s="227"/>
      <c r="K914" s="227"/>
      <c r="L914" s="769"/>
      <c r="M914" s="771"/>
      <c r="N914" s="772"/>
      <c r="O914" s="148"/>
      <c r="P914" s="148"/>
      <c r="Q914" s="148"/>
      <c r="R914" s="148"/>
      <c r="S914" s="148"/>
      <c r="T914" s="148"/>
      <c r="U914" s="148"/>
      <c r="V914" s="148"/>
      <c r="W914" s="148"/>
      <c r="X914" s="148"/>
      <c r="Y914" s="148"/>
    </row>
    <row r="915" spans="1:25" ht="19.5" customHeight="1">
      <c r="A915" s="148"/>
      <c r="B915" s="148"/>
      <c r="C915" s="148"/>
      <c r="D915" s="148"/>
      <c r="E915" s="148"/>
      <c r="F915" s="148"/>
      <c r="G915" s="227"/>
      <c r="H915" s="63"/>
      <c r="I915" s="227"/>
      <c r="J915" s="227"/>
      <c r="K915" s="227"/>
      <c r="L915" s="769"/>
      <c r="M915" s="771"/>
      <c r="N915" s="772"/>
      <c r="O915" s="148"/>
      <c r="P915" s="148"/>
      <c r="Q915" s="148"/>
      <c r="R915" s="148"/>
      <c r="S915" s="148"/>
      <c r="T915" s="148"/>
      <c r="U915" s="148"/>
      <c r="V915" s="148"/>
      <c r="W915" s="148"/>
      <c r="X915" s="148"/>
      <c r="Y915" s="148"/>
    </row>
    <row r="916" spans="1:25" ht="19.5" customHeight="1">
      <c r="A916" s="148"/>
      <c r="B916" s="148"/>
      <c r="C916" s="148"/>
      <c r="D916" s="148"/>
      <c r="E916" s="148"/>
      <c r="F916" s="148"/>
      <c r="G916" s="227"/>
      <c r="H916" s="63"/>
      <c r="I916" s="227"/>
      <c r="J916" s="227"/>
      <c r="K916" s="227"/>
      <c r="L916" s="769"/>
      <c r="M916" s="771"/>
      <c r="N916" s="772"/>
      <c r="O916" s="148"/>
      <c r="P916" s="148"/>
      <c r="Q916" s="148"/>
      <c r="R916" s="148"/>
      <c r="S916" s="148"/>
      <c r="T916" s="148"/>
      <c r="U916" s="148"/>
      <c r="V916" s="148"/>
      <c r="W916" s="148"/>
      <c r="X916" s="148"/>
      <c r="Y916" s="148"/>
    </row>
    <row r="917" spans="1:25" ht="19.5" customHeight="1">
      <c r="A917" s="148"/>
      <c r="B917" s="148"/>
      <c r="C917" s="148"/>
      <c r="D917" s="148"/>
      <c r="E917" s="148"/>
      <c r="F917" s="148"/>
      <c r="G917" s="227"/>
      <c r="H917" s="63"/>
      <c r="I917" s="227"/>
      <c r="J917" s="227"/>
      <c r="K917" s="227"/>
      <c r="L917" s="769"/>
      <c r="M917" s="771"/>
      <c r="N917" s="772"/>
      <c r="O917" s="148"/>
      <c r="P917" s="148"/>
      <c r="Q917" s="148"/>
      <c r="R917" s="148"/>
      <c r="S917" s="148"/>
      <c r="T917" s="148"/>
      <c r="U917" s="148"/>
      <c r="V917" s="148"/>
      <c r="W917" s="148"/>
      <c r="X917" s="148"/>
      <c r="Y917" s="148"/>
    </row>
    <row r="918" spans="1:25" ht="19.5" customHeight="1">
      <c r="A918" s="148"/>
      <c r="B918" s="148"/>
      <c r="C918" s="148"/>
      <c r="D918" s="148"/>
      <c r="E918" s="148"/>
      <c r="F918" s="148"/>
      <c r="G918" s="227"/>
      <c r="H918" s="63"/>
      <c r="I918" s="227"/>
      <c r="J918" s="227"/>
      <c r="K918" s="227"/>
      <c r="L918" s="769"/>
      <c r="M918" s="771"/>
      <c r="N918" s="772"/>
      <c r="O918" s="148"/>
      <c r="P918" s="148"/>
      <c r="Q918" s="148"/>
      <c r="R918" s="148"/>
      <c r="S918" s="148"/>
      <c r="T918" s="148"/>
      <c r="U918" s="148"/>
      <c r="V918" s="148"/>
      <c r="W918" s="148"/>
      <c r="X918" s="148"/>
      <c r="Y918" s="148"/>
    </row>
    <row r="919" spans="1:25" ht="19.5" customHeight="1">
      <c r="A919" s="148"/>
      <c r="B919" s="148"/>
      <c r="C919" s="148"/>
      <c r="D919" s="148"/>
      <c r="E919" s="148"/>
      <c r="F919" s="148"/>
      <c r="G919" s="227"/>
      <c r="H919" s="63"/>
      <c r="I919" s="227"/>
      <c r="J919" s="227"/>
      <c r="K919" s="227"/>
      <c r="L919" s="769"/>
      <c r="M919" s="771"/>
      <c r="N919" s="772"/>
      <c r="O919" s="148"/>
      <c r="P919" s="148"/>
      <c r="Q919" s="148"/>
      <c r="R919" s="148"/>
      <c r="S919" s="148"/>
      <c r="T919" s="148"/>
      <c r="U919" s="148"/>
      <c r="V919" s="148"/>
      <c r="W919" s="148"/>
      <c r="X919" s="148"/>
      <c r="Y919" s="148"/>
    </row>
    <row r="920" spans="1:25" ht="19.5" customHeight="1">
      <c r="A920" s="148"/>
      <c r="B920" s="148"/>
      <c r="C920" s="148"/>
      <c r="D920" s="148"/>
      <c r="E920" s="148"/>
      <c r="F920" s="148"/>
      <c r="G920" s="227"/>
      <c r="H920" s="63"/>
      <c r="I920" s="227"/>
      <c r="J920" s="227"/>
      <c r="K920" s="227"/>
      <c r="L920" s="769"/>
      <c r="M920" s="771"/>
      <c r="N920" s="772"/>
      <c r="O920" s="148"/>
      <c r="P920" s="148"/>
      <c r="Q920" s="148"/>
      <c r="R920" s="148"/>
      <c r="S920" s="148"/>
      <c r="T920" s="148"/>
      <c r="U920" s="148"/>
      <c r="V920" s="148"/>
      <c r="W920" s="148"/>
      <c r="X920" s="148"/>
      <c r="Y920" s="148"/>
    </row>
    <row r="921" spans="1:25" ht="19.5" customHeight="1">
      <c r="A921" s="148"/>
      <c r="B921" s="148"/>
      <c r="C921" s="148"/>
      <c r="D921" s="148"/>
      <c r="E921" s="148"/>
      <c r="F921" s="148"/>
      <c r="G921" s="227"/>
      <c r="H921" s="63"/>
      <c r="I921" s="227"/>
      <c r="J921" s="227"/>
      <c r="K921" s="227"/>
      <c r="L921" s="769"/>
      <c r="M921" s="771"/>
      <c r="N921" s="772"/>
      <c r="O921" s="148"/>
      <c r="P921" s="148"/>
      <c r="Q921" s="148"/>
      <c r="R921" s="148"/>
      <c r="S921" s="148"/>
      <c r="T921" s="148"/>
      <c r="U921" s="148"/>
      <c r="V921" s="148"/>
      <c r="W921" s="148"/>
      <c r="X921" s="148"/>
      <c r="Y921" s="148"/>
    </row>
    <row r="922" spans="1:25" ht="19.5" customHeight="1">
      <c r="A922" s="148"/>
      <c r="B922" s="148"/>
      <c r="C922" s="148"/>
      <c r="D922" s="148"/>
      <c r="E922" s="148"/>
      <c r="F922" s="148"/>
      <c r="G922" s="227"/>
      <c r="H922" s="63"/>
      <c r="I922" s="227"/>
      <c r="J922" s="227"/>
      <c r="K922" s="227"/>
      <c r="L922" s="769"/>
      <c r="M922" s="771"/>
      <c r="N922" s="772"/>
      <c r="O922" s="148"/>
      <c r="P922" s="148"/>
      <c r="Q922" s="148"/>
      <c r="R922" s="148"/>
      <c r="S922" s="148"/>
      <c r="T922" s="148"/>
      <c r="U922" s="148"/>
      <c r="V922" s="148"/>
      <c r="W922" s="148"/>
      <c r="X922" s="148"/>
      <c r="Y922" s="148"/>
    </row>
    <row r="923" spans="1:25" ht="19.5" customHeight="1">
      <c r="A923" s="148"/>
      <c r="B923" s="148"/>
      <c r="C923" s="148"/>
      <c r="D923" s="148"/>
      <c r="E923" s="148"/>
      <c r="F923" s="148"/>
      <c r="G923" s="227"/>
      <c r="H923" s="63"/>
      <c r="I923" s="227"/>
      <c r="J923" s="227"/>
      <c r="K923" s="227"/>
      <c r="L923" s="769"/>
      <c r="M923" s="771"/>
      <c r="N923" s="772"/>
      <c r="O923" s="148"/>
      <c r="P923" s="148"/>
      <c r="Q923" s="148"/>
      <c r="R923" s="148"/>
      <c r="S923" s="148"/>
      <c r="T923" s="148"/>
      <c r="U923" s="148"/>
      <c r="V923" s="148"/>
      <c r="W923" s="148"/>
      <c r="X923" s="148"/>
      <c r="Y923" s="148"/>
    </row>
    <row r="924" spans="1:25" ht="19.5" customHeight="1">
      <c r="A924" s="148"/>
      <c r="B924" s="148"/>
      <c r="C924" s="148"/>
      <c r="D924" s="148"/>
      <c r="E924" s="148"/>
      <c r="F924" s="148"/>
      <c r="G924" s="227"/>
      <c r="H924" s="63"/>
      <c r="I924" s="227"/>
      <c r="J924" s="227"/>
      <c r="K924" s="227"/>
      <c r="L924" s="769"/>
      <c r="M924" s="771"/>
      <c r="N924" s="772"/>
      <c r="O924" s="148"/>
      <c r="P924" s="148"/>
      <c r="Q924" s="148"/>
      <c r="R924" s="148"/>
      <c r="S924" s="148"/>
      <c r="T924" s="148"/>
      <c r="U924" s="148"/>
      <c r="V924" s="148"/>
      <c r="W924" s="148"/>
      <c r="X924" s="148"/>
      <c r="Y924" s="148"/>
    </row>
    <row r="925" spans="1:25" ht="19.5" customHeight="1">
      <c r="A925" s="148"/>
      <c r="B925" s="148"/>
      <c r="C925" s="148"/>
      <c r="D925" s="148"/>
      <c r="E925" s="148"/>
      <c r="F925" s="148"/>
      <c r="G925" s="227"/>
      <c r="H925" s="63"/>
      <c r="I925" s="227"/>
      <c r="J925" s="227"/>
      <c r="K925" s="227"/>
      <c r="L925" s="769"/>
      <c r="M925" s="771"/>
      <c r="N925" s="772"/>
      <c r="O925" s="148"/>
      <c r="P925" s="148"/>
      <c r="Q925" s="148"/>
      <c r="R925" s="148"/>
      <c r="S925" s="148"/>
      <c r="T925" s="148"/>
      <c r="U925" s="148"/>
      <c r="V925" s="148"/>
      <c r="W925" s="148"/>
      <c r="X925" s="148"/>
      <c r="Y925" s="148"/>
    </row>
    <row r="926" spans="1:25" ht="19.5" customHeight="1">
      <c r="A926" s="148"/>
      <c r="B926" s="148"/>
      <c r="C926" s="148"/>
      <c r="D926" s="148"/>
      <c r="E926" s="148"/>
      <c r="F926" s="148"/>
      <c r="G926" s="227"/>
      <c r="H926" s="63"/>
      <c r="I926" s="227"/>
      <c r="J926" s="227"/>
      <c r="K926" s="227"/>
      <c r="L926" s="769"/>
      <c r="M926" s="771"/>
      <c r="N926" s="772"/>
      <c r="O926" s="148"/>
      <c r="P926" s="148"/>
      <c r="Q926" s="148"/>
      <c r="R926" s="148"/>
      <c r="S926" s="148"/>
      <c r="T926" s="148"/>
      <c r="U926" s="148"/>
      <c r="V926" s="148"/>
      <c r="W926" s="148"/>
      <c r="X926" s="148"/>
      <c r="Y926" s="148"/>
    </row>
    <row r="927" spans="1:25" ht="19.5" customHeight="1">
      <c r="A927" s="148"/>
      <c r="B927" s="148"/>
      <c r="C927" s="148"/>
      <c r="D927" s="148"/>
      <c r="E927" s="148"/>
      <c r="F927" s="148"/>
      <c r="G927" s="227"/>
      <c r="H927" s="63"/>
      <c r="I927" s="227"/>
      <c r="J927" s="227"/>
      <c r="K927" s="227"/>
      <c r="L927" s="769"/>
      <c r="M927" s="771"/>
      <c r="N927" s="772"/>
      <c r="O927" s="148"/>
      <c r="P927" s="148"/>
      <c r="Q927" s="148"/>
      <c r="R927" s="148"/>
      <c r="S927" s="148"/>
      <c r="T927" s="148"/>
      <c r="U927" s="148"/>
      <c r="V927" s="148"/>
      <c r="W927" s="148"/>
      <c r="X927" s="148"/>
      <c r="Y927" s="148"/>
    </row>
    <row r="928" spans="1:25" ht="19.5" customHeight="1">
      <c r="A928" s="148"/>
      <c r="B928" s="148"/>
      <c r="C928" s="148"/>
      <c r="D928" s="148"/>
      <c r="E928" s="148"/>
      <c r="F928" s="148"/>
      <c r="G928" s="227"/>
      <c r="H928" s="63"/>
      <c r="I928" s="227"/>
      <c r="J928" s="227"/>
      <c r="K928" s="227"/>
      <c r="L928" s="769"/>
      <c r="M928" s="771"/>
      <c r="N928" s="772"/>
      <c r="O928" s="148"/>
      <c r="P928" s="148"/>
      <c r="Q928" s="148"/>
      <c r="R928" s="148"/>
      <c r="S928" s="148"/>
      <c r="T928" s="148"/>
      <c r="U928" s="148"/>
      <c r="V928" s="148"/>
      <c r="W928" s="148"/>
      <c r="X928" s="148"/>
      <c r="Y928" s="148"/>
    </row>
    <row r="929" spans="1:25" ht="19.5" customHeight="1">
      <c r="A929" s="148"/>
      <c r="B929" s="148"/>
      <c r="C929" s="148"/>
      <c r="D929" s="148"/>
      <c r="E929" s="148"/>
      <c r="F929" s="148"/>
      <c r="G929" s="227"/>
      <c r="H929" s="63"/>
      <c r="I929" s="227"/>
      <c r="J929" s="227"/>
      <c r="K929" s="227"/>
      <c r="L929" s="769"/>
      <c r="M929" s="771"/>
      <c r="N929" s="772"/>
      <c r="O929" s="148"/>
      <c r="P929" s="148"/>
      <c r="Q929" s="148"/>
      <c r="R929" s="148"/>
      <c r="S929" s="148"/>
      <c r="T929" s="148"/>
      <c r="U929" s="148"/>
      <c r="V929" s="148"/>
      <c r="W929" s="148"/>
      <c r="X929" s="148"/>
      <c r="Y929" s="148"/>
    </row>
    <row r="930" spans="1:25" ht="19.5" customHeight="1">
      <c r="A930" s="148"/>
      <c r="B930" s="148"/>
      <c r="C930" s="148"/>
      <c r="D930" s="148"/>
      <c r="E930" s="148"/>
      <c r="F930" s="148"/>
      <c r="G930" s="227"/>
      <c r="H930" s="63"/>
      <c r="I930" s="227"/>
      <c r="J930" s="227"/>
      <c r="K930" s="227"/>
      <c r="L930" s="769"/>
      <c r="M930" s="771"/>
      <c r="N930" s="772"/>
      <c r="O930" s="148"/>
      <c r="P930" s="148"/>
      <c r="Q930" s="148"/>
      <c r="R930" s="148"/>
      <c r="S930" s="148"/>
      <c r="T930" s="148"/>
      <c r="U930" s="148"/>
      <c r="V930" s="148"/>
      <c r="W930" s="148"/>
      <c r="X930" s="148"/>
      <c r="Y930" s="148"/>
    </row>
    <row r="931" spans="1:25" ht="19.5" customHeight="1">
      <c r="A931" s="148"/>
      <c r="B931" s="148"/>
      <c r="C931" s="148"/>
      <c r="D931" s="148"/>
      <c r="E931" s="148"/>
      <c r="F931" s="148"/>
      <c r="G931" s="227"/>
      <c r="H931" s="63"/>
      <c r="I931" s="227"/>
      <c r="J931" s="227"/>
      <c r="K931" s="227"/>
      <c r="L931" s="769"/>
      <c r="M931" s="771"/>
      <c r="N931" s="772"/>
      <c r="O931" s="148"/>
      <c r="P931" s="148"/>
      <c r="Q931" s="148"/>
      <c r="R931" s="148"/>
      <c r="S931" s="148"/>
      <c r="T931" s="148"/>
      <c r="U931" s="148"/>
      <c r="V931" s="148"/>
      <c r="W931" s="148"/>
      <c r="X931" s="148"/>
      <c r="Y931" s="148"/>
    </row>
    <row r="932" spans="1:25" ht="19.5" customHeight="1">
      <c r="A932" s="148"/>
      <c r="B932" s="148"/>
      <c r="C932" s="148"/>
      <c r="D932" s="148"/>
      <c r="E932" s="148"/>
      <c r="F932" s="148"/>
      <c r="G932" s="227"/>
      <c r="H932" s="63"/>
      <c r="I932" s="227"/>
      <c r="J932" s="227"/>
      <c r="K932" s="227"/>
      <c r="L932" s="769"/>
      <c r="M932" s="771"/>
      <c r="N932" s="772"/>
      <c r="O932" s="148"/>
      <c r="P932" s="148"/>
      <c r="Q932" s="148"/>
      <c r="R932" s="148"/>
      <c r="S932" s="148"/>
      <c r="T932" s="148"/>
      <c r="U932" s="148"/>
      <c r="V932" s="148"/>
      <c r="W932" s="148"/>
      <c r="X932" s="148"/>
      <c r="Y932" s="148"/>
    </row>
    <row r="933" spans="1:25" ht="19.5" customHeight="1">
      <c r="A933" s="148"/>
      <c r="B933" s="148"/>
      <c r="C933" s="148"/>
      <c r="D933" s="148"/>
      <c r="E933" s="148"/>
      <c r="F933" s="148"/>
      <c r="G933" s="227"/>
      <c r="H933" s="63"/>
      <c r="I933" s="227"/>
      <c r="J933" s="227"/>
      <c r="K933" s="227"/>
      <c r="L933" s="769"/>
      <c r="M933" s="771"/>
      <c r="N933" s="772"/>
      <c r="O933" s="148"/>
      <c r="P933" s="148"/>
      <c r="Q933" s="148"/>
      <c r="R933" s="148"/>
      <c r="S933" s="148"/>
      <c r="T933" s="148"/>
      <c r="U933" s="148"/>
      <c r="V933" s="148"/>
      <c r="W933" s="148"/>
      <c r="X933" s="148"/>
      <c r="Y933" s="148"/>
    </row>
    <row r="934" spans="1:25" ht="19.5" customHeight="1">
      <c r="A934" s="148"/>
      <c r="B934" s="148"/>
      <c r="C934" s="148"/>
      <c r="D934" s="148"/>
      <c r="E934" s="148"/>
      <c r="F934" s="148"/>
      <c r="G934" s="227"/>
      <c r="H934" s="63"/>
      <c r="I934" s="227"/>
      <c r="J934" s="227"/>
      <c r="K934" s="227"/>
      <c r="L934" s="769"/>
      <c r="M934" s="771"/>
      <c r="N934" s="772"/>
      <c r="O934" s="148"/>
      <c r="P934" s="148"/>
      <c r="Q934" s="148"/>
      <c r="R934" s="148"/>
      <c r="S934" s="148"/>
      <c r="T934" s="148"/>
      <c r="U934" s="148"/>
      <c r="V934" s="148"/>
      <c r="W934" s="148"/>
      <c r="X934" s="148"/>
      <c r="Y934" s="148"/>
    </row>
    <row r="935" spans="1:25" ht="19.5" customHeight="1">
      <c r="A935" s="148"/>
      <c r="B935" s="148"/>
      <c r="C935" s="148"/>
      <c r="D935" s="148"/>
      <c r="E935" s="148"/>
      <c r="F935" s="148"/>
      <c r="G935" s="227"/>
      <c r="H935" s="63"/>
      <c r="I935" s="227"/>
      <c r="J935" s="227"/>
      <c r="K935" s="227"/>
      <c r="L935" s="769"/>
      <c r="M935" s="771"/>
      <c r="N935" s="772"/>
      <c r="O935" s="148"/>
      <c r="P935" s="148"/>
      <c r="Q935" s="148"/>
      <c r="R935" s="148"/>
      <c r="S935" s="148"/>
      <c r="T935" s="148"/>
      <c r="U935" s="148"/>
      <c r="V935" s="148"/>
      <c r="W935" s="148"/>
      <c r="X935" s="148"/>
      <c r="Y935" s="148"/>
    </row>
    <row r="936" spans="1:25" ht="19.5" customHeight="1">
      <c r="A936" s="148"/>
      <c r="B936" s="148"/>
      <c r="C936" s="148"/>
      <c r="D936" s="148"/>
      <c r="E936" s="148"/>
      <c r="F936" s="148"/>
      <c r="G936" s="227"/>
      <c r="H936" s="63"/>
      <c r="I936" s="227"/>
      <c r="J936" s="227"/>
      <c r="K936" s="227"/>
      <c r="L936" s="769"/>
      <c r="M936" s="771"/>
      <c r="N936" s="772"/>
      <c r="O936" s="148"/>
      <c r="P936" s="148"/>
      <c r="Q936" s="148"/>
      <c r="R936" s="148"/>
      <c r="S936" s="148"/>
      <c r="T936" s="148"/>
      <c r="U936" s="148"/>
      <c r="V936" s="148"/>
      <c r="W936" s="148"/>
      <c r="X936" s="148"/>
      <c r="Y936" s="148"/>
    </row>
    <row r="937" spans="1:25" ht="19.5" customHeight="1">
      <c r="A937" s="148"/>
      <c r="B937" s="148"/>
      <c r="C937" s="148"/>
      <c r="D937" s="148"/>
      <c r="E937" s="148"/>
      <c r="F937" s="148"/>
      <c r="G937" s="227"/>
      <c r="H937" s="63"/>
      <c r="I937" s="227"/>
      <c r="J937" s="227"/>
      <c r="K937" s="227"/>
      <c r="L937" s="769"/>
      <c r="M937" s="771"/>
      <c r="N937" s="772"/>
      <c r="O937" s="148"/>
      <c r="P937" s="148"/>
      <c r="Q937" s="148"/>
      <c r="R937" s="148"/>
      <c r="S937" s="148"/>
      <c r="T937" s="148"/>
      <c r="U937" s="148"/>
      <c r="V937" s="148"/>
      <c r="W937" s="148"/>
      <c r="X937" s="148"/>
      <c r="Y937" s="148"/>
    </row>
    <row r="938" spans="1:25" ht="19.5" customHeight="1">
      <c r="A938" s="148"/>
      <c r="B938" s="148"/>
      <c r="C938" s="148"/>
      <c r="D938" s="148"/>
      <c r="E938" s="148"/>
      <c r="F938" s="148"/>
      <c r="G938" s="227"/>
      <c r="H938" s="63"/>
      <c r="I938" s="227"/>
      <c r="J938" s="227"/>
      <c r="K938" s="227"/>
      <c r="L938" s="769"/>
      <c r="M938" s="771"/>
      <c r="N938" s="772"/>
      <c r="O938" s="148"/>
      <c r="P938" s="148"/>
      <c r="Q938" s="148"/>
      <c r="R938" s="148"/>
      <c r="S938" s="148"/>
      <c r="T938" s="148"/>
      <c r="U938" s="148"/>
      <c r="V938" s="148"/>
      <c r="W938" s="148"/>
      <c r="X938" s="148"/>
      <c r="Y938" s="148"/>
    </row>
    <row r="939" spans="1:25" ht="19.5" customHeight="1">
      <c r="A939" s="148"/>
      <c r="B939" s="148"/>
      <c r="C939" s="148"/>
      <c r="D939" s="148"/>
      <c r="E939" s="148"/>
      <c r="F939" s="148"/>
      <c r="G939" s="227"/>
      <c r="H939" s="63"/>
      <c r="I939" s="227"/>
      <c r="J939" s="227"/>
      <c r="K939" s="227"/>
      <c r="L939" s="769"/>
      <c r="M939" s="771"/>
      <c r="N939" s="772"/>
      <c r="O939" s="148"/>
      <c r="P939" s="148"/>
      <c r="Q939" s="148"/>
      <c r="R939" s="148"/>
      <c r="S939" s="148"/>
      <c r="T939" s="148"/>
      <c r="U939" s="148"/>
      <c r="V939" s="148"/>
      <c r="W939" s="148"/>
      <c r="X939" s="148"/>
      <c r="Y939" s="148"/>
    </row>
    <row r="940" spans="1:25" ht="19.5" customHeight="1">
      <c r="A940" s="148"/>
      <c r="B940" s="148"/>
      <c r="C940" s="148"/>
      <c r="D940" s="148"/>
      <c r="E940" s="148"/>
      <c r="F940" s="148"/>
      <c r="G940" s="227"/>
      <c r="H940" s="63"/>
      <c r="I940" s="227"/>
      <c r="J940" s="227"/>
      <c r="K940" s="227"/>
      <c r="L940" s="769"/>
      <c r="M940" s="771"/>
      <c r="N940" s="772"/>
      <c r="O940" s="148"/>
      <c r="P940" s="148"/>
      <c r="Q940" s="148"/>
      <c r="R940" s="148"/>
      <c r="S940" s="148"/>
      <c r="T940" s="148"/>
      <c r="U940" s="148"/>
      <c r="V940" s="148"/>
      <c r="W940" s="148"/>
      <c r="X940" s="148"/>
      <c r="Y940" s="148"/>
    </row>
    <row r="941" spans="1:25" ht="19.5" customHeight="1">
      <c r="A941" s="148"/>
      <c r="B941" s="148"/>
      <c r="C941" s="148"/>
      <c r="D941" s="148"/>
      <c r="E941" s="148"/>
      <c r="F941" s="148"/>
      <c r="G941" s="227"/>
      <c r="H941" s="63"/>
      <c r="I941" s="227"/>
      <c r="J941" s="227"/>
      <c r="K941" s="227"/>
      <c r="L941" s="769"/>
      <c r="M941" s="771"/>
      <c r="N941" s="772"/>
      <c r="O941" s="148"/>
      <c r="P941" s="148"/>
      <c r="Q941" s="148"/>
      <c r="R941" s="148"/>
      <c r="S941" s="148"/>
      <c r="T941" s="148"/>
      <c r="U941" s="148"/>
      <c r="V941" s="148"/>
      <c r="W941" s="148"/>
      <c r="X941" s="148"/>
      <c r="Y941" s="148"/>
    </row>
    <row r="942" spans="1:25" ht="19.5" customHeight="1">
      <c r="A942" s="148"/>
      <c r="B942" s="148"/>
      <c r="C942" s="148"/>
      <c r="D942" s="148"/>
      <c r="E942" s="148"/>
      <c r="F942" s="148"/>
      <c r="G942" s="227"/>
      <c r="H942" s="63"/>
      <c r="I942" s="227"/>
      <c r="J942" s="227"/>
      <c r="K942" s="227"/>
      <c r="L942" s="769"/>
      <c r="M942" s="771"/>
      <c r="N942" s="772"/>
      <c r="O942" s="148"/>
      <c r="P942" s="148"/>
      <c r="Q942" s="148"/>
      <c r="R942" s="148"/>
      <c r="S942" s="148"/>
      <c r="T942" s="148"/>
      <c r="U942" s="148"/>
      <c r="V942" s="148"/>
      <c r="W942" s="148"/>
      <c r="X942" s="148"/>
      <c r="Y942" s="148"/>
    </row>
    <row r="943" spans="1:25" ht="19.5" customHeight="1">
      <c r="A943" s="148"/>
      <c r="B943" s="148"/>
      <c r="C943" s="148"/>
      <c r="D943" s="148"/>
      <c r="E943" s="148"/>
      <c r="F943" s="148"/>
      <c r="G943" s="227"/>
      <c r="H943" s="63"/>
      <c r="I943" s="227"/>
      <c r="J943" s="227"/>
      <c r="K943" s="227"/>
      <c r="L943" s="769"/>
      <c r="M943" s="771"/>
      <c r="N943" s="772"/>
      <c r="O943" s="148"/>
      <c r="P943" s="148"/>
      <c r="Q943" s="148"/>
      <c r="R943" s="148"/>
      <c r="S943" s="148"/>
      <c r="T943" s="148"/>
      <c r="U943" s="148"/>
      <c r="V943" s="148"/>
      <c r="W943" s="148"/>
      <c r="X943" s="148"/>
      <c r="Y943" s="148"/>
    </row>
    <row r="944" spans="1:25" ht="19.5" customHeight="1">
      <c r="A944" s="148"/>
      <c r="B944" s="148"/>
      <c r="C944" s="148"/>
      <c r="D944" s="148"/>
      <c r="E944" s="148"/>
      <c r="F944" s="148"/>
      <c r="G944" s="227"/>
      <c r="H944" s="63"/>
      <c r="I944" s="227"/>
      <c r="J944" s="227"/>
      <c r="K944" s="227"/>
      <c r="L944" s="769"/>
      <c r="M944" s="771"/>
      <c r="N944" s="772"/>
      <c r="O944" s="148"/>
      <c r="P944" s="148"/>
      <c r="Q944" s="148"/>
      <c r="R944" s="148"/>
      <c r="S944" s="148"/>
      <c r="T944" s="148"/>
      <c r="U944" s="148"/>
      <c r="V944" s="148"/>
      <c r="W944" s="148"/>
      <c r="X944" s="148"/>
      <c r="Y944" s="148"/>
    </row>
    <row r="945" spans="1:25" ht="19.5" customHeight="1">
      <c r="A945" s="148"/>
      <c r="B945" s="148"/>
      <c r="C945" s="148"/>
      <c r="D945" s="148"/>
      <c r="E945" s="148"/>
      <c r="F945" s="148"/>
      <c r="G945" s="227"/>
      <c r="H945" s="63"/>
      <c r="I945" s="227"/>
      <c r="J945" s="227"/>
      <c r="K945" s="227"/>
      <c r="L945" s="769"/>
      <c r="M945" s="771"/>
      <c r="N945" s="772"/>
      <c r="O945" s="148"/>
      <c r="P945" s="148"/>
      <c r="Q945" s="148"/>
      <c r="R945" s="148"/>
      <c r="S945" s="148"/>
      <c r="T945" s="148"/>
      <c r="U945" s="148"/>
      <c r="V945" s="148"/>
      <c r="W945" s="148"/>
      <c r="X945" s="148"/>
      <c r="Y945" s="148"/>
    </row>
    <row r="946" spans="1:25" ht="19.5" customHeight="1">
      <c r="A946" s="148"/>
      <c r="B946" s="148"/>
      <c r="C946" s="148"/>
      <c r="D946" s="148"/>
      <c r="E946" s="148"/>
      <c r="F946" s="148"/>
      <c r="G946" s="227"/>
      <c r="H946" s="63"/>
      <c r="I946" s="227"/>
      <c r="J946" s="227"/>
      <c r="K946" s="227"/>
      <c r="L946" s="769"/>
      <c r="M946" s="771"/>
      <c r="N946" s="772"/>
      <c r="O946" s="148"/>
      <c r="P946" s="148"/>
      <c r="Q946" s="148"/>
      <c r="R946" s="148"/>
      <c r="S946" s="148"/>
      <c r="T946" s="148"/>
      <c r="U946" s="148"/>
      <c r="V946" s="148"/>
      <c r="W946" s="148"/>
      <c r="X946" s="148"/>
      <c r="Y946" s="148"/>
    </row>
    <row r="947" spans="1:25" ht="19.5" customHeight="1">
      <c r="A947" s="148"/>
      <c r="B947" s="148"/>
      <c r="C947" s="148"/>
      <c r="D947" s="148"/>
      <c r="E947" s="148"/>
      <c r="F947" s="148"/>
      <c r="G947" s="227"/>
      <c r="H947" s="63"/>
      <c r="I947" s="227"/>
      <c r="J947" s="227"/>
      <c r="K947" s="227"/>
      <c r="L947" s="769"/>
      <c r="M947" s="771"/>
      <c r="N947" s="772"/>
      <c r="O947" s="148"/>
      <c r="P947" s="148"/>
      <c r="Q947" s="148"/>
      <c r="R947" s="148"/>
      <c r="S947" s="148"/>
      <c r="T947" s="148"/>
      <c r="U947" s="148"/>
      <c r="V947" s="148"/>
      <c r="W947" s="148"/>
      <c r="X947" s="148"/>
      <c r="Y947" s="148"/>
    </row>
    <row r="948" spans="1:25" ht="19.5" customHeight="1">
      <c r="A948" s="148"/>
      <c r="B948" s="148"/>
      <c r="C948" s="148"/>
      <c r="D948" s="148"/>
      <c r="E948" s="148"/>
      <c r="F948" s="148"/>
      <c r="G948" s="227"/>
      <c r="H948" s="63"/>
      <c r="I948" s="227"/>
      <c r="J948" s="227"/>
      <c r="K948" s="227"/>
      <c r="L948" s="769"/>
      <c r="M948" s="771"/>
      <c r="N948" s="772"/>
      <c r="O948" s="148"/>
      <c r="P948" s="148"/>
      <c r="Q948" s="148"/>
      <c r="R948" s="148"/>
      <c r="S948" s="148"/>
      <c r="T948" s="148"/>
      <c r="U948" s="148"/>
      <c r="V948" s="148"/>
      <c r="W948" s="148"/>
      <c r="X948" s="148"/>
      <c r="Y948" s="148"/>
    </row>
    <row r="949" spans="1:25" ht="19.5" customHeight="1">
      <c r="A949" s="148"/>
      <c r="B949" s="148"/>
      <c r="C949" s="148"/>
      <c r="D949" s="148"/>
      <c r="E949" s="148"/>
      <c r="F949" s="148"/>
      <c r="G949" s="227"/>
      <c r="H949" s="63"/>
      <c r="I949" s="227"/>
      <c r="J949" s="227"/>
      <c r="K949" s="227"/>
      <c r="L949" s="769"/>
      <c r="M949" s="771"/>
      <c r="N949" s="772"/>
      <c r="O949" s="148"/>
      <c r="P949" s="148"/>
      <c r="Q949" s="148"/>
      <c r="R949" s="148"/>
      <c r="S949" s="148"/>
      <c r="T949" s="148"/>
      <c r="U949" s="148"/>
      <c r="V949" s="148"/>
      <c r="W949" s="148"/>
      <c r="X949" s="148"/>
      <c r="Y949" s="148"/>
    </row>
    <row r="950" spans="1:25" ht="19.5" customHeight="1">
      <c r="A950" s="148"/>
      <c r="B950" s="148"/>
      <c r="C950" s="148"/>
      <c r="D950" s="148"/>
      <c r="E950" s="148"/>
      <c r="F950" s="148"/>
      <c r="G950" s="227"/>
      <c r="H950" s="63"/>
      <c r="I950" s="227"/>
      <c r="J950" s="227"/>
      <c r="K950" s="227"/>
      <c r="L950" s="769"/>
      <c r="M950" s="771"/>
      <c r="N950" s="772"/>
      <c r="O950" s="148"/>
      <c r="P950" s="148"/>
      <c r="Q950" s="148"/>
      <c r="R950" s="148"/>
      <c r="S950" s="148"/>
      <c r="T950" s="148"/>
      <c r="U950" s="148"/>
      <c r="V950" s="148"/>
      <c r="W950" s="148"/>
      <c r="X950" s="148"/>
      <c r="Y950" s="148"/>
    </row>
    <row r="951" spans="1:25" ht="19.5" customHeight="1">
      <c r="A951" s="148"/>
      <c r="B951" s="148"/>
      <c r="C951" s="148"/>
      <c r="D951" s="148"/>
      <c r="E951" s="148"/>
      <c r="F951" s="148"/>
      <c r="G951" s="227"/>
      <c r="H951" s="63"/>
      <c r="I951" s="227"/>
      <c r="J951" s="227"/>
      <c r="K951" s="227"/>
      <c r="L951" s="769"/>
      <c r="M951" s="771"/>
      <c r="N951" s="772"/>
      <c r="O951" s="148"/>
      <c r="P951" s="148"/>
      <c r="Q951" s="148"/>
      <c r="R951" s="148"/>
      <c r="S951" s="148"/>
      <c r="T951" s="148"/>
      <c r="U951" s="148"/>
      <c r="V951" s="148"/>
      <c r="W951" s="148"/>
      <c r="X951" s="148"/>
      <c r="Y951" s="148"/>
    </row>
    <row r="952" spans="1:25" ht="19.5" customHeight="1">
      <c r="A952" s="148"/>
      <c r="B952" s="148"/>
      <c r="C952" s="148"/>
      <c r="D952" s="148"/>
      <c r="E952" s="148"/>
      <c r="F952" s="148"/>
      <c r="G952" s="227"/>
      <c r="H952" s="63"/>
      <c r="I952" s="227"/>
      <c r="J952" s="227"/>
      <c r="K952" s="227"/>
      <c r="L952" s="769"/>
      <c r="M952" s="771"/>
      <c r="N952" s="772"/>
      <c r="O952" s="148"/>
      <c r="P952" s="148"/>
      <c r="Q952" s="148"/>
      <c r="R952" s="148"/>
      <c r="S952" s="148"/>
      <c r="T952" s="148"/>
      <c r="U952" s="148"/>
      <c r="V952" s="148"/>
      <c r="W952" s="148"/>
      <c r="X952" s="148"/>
      <c r="Y952" s="148"/>
    </row>
    <row r="953" spans="1:25" ht="19.5" customHeight="1">
      <c r="A953" s="148"/>
      <c r="B953" s="148"/>
      <c r="C953" s="148"/>
      <c r="D953" s="148"/>
      <c r="E953" s="148"/>
      <c r="F953" s="148"/>
      <c r="G953" s="227"/>
      <c r="H953" s="63"/>
      <c r="I953" s="227"/>
      <c r="J953" s="227"/>
      <c r="K953" s="227"/>
      <c r="L953" s="769"/>
      <c r="M953" s="771"/>
      <c r="N953" s="772"/>
      <c r="O953" s="148"/>
      <c r="P953" s="148"/>
      <c r="Q953" s="148"/>
      <c r="R953" s="148"/>
      <c r="S953" s="148"/>
      <c r="T953" s="148"/>
      <c r="U953" s="148"/>
      <c r="V953" s="148"/>
      <c r="W953" s="148"/>
      <c r="X953" s="148"/>
      <c r="Y953" s="148"/>
    </row>
    <row r="954" spans="1:25" ht="19.5" customHeight="1">
      <c r="A954" s="148"/>
      <c r="B954" s="148"/>
      <c r="C954" s="148"/>
      <c r="D954" s="148"/>
      <c r="E954" s="148"/>
      <c r="F954" s="148"/>
      <c r="G954" s="227"/>
      <c r="H954" s="63"/>
      <c r="I954" s="227"/>
      <c r="J954" s="227"/>
      <c r="K954" s="227"/>
      <c r="L954" s="769"/>
      <c r="M954" s="771"/>
      <c r="N954" s="772"/>
      <c r="O954" s="148"/>
      <c r="P954" s="148"/>
      <c r="Q954" s="148"/>
      <c r="R954" s="148"/>
      <c r="S954" s="148"/>
      <c r="T954" s="148"/>
      <c r="U954" s="148"/>
      <c r="V954" s="148"/>
      <c r="W954" s="148"/>
      <c r="X954" s="148"/>
      <c r="Y954" s="148"/>
    </row>
    <row r="955" spans="1:25" ht="19.5" customHeight="1">
      <c r="A955" s="148"/>
      <c r="B955" s="148"/>
      <c r="C955" s="148"/>
      <c r="D955" s="148"/>
      <c r="E955" s="148"/>
      <c r="F955" s="148"/>
      <c r="G955" s="227"/>
      <c r="H955" s="63"/>
      <c r="I955" s="227"/>
      <c r="J955" s="227"/>
      <c r="K955" s="227"/>
      <c r="L955" s="769"/>
      <c r="M955" s="771"/>
      <c r="N955" s="772"/>
      <c r="O955" s="148"/>
      <c r="P955" s="148"/>
      <c r="Q955" s="148"/>
      <c r="R955" s="148"/>
      <c r="S955" s="148"/>
      <c r="T955" s="148"/>
      <c r="U955" s="148"/>
      <c r="V955" s="148"/>
      <c r="W955" s="148"/>
      <c r="X955" s="148"/>
      <c r="Y955" s="148"/>
    </row>
    <row r="956" spans="1:25" ht="19.5" customHeight="1">
      <c r="A956" s="148"/>
      <c r="B956" s="148"/>
      <c r="C956" s="148"/>
      <c r="D956" s="148"/>
      <c r="E956" s="148"/>
      <c r="F956" s="148"/>
      <c r="G956" s="227"/>
      <c r="H956" s="63"/>
      <c r="I956" s="227"/>
      <c r="J956" s="227"/>
      <c r="K956" s="227"/>
      <c r="L956" s="769"/>
      <c r="M956" s="771"/>
      <c r="N956" s="772"/>
      <c r="O956" s="148"/>
      <c r="P956" s="148"/>
      <c r="Q956" s="148"/>
      <c r="R956" s="148"/>
      <c r="S956" s="148"/>
      <c r="T956" s="148"/>
      <c r="U956" s="148"/>
      <c r="V956" s="148"/>
      <c r="W956" s="148"/>
      <c r="X956" s="148"/>
      <c r="Y956" s="148"/>
    </row>
    <row r="957" spans="1:25" ht="19.5" customHeight="1">
      <c r="A957" s="148"/>
      <c r="B957" s="148"/>
      <c r="C957" s="148"/>
      <c r="D957" s="148"/>
      <c r="E957" s="148"/>
      <c r="F957" s="148"/>
      <c r="G957" s="227"/>
      <c r="H957" s="63"/>
      <c r="I957" s="227"/>
      <c r="J957" s="227"/>
      <c r="K957" s="227"/>
      <c r="L957" s="769"/>
      <c r="M957" s="771"/>
      <c r="N957" s="772"/>
      <c r="O957" s="148"/>
      <c r="P957" s="148"/>
      <c r="Q957" s="148"/>
      <c r="R957" s="148"/>
      <c r="S957" s="148"/>
      <c r="T957" s="148"/>
      <c r="U957" s="148"/>
      <c r="V957" s="148"/>
      <c r="W957" s="148"/>
      <c r="X957" s="148"/>
      <c r="Y957" s="148"/>
    </row>
    <row r="958" spans="1:25" ht="19.5" customHeight="1">
      <c r="A958" s="148"/>
      <c r="B958" s="148"/>
      <c r="C958" s="148"/>
      <c r="D958" s="148"/>
      <c r="E958" s="148"/>
      <c r="F958" s="148"/>
      <c r="G958" s="227"/>
      <c r="H958" s="63"/>
      <c r="I958" s="227"/>
      <c r="J958" s="227"/>
      <c r="K958" s="227"/>
      <c r="L958" s="769"/>
      <c r="M958" s="771"/>
      <c r="N958" s="772"/>
      <c r="O958" s="148"/>
      <c r="P958" s="148"/>
      <c r="Q958" s="148"/>
      <c r="R958" s="148"/>
      <c r="S958" s="148"/>
      <c r="T958" s="148"/>
      <c r="U958" s="148"/>
      <c r="V958" s="148"/>
      <c r="W958" s="148"/>
      <c r="X958" s="148"/>
      <c r="Y958" s="148"/>
    </row>
    <row r="959" spans="1:25" ht="19.5" customHeight="1">
      <c r="A959" s="148"/>
      <c r="B959" s="148"/>
      <c r="C959" s="148"/>
      <c r="D959" s="148"/>
      <c r="E959" s="148"/>
      <c r="F959" s="148"/>
      <c r="G959" s="227"/>
      <c r="H959" s="63"/>
      <c r="I959" s="227"/>
      <c r="J959" s="227"/>
      <c r="K959" s="227"/>
      <c r="L959" s="769"/>
      <c r="M959" s="771"/>
      <c r="N959" s="772"/>
      <c r="O959" s="148"/>
      <c r="P959" s="148"/>
      <c r="Q959" s="148"/>
      <c r="R959" s="148"/>
      <c r="S959" s="148"/>
      <c r="T959" s="148"/>
      <c r="U959" s="148"/>
      <c r="V959" s="148"/>
      <c r="W959" s="148"/>
      <c r="X959" s="148"/>
      <c r="Y959" s="148"/>
    </row>
    <row r="960" spans="1:25" ht="19.5" customHeight="1">
      <c r="A960" s="148"/>
      <c r="B960" s="148"/>
      <c r="C960" s="148"/>
      <c r="D960" s="148"/>
      <c r="E960" s="148"/>
      <c r="F960" s="148"/>
      <c r="G960" s="227"/>
      <c r="H960" s="63"/>
      <c r="I960" s="227"/>
      <c r="J960" s="227"/>
      <c r="K960" s="227"/>
      <c r="L960" s="769"/>
      <c r="M960" s="771"/>
      <c r="N960" s="772"/>
      <c r="O960" s="148"/>
      <c r="P960" s="148"/>
      <c r="Q960" s="148"/>
      <c r="R960" s="148"/>
      <c r="S960" s="148"/>
      <c r="T960" s="148"/>
      <c r="U960" s="148"/>
      <c r="V960" s="148"/>
      <c r="W960" s="148"/>
      <c r="X960" s="148"/>
      <c r="Y960" s="148"/>
    </row>
    <row r="961" spans="1:25" ht="19.5" customHeight="1">
      <c r="A961" s="148"/>
      <c r="B961" s="148"/>
      <c r="C961" s="148"/>
      <c r="D961" s="148"/>
      <c r="E961" s="148"/>
      <c r="F961" s="148"/>
      <c r="G961" s="227"/>
      <c r="H961" s="63"/>
      <c r="I961" s="227"/>
      <c r="J961" s="227"/>
      <c r="K961" s="227"/>
      <c r="L961" s="769"/>
      <c r="M961" s="771"/>
      <c r="N961" s="772"/>
      <c r="O961" s="148"/>
      <c r="P961" s="148"/>
      <c r="Q961" s="148"/>
      <c r="R961" s="148"/>
      <c r="S961" s="148"/>
      <c r="T961" s="148"/>
      <c r="U961" s="148"/>
      <c r="V961" s="148"/>
      <c r="W961" s="148"/>
      <c r="X961" s="148"/>
      <c r="Y961" s="148"/>
    </row>
    <row r="962" spans="1:25" ht="19.5" customHeight="1">
      <c r="A962" s="148"/>
      <c r="B962" s="148"/>
      <c r="C962" s="148"/>
      <c r="D962" s="148"/>
      <c r="E962" s="148"/>
      <c r="F962" s="148"/>
      <c r="G962" s="227"/>
      <c r="H962" s="63"/>
      <c r="I962" s="227"/>
      <c r="J962" s="227"/>
      <c r="K962" s="227"/>
      <c r="L962" s="769"/>
      <c r="M962" s="771"/>
      <c r="N962" s="772"/>
      <c r="O962" s="148"/>
      <c r="P962" s="148"/>
      <c r="Q962" s="148"/>
      <c r="R962" s="148"/>
      <c r="S962" s="148"/>
      <c r="T962" s="148"/>
      <c r="U962" s="148"/>
      <c r="V962" s="148"/>
      <c r="W962" s="148"/>
      <c r="X962" s="148"/>
      <c r="Y962" s="148"/>
    </row>
    <row r="963" spans="1:25" ht="19.5" customHeight="1">
      <c r="A963" s="148"/>
      <c r="B963" s="148"/>
      <c r="C963" s="148"/>
      <c r="D963" s="148"/>
      <c r="E963" s="148"/>
      <c r="F963" s="148"/>
      <c r="G963" s="227"/>
      <c r="H963" s="63"/>
      <c r="I963" s="227"/>
      <c r="J963" s="227"/>
      <c r="K963" s="227"/>
      <c r="L963" s="769"/>
      <c r="M963" s="771"/>
      <c r="N963" s="772"/>
      <c r="O963" s="148"/>
      <c r="P963" s="148"/>
      <c r="Q963" s="148"/>
      <c r="R963" s="148"/>
      <c r="S963" s="148"/>
      <c r="T963" s="148"/>
      <c r="U963" s="148"/>
      <c r="V963" s="148"/>
      <c r="W963" s="148"/>
      <c r="X963" s="148"/>
      <c r="Y963" s="148"/>
    </row>
    <row r="964" spans="1:25" ht="19.5" customHeight="1">
      <c r="A964" s="148"/>
      <c r="B964" s="148"/>
      <c r="C964" s="148"/>
      <c r="D964" s="148"/>
      <c r="E964" s="148"/>
      <c r="F964" s="148"/>
      <c r="G964" s="227"/>
      <c r="H964" s="63"/>
      <c r="I964" s="227"/>
      <c r="J964" s="227"/>
      <c r="K964" s="227"/>
      <c r="L964" s="769"/>
      <c r="M964" s="771"/>
      <c r="N964" s="772"/>
      <c r="O964" s="148"/>
      <c r="P964" s="148"/>
      <c r="Q964" s="148"/>
      <c r="R964" s="148"/>
      <c r="S964" s="148"/>
      <c r="T964" s="148"/>
      <c r="U964" s="148"/>
      <c r="V964" s="148"/>
      <c r="W964" s="148"/>
      <c r="X964" s="148"/>
      <c r="Y964" s="148"/>
    </row>
    <row r="965" spans="1:25" ht="19.5" customHeight="1">
      <c r="A965" s="148"/>
      <c r="B965" s="148"/>
      <c r="C965" s="148"/>
      <c r="D965" s="148"/>
      <c r="E965" s="148"/>
      <c r="F965" s="148"/>
      <c r="G965" s="227"/>
      <c r="H965" s="63"/>
      <c r="I965" s="227"/>
      <c r="J965" s="227"/>
      <c r="K965" s="227"/>
      <c r="L965" s="769"/>
      <c r="M965" s="771"/>
      <c r="N965" s="772"/>
      <c r="O965" s="148"/>
      <c r="P965" s="148"/>
      <c r="Q965" s="148"/>
      <c r="R965" s="148"/>
      <c r="S965" s="148"/>
      <c r="T965" s="148"/>
      <c r="U965" s="148"/>
      <c r="V965" s="148"/>
      <c r="W965" s="148"/>
      <c r="X965" s="148"/>
      <c r="Y965" s="148"/>
    </row>
    <row r="966" spans="1:25" ht="19.5" customHeight="1">
      <c r="A966" s="148"/>
      <c r="B966" s="148"/>
      <c r="C966" s="148"/>
      <c r="D966" s="148"/>
      <c r="E966" s="148"/>
      <c r="F966" s="148"/>
      <c r="G966" s="227"/>
      <c r="H966" s="63"/>
      <c r="I966" s="227"/>
      <c r="J966" s="227"/>
      <c r="K966" s="227"/>
      <c r="L966" s="769"/>
      <c r="M966" s="771"/>
      <c r="N966" s="772"/>
      <c r="O966" s="148"/>
      <c r="P966" s="148"/>
      <c r="Q966" s="148"/>
      <c r="R966" s="148"/>
      <c r="S966" s="148"/>
      <c r="T966" s="148"/>
      <c r="U966" s="148"/>
      <c r="V966" s="148"/>
      <c r="W966" s="148"/>
      <c r="X966" s="148"/>
      <c r="Y966" s="148"/>
    </row>
    <row r="967" spans="1:25" ht="19.5" customHeight="1">
      <c r="A967" s="148"/>
      <c r="B967" s="148"/>
      <c r="C967" s="148"/>
      <c r="D967" s="148"/>
      <c r="E967" s="148"/>
      <c r="F967" s="148"/>
      <c r="G967" s="227"/>
      <c r="H967" s="63"/>
      <c r="I967" s="227"/>
      <c r="J967" s="227"/>
      <c r="K967" s="227"/>
      <c r="L967" s="769"/>
      <c r="M967" s="771"/>
      <c r="N967" s="772"/>
      <c r="O967" s="148"/>
      <c r="P967" s="148"/>
      <c r="Q967" s="148"/>
      <c r="R967" s="148"/>
      <c r="S967" s="148"/>
      <c r="T967" s="148"/>
      <c r="U967" s="148"/>
      <c r="V967" s="148"/>
      <c r="W967" s="148"/>
      <c r="X967" s="148"/>
      <c r="Y967" s="148"/>
    </row>
    <row r="968" spans="1:25" ht="19.5" customHeight="1">
      <c r="A968" s="148"/>
      <c r="B968" s="148"/>
      <c r="C968" s="148"/>
      <c r="D968" s="148"/>
      <c r="E968" s="148"/>
      <c r="F968" s="148"/>
      <c r="G968" s="227"/>
      <c r="H968" s="63"/>
      <c r="I968" s="227"/>
      <c r="J968" s="227"/>
      <c r="K968" s="227"/>
      <c r="L968" s="769"/>
      <c r="M968" s="771"/>
      <c r="N968" s="772"/>
      <c r="O968" s="148"/>
      <c r="P968" s="148"/>
      <c r="Q968" s="148"/>
      <c r="R968" s="148"/>
      <c r="S968" s="148"/>
      <c r="T968" s="148"/>
      <c r="U968" s="148"/>
      <c r="V968" s="148"/>
      <c r="W968" s="148"/>
      <c r="X968" s="148"/>
      <c r="Y968" s="148"/>
    </row>
    <row r="969" spans="1:25" ht="19.5" customHeight="1">
      <c r="A969" s="148"/>
      <c r="B969" s="148"/>
      <c r="C969" s="148"/>
      <c r="D969" s="148"/>
      <c r="E969" s="148"/>
      <c r="F969" s="148"/>
      <c r="G969" s="227"/>
      <c r="H969" s="63"/>
      <c r="I969" s="227"/>
      <c r="J969" s="227"/>
      <c r="K969" s="227"/>
      <c r="L969" s="769"/>
      <c r="M969" s="771"/>
      <c r="N969" s="772"/>
      <c r="O969" s="148"/>
      <c r="P969" s="148"/>
      <c r="Q969" s="148"/>
      <c r="R969" s="148"/>
      <c r="S969" s="148"/>
      <c r="T969" s="148"/>
      <c r="U969" s="148"/>
      <c r="V969" s="148"/>
      <c r="W969" s="148"/>
      <c r="X969" s="148"/>
      <c r="Y969" s="148"/>
    </row>
    <row r="970" spans="1:25" ht="19.5" customHeight="1">
      <c r="A970" s="148"/>
      <c r="B970" s="148"/>
      <c r="C970" s="148"/>
      <c r="D970" s="148"/>
      <c r="E970" s="148"/>
      <c r="F970" s="148"/>
      <c r="G970" s="227"/>
      <c r="H970" s="63"/>
      <c r="I970" s="227"/>
      <c r="J970" s="227"/>
      <c r="K970" s="227"/>
      <c r="L970" s="769"/>
      <c r="M970" s="771"/>
      <c r="N970" s="772"/>
      <c r="O970" s="148"/>
      <c r="P970" s="148"/>
      <c r="Q970" s="148"/>
      <c r="R970" s="148"/>
      <c r="S970" s="148"/>
      <c r="T970" s="148"/>
      <c r="U970" s="148"/>
      <c r="V970" s="148"/>
      <c r="W970" s="148"/>
      <c r="X970" s="148"/>
      <c r="Y970" s="148"/>
    </row>
    <row r="971" spans="1:25" ht="19.5" customHeight="1">
      <c r="A971" s="148"/>
      <c r="B971" s="148"/>
      <c r="C971" s="148"/>
      <c r="D971" s="148"/>
      <c r="E971" s="148"/>
      <c r="F971" s="148"/>
      <c r="G971" s="227"/>
      <c r="H971" s="63"/>
      <c r="I971" s="227"/>
      <c r="J971" s="227"/>
      <c r="K971" s="227"/>
      <c r="L971" s="769"/>
      <c r="M971" s="771"/>
      <c r="N971" s="772"/>
      <c r="O971" s="148"/>
      <c r="P971" s="148"/>
      <c r="Q971" s="148"/>
      <c r="R971" s="148"/>
      <c r="S971" s="148"/>
      <c r="T971" s="148"/>
      <c r="U971" s="148"/>
      <c r="V971" s="148"/>
      <c r="W971" s="148"/>
      <c r="X971" s="148"/>
      <c r="Y971" s="148"/>
    </row>
    <row r="972" spans="1:25" ht="19.5" customHeight="1">
      <c r="A972" s="148"/>
      <c r="B972" s="148"/>
      <c r="C972" s="148"/>
      <c r="D972" s="148"/>
      <c r="E972" s="148"/>
      <c r="F972" s="148"/>
      <c r="G972" s="227"/>
      <c r="H972" s="63"/>
      <c r="I972" s="227"/>
      <c r="J972" s="227"/>
      <c r="K972" s="227"/>
      <c r="L972" s="769"/>
      <c r="M972" s="771"/>
      <c r="N972" s="772"/>
      <c r="O972" s="148"/>
      <c r="P972" s="148"/>
      <c r="Q972" s="148"/>
      <c r="R972" s="148"/>
      <c r="S972" s="148"/>
      <c r="T972" s="148"/>
      <c r="U972" s="148"/>
      <c r="V972" s="148"/>
      <c r="W972" s="148"/>
      <c r="X972" s="148"/>
      <c r="Y972" s="148"/>
    </row>
    <row r="973" spans="1:25" ht="19.5" customHeight="1">
      <c r="A973" s="148"/>
      <c r="B973" s="148"/>
      <c r="C973" s="148"/>
      <c r="D973" s="148"/>
      <c r="E973" s="148"/>
      <c r="F973" s="148"/>
      <c r="G973" s="227"/>
      <c r="H973" s="63"/>
      <c r="I973" s="227"/>
      <c r="J973" s="227"/>
      <c r="K973" s="227"/>
      <c r="L973" s="769"/>
      <c r="M973" s="771"/>
      <c r="N973" s="772"/>
      <c r="O973" s="148"/>
      <c r="P973" s="148"/>
      <c r="Q973" s="148"/>
      <c r="R973" s="148"/>
      <c r="S973" s="148"/>
      <c r="T973" s="148"/>
      <c r="U973" s="148"/>
      <c r="V973" s="148"/>
      <c r="W973" s="148"/>
      <c r="X973" s="148"/>
      <c r="Y973" s="148"/>
    </row>
    <row r="974" spans="1:25" ht="19.5" customHeight="1">
      <c r="A974" s="148"/>
      <c r="B974" s="148"/>
      <c r="C974" s="148"/>
      <c r="D974" s="148"/>
      <c r="E974" s="148"/>
      <c r="F974" s="148"/>
      <c r="G974" s="227"/>
      <c r="H974" s="63"/>
      <c r="I974" s="227"/>
      <c r="J974" s="227"/>
      <c r="K974" s="227"/>
      <c r="L974" s="769"/>
      <c r="M974" s="771"/>
      <c r="N974" s="772"/>
      <c r="O974" s="148"/>
      <c r="P974" s="148"/>
      <c r="Q974" s="148"/>
      <c r="R974" s="148"/>
      <c r="S974" s="148"/>
      <c r="T974" s="148"/>
      <c r="U974" s="148"/>
      <c r="V974" s="148"/>
      <c r="W974" s="148"/>
      <c r="X974" s="148"/>
      <c r="Y974" s="148"/>
    </row>
    <row r="975" spans="1:25" ht="19.5" customHeight="1">
      <c r="A975" s="148"/>
      <c r="B975" s="148"/>
      <c r="C975" s="148"/>
      <c r="D975" s="148"/>
      <c r="E975" s="148"/>
      <c r="F975" s="148"/>
      <c r="G975" s="227"/>
      <c r="H975" s="63"/>
      <c r="I975" s="227"/>
      <c r="J975" s="227"/>
      <c r="K975" s="227"/>
      <c r="L975" s="769"/>
      <c r="M975" s="771"/>
      <c r="N975" s="772"/>
      <c r="O975" s="148"/>
      <c r="P975" s="148"/>
      <c r="Q975" s="148"/>
      <c r="R975" s="148"/>
      <c r="S975" s="148"/>
      <c r="T975" s="148"/>
      <c r="U975" s="148"/>
      <c r="V975" s="148"/>
      <c r="W975" s="148"/>
      <c r="X975" s="148"/>
      <c r="Y975" s="148"/>
    </row>
    <row r="976" spans="1:25" ht="19.5" customHeight="1">
      <c r="A976" s="148"/>
      <c r="B976" s="148"/>
      <c r="C976" s="148"/>
      <c r="D976" s="148"/>
      <c r="E976" s="148"/>
      <c r="F976" s="148"/>
      <c r="G976" s="227"/>
      <c r="H976" s="63"/>
      <c r="I976" s="227"/>
      <c r="J976" s="227"/>
      <c r="K976" s="227"/>
      <c r="L976" s="769"/>
      <c r="M976" s="771"/>
      <c r="N976" s="772"/>
      <c r="O976" s="148"/>
      <c r="P976" s="148"/>
      <c r="Q976" s="148"/>
      <c r="R976" s="148"/>
      <c r="S976" s="148"/>
      <c r="T976" s="148"/>
      <c r="U976" s="148"/>
      <c r="V976" s="148"/>
      <c r="W976" s="148"/>
      <c r="X976" s="148"/>
      <c r="Y976" s="148"/>
    </row>
    <row r="977" spans="1:25" ht="19.5" customHeight="1">
      <c r="A977" s="148"/>
      <c r="B977" s="148"/>
      <c r="C977" s="148"/>
      <c r="D977" s="148"/>
      <c r="E977" s="148"/>
      <c r="F977" s="148"/>
      <c r="G977" s="227"/>
      <c r="H977" s="63"/>
      <c r="I977" s="227"/>
      <c r="J977" s="227"/>
      <c r="K977" s="227"/>
      <c r="L977" s="769"/>
      <c r="M977" s="771"/>
      <c r="N977" s="772"/>
      <c r="O977" s="148"/>
      <c r="P977" s="148"/>
      <c r="Q977" s="148"/>
      <c r="R977" s="148"/>
      <c r="S977" s="148"/>
      <c r="T977" s="148"/>
      <c r="U977" s="148"/>
      <c r="V977" s="148"/>
      <c r="W977" s="148"/>
      <c r="X977" s="148"/>
      <c r="Y977" s="148"/>
    </row>
    <row r="978" spans="1:25" ht="19.5" customHeight="1">
      <c r="A978" s="148"/>
      <c r="B978" s="148"/>
      <c r="C978" s="148"/>
      <c r="D978" s="148"/>
      <c r="E978" s="148"/>
      <c r="F978" s="148"/>
      <c r="G978" s="227"/>
      <c r="H978" s="63"/>
      <c r="I978" s="227"/>
      <c r="J978" s="227"/>
      <c r="K978" s="227"/>
      <c r="L978" s="769"/>
      <c r="M978" s="771"/>
      <c r="N978" s="772"/>
      <c r="O978" s="148"/>
      <c r="P978" s="148"/>
      <c r="Q978" s="148"/>
      <c r="R978" s="148"/>
      <c r="S978" s="148"/>
      <c r="T978" s="148"/>
      <c r="U978" s="148"/>
      <c r="V978" s="148"/>
      <c r="W978" s="148"/>
      <c r="X978" s="148"/>
      <c r="Y978" s="148"/>
    </row>
    <row r="979" spans="1:25" ht="19.5" customHeight="1">
      <c r="A979" s="148"/>
      <c r="B979" s="148"/>
      <c r="C979" s="148"/>
      <c r="D979" s="148"/>
      <c r="E979" s="148"/>
      <c r="F979" s="148"/>
      <c r="G979" s="227"/>
      <c r="H979" s="63"/>
      <c r="I979" s="227"/>
      <c r="J979" s="227"/>
      <c r="K979" s="227"/>
      <c r="L979" s="769"/>
      <c r="M979" s="771"/>
      <c r="N979" s="772"/>
      <c r="O979" s="148"/>
      <c r="P979" s="148"/>
      <c r="Q979" s="148"/>
      <c r="R979" s="148"/>
      <c r="S979" s="148"/>
      <c r="T979" s="148"/>
      <c r="U979" s="148"/>
      <c r="V979" s="148"/>
      <c r="W979" s="148"/>
      <c r="X979" s="148"/>
      <c r="Y979" s="148"/>
    </row>
    <row r="980" spans="1:25" ht="19.5" customHeight="1">
      <c r="A980" s="148"/>
      <c r="B980" s="148"/>
      <c r="C980" s="148"/>
      <c r="D980" s="148"/>
      <c r="E980" s="148"/>
      <c r="F980" s="148"/>
      <c r="G980" s="227"/>
      <c r="H980" s="63"/>
      <c r="I980" s="227"/>
      <c r="J980" s="227"/>
      <c r="K980" s="227"/>
      <c r="L980" s="769"/>
      <c r="M980" s="771"/>
      <c r="N980" s="772"/>
      <c r="O980" s="148"/>
      <c r="P980" s="148"/>
      <c r="Q980" s="148"/>
      <c r="R980" s="148"/>
      <c r="S980" s="148"/>
      <c r="T980" s="148"/>
      <c r="U980" s="148"/>
      <c r="V980" s="148"/>
      <c r="W980" s="148"/>
      <c r="X980" s="148"/>
      <c r="Y980" s="148"/>
    </row>
    <row r="981" spans="1:25" ht="19.5" customHeight="1">
      <c r="A981" s="148"/>
      <c r="B981" s="148"/>
      <c r="C981" s="148"/>
      <c r="D981" s="148"/>
      <c r="E981" s="148"/>
      <c r="F981" s="148"/>
      <c r="G981" s="227"/>
      <c r="H981" s="63"/>
      <c r="I981" s="227"/>
      <c r="J981" s="227"/>
      <c r="K981" s="227"/>
      <c r="L981" s="769"/>
      <c r="M981" s="771"/>
      <c r="N981" s="772"/>
      <c r="O981" s="148"/>
      <c r="P981" s="148"/>
      <c r="Q981" s="148"/>
      <c r="R981" s="148"/>
      <c r="S981" s="148"/>
      <c r="T981" s="148"/>
      <c r="U981" s="148"/>
      <c r="V981" s="148"/>
      <c r="W981" s="148"/>
      <c r="X981" s="148"/>
      <c r="Y981" s="148"/>
    </row>
    <row r="982" spans="1:25" ht="19.5" customHeight="1">
      <c r="A982" s="148"/>
      <c r="B982" s="148"/>
      <c r="C982" s="148"/>
      <c r="D982" s="148"/>
      <c r="E982" s="148"/>
      <c r="F982" s="148"/>
      <c r="G982" s="227"/>
      <c r="H982" s="63"/>
      <c r="I982" s="227"/>
      <c r="J982" s="227"/>
      <c r="K982" s="227"/>
      <c r="L982" s="769"/>
      <c r="M982" s="771"/>
      <c r="N982" s="772"/>
      <c r="O982" s="148"/>
      <c r="P982" s="148"/>
      <c r="Q982" s="148"/>
      <c r="R982" s="148"/>
      <c r="S982" s="148"/>
      <c r="T982" s="148"/>
      <c r="U982" s="148"/>
      <c r="V982" s="148"/>
      <c r="W982" s="148"/>
      <c r="X982" s="148"/>
      <c r="Y982" s="148"/>
    </row>
    <row r="983" spans="1:25" ht="19.5" customHeight="1">
      <c r="A983" s="148"/>
      <c r="B983" s="148"/>
      <c r="C983" s="148"/>
      <c r="D983" s="148"/>
      <c r="E983" s="148"/>
      <c r="F983" s="148"/>
      <c r="G983" s="227"/>
      <c r="H983" s="63"/>
      <c r="I983" s="227"/>
      <c r="J983" s="227"/>
      <c r="K983" s="227"/>
      <c r="L983" s="769"/>
      <c r="M983" s="771"/>
      <c r="N983" s="772"/>
      <c r="O983" s="148"/>
      <c r="P983" s="148"/>
      <c r="Q983" s="148"/>
      <c r="R983" s="148"/>
      <c r="S983" s="148"/>
      <c r="T983" s="148"/>
      <c r="U983" s="148"/>
      <c r="V983" s="148"/>
      <c r="W983" s="148"/>
      <c r="X983" s="148"/>
      <c r="Y983" s="148"/>
    </row>
    <row r="984" spans="1:25" ht="19.5" customHeight="1">
      <c r="A984" s="148"/>
      <c r="B984" s="148"/>
      <c r="C984" s="148"/>
      <c r="D984" s="148"/>
      <c r="E984" s="148"/>
      <c r="F984" s="148"/>
      <c r="G984" s="227"/>
      <c r="H984" s="63"/>
      <c r="I984" s="227"/>
      <c r="J984" s="227"/>
      <c r="K984" s="227"/>
      <c r="L984" s="769"/>
      <c r="M984" s="771"/>
      <c r="N984" s="772"/>
      <c r="O984" s="148"/>
      <c r="P984" s="148"/>
      <c r="Q984" s="148"/>
      <c r="R984" s="148"/>
      <c r="S984" s="148"/>
      <c r="T984" s="148"/>
      <c r="U984" s="148"/>
      <c r="V984" s="148"/>
      <c r="W984" s="148"/>
      <c r="X984" s="148"/>
      <c r="Y984" s="148"/>
    </row>
    <row r="985" spans="1:25" ht="19.5" customHeight="1">
      <c r="A985" s="148"/>
      <c r="B985" s="148"/>
      <c r="C985" s="148"/>
      <c r="D985" s="148"/>
      <c r="E985" s="148"/>
      <c r="F985" s="148"/>
      <c r="G985" s="227"/>
      <c r="H985" s="63"/>
      <c r="I985" s="227"/>
      <c r="J985" s="227"/>
      <c r="K985" s="227"/>
      <c r="L985" s="769"/>
      <c r="M985" s="771"/>
      <c r="N985" s="772"/>
      <c r="O985" s="148"/>
      <c r="P985" s="148"/>
      <c r="Q985" s="148"/>
      <c r="R985" s="148"/>
      <c r="S985" s="148"/>
      <c r="T985" s="148"/>
      <c r="U985" s="148"/>
      <c r="V985" s="148"/>
      <c r="W985" s="148"/>
      <c r="X985" s="148"/>
      <c r="Y985" s="148"/>
    </row>
    <row r="986" spans="1:25" ht="19.5" customHeight="1">
      <c r="A986" s="148"/>
      <c r="B986" s="148"/>
      <c r="C986" s="148"/>
      <c r="D986" s="148"/>
      <c r="E986" s="148"/>
      <c r="F986" s="148"/>
      <c r="G986" s="227"/>
      <c r="H986" s="63"/>
      <c r="I986" s="227"/>
      <c r="J986" s="227"/>
      <c r="K986" s="227"/>
      <c r="L986" s="769"/>
      <c r="M986" s="771"/>
      <c r="N986" s="772"/>
      <c r="O986" s="148"/>
      <c r="P986" s="148"/>
      <c r="Q986" s="148"/>
      <c r="R986" s="148"/>
      <c r="S986" s="148"/>
      <c r="T986" s="148"/>
      <c r="U986" s="148"/>
      <c r="V986" s="148"/>
      <c r="W986" s="148"/>
      <c r="X986" s="148"/>
      <c r="Y986" s="148"/>
    </row>
    <row r="987" spans="1:25" ht="19.5" customHeight="1">
      <c r="A987" s="148"/>
      <c r="B987" s="148"/>
      <c r="C987" s="148"/>
      <c r="D987" s="148"/>
      <c r="E987" s="148"/>
      <c r="F987" s="148"/>
      <c r="G987" s="227"/>
      <c r="H987" s="63"/>
      <c r="I987" s="227"/>
      <c r="J987" s="227"/>
      <c r="K987" s="227"/>
      <c r="L987" s="769"/>
      <c r="M987" s="771"/>
      <c r="N987" s="772"/>
      <c r="O987" s="148"/>
      <c r="P987" s="148"/>
      <c r="Q987" s="148"/>
      <c r="R987" s="148"/>
      <c r="S987" s="148"/>
      <c r="T987" s="148"/>
      <c r="U987" s="148"/>
      <c r="V987" s="148"/>
      <c r="W987" s="148"/>
      <c r="X987" s="148"/>
      <c r="Y987" s="148"/>
    </row>
    <row r="988" spans="1:25" ht="19.5" customHeight="1">
      <c r="A988" s="148"/>
      <c r="B988" s="148"/>
      <c r="C988" s="148"/>
      <c r="D988" s="148"/>
      <c r="E988" s="148"/>
      <c r="F988" s="148"/>
      <c r="G988" s="227"/>
      <c r="H988" s="63"/>
      <c r="I988" s="227"/>
      <c r="J988" s="227"/>
      <c r="K988" s="227"/>
      <c r="L988" s="769"/>
      <c r="M988" s="771"/>
      <c r="N988" s="772"/>
      <c r="O988" s="148"/>
      <c r="P988" s="148"/>
      <c r="Q988" s="148"/>
      <c r="R988" s="148"/>
      <c r="S988" s="148"/>
      <c r="T988" s="148"/>
      <c r="U988" s="148"/>
      <c r="V988" s="148"/>
      <c r="W988" s="148"/>
      <c r="X988" s="148"/>
      <c r="Y988" s="148"/>
    </row>
    <row r="989" spans="1:25" ht="19.5" customHeight="1">
      <c r="A989" s="148"/>
      <c r="B989" s="148"/>
      <c r="C989" s="148"/>
      <c r="D989" s="148"/>
      <c r="E989" s="148"/>
      <c r="F989" s="148"/>
      <c r="G989" s="227"/>
      <c r="H989" s="63"/>
      <c r="I989" s="227"/>
      <c r="J989" s="227"/>
      <c r="K989" s="227"/>
      <c r="L989" s="769"/>
      <c r="M989" s="771"/>
      <c r="N989" s="772"/>
      <c r="O989" s="148"/>
      <c r="P989" s="148"/>
      <c r="Q989" s="148"/>
      <c r="R989" s="148"/>
      <c r="S989" s="148"/>
      <c r="T989" s="148"/>
      <c r="U989" s="148"/>
      <c r="V989" s="148"/>
      <c r="W989" s="148"/>
      <c r="X989" s="148"/>
      <c r="Y989" s="148"/>
    </row>
    <row r="990" spans="1:25" ht="19.5" customHeight="1">
      <c r="A990" s="148"/>
      <c r="B990" s="148"/>
      <c r="C990" s="148"/>
      <c r="D990" s="148"/>
      <c r="E990" s="148"/>
      <c r="F990" s="148"/>
      <c r="G990" s="227"/>
      <c r="H990" s="63"/>
      <c r="I990" s="227"/>
      <c r="J990" s="227"/>
      <c r="K990" s="227"/>
      <c r="L990" s="769"/>
      <c r="M990" s="771"/>
      <c r="N990" s="772"/>
      <c r="O990" s="148"/>
      <c r="P990" s="148"/>
      <c r="Q990" s="148"/>
      <c r="R990" s="148"/>
      <c r="S990" s="148"/>
      <c r="T990" s="148"/>
      <c r="U990" s="148"/>
      <c r="V990" s="148"/>
      <c r="W990" s="148"/>
      <c r="X990" s="148"/>
      <c r="Y990" s="148"/>
    </row>
    <row r="991" spans="1:25" ht="19.5" customHeight="1">
      <c r="A991" s="148"/>
      <c r="B991" s="148"/>
      <c r="C991" s="148"/>
      <c r="D991" s="148"/>
      <c r="E991" s="148"/>
      <c r="F991" s="148"/>
      <c r="G991" s="227"/>
      <c r="H991" s="63"/>
      <c r="I991" s="227"/>
      <c r="J991" s="227"/>
      <c r="K991" s="227"/>
      <c r="L991" s="769"/>
      <c r="M991" s="771"/>
      <c r="N991" s="772"/>
      <c r="O991" s="148"/>
      <c r="P991" s="148"/>
      <c r="Q991" s="148"/>
      <c r="R991" s="148"/>
      <c r="S991" s="148"/>
      <c r="T991" s="148"/>
      <c r="U991" s="148"/>
      <c r="V991" s="148"/>
      <c r="W991" s="148"/>
      <c r="X991" s="148"/>
      <c r="Y991" s="148"/>
    </row>
    <row r="992" spans="1:25" ht="19.5" customHeight="1">
      <c r="A992" s="148"/>
      <c r="B992" s="148"/>
      <c r="C992" s="148"/>
      <c r="D992" s="148"/>
      <c r="E992" s="148"/>
      <c r="F992" s="148"/>
      <c r="G992" s="227"/>
      <c r="H992" s="63"/>
      <c r="I992" s="227"/>
      <c r="J992" s="227"/>
      <c r="K992" s="227"/>
      <c r="L992" s="769"/>
      <c r="M992" s="771"/>
      <c r="N992" s="772"/>
      <c r="O992" s="148"/>
      <c r="P992" s="148"/>
      <c r="Q992" s="148"/>
      <c r="R992" s="148"/>
      <c r="S992" s="148"/>
      <c r="T992" s="148"/>
      <c r="U992" s="148"/>
      <c r="V992" s="148"/>
      <c r="W992" s="148"/>
      <c r="X992" s="148"/>
      <c r="Y992" s="148"/>
    </row>
    <row r="993" spans="1:25" ht="19.5" customHeight="1">
      <c r="A993" s="148"/>
      <c r="B993" s="148"/>
      <c r="C993" s="148"/>
      <c r="D993" s="148"/>
      <c r="E993" s="148"/>
      <c r="F993" s="148"/>
      <c r="G993" s="227"/>
      <c r="H993" s="63"/>
      <c r="I993" s="227"/>
      <c r="J993" s="227"/>
      <c r="K993" s="227"/>
      <c r="L993" s="769"/>
      <c r="M993" s="771"/>
      <c r="N993" s="772"/>
      <c r="O993" s="148"/>
      <c r="P993" s="148"/>
      <c r="Q993" s="148"/>
      <c r="R993" s="148"/>
      <c r="S993" s="148"/>
      <c r="T993" s="148"/>
      <c r="U993" s="148"/>
      <c r="V993" s="148"/>
      <c r="W993" s="148"/>
      <c r="X993" s="148"/>
      <c r="Y993" s="148"/>
    </row>
    <row r="994" spans="1:25" ht="19.5" customHeight="1">
      <c r="A994" s="148"/>
      <c r="B994" s="148"/>
      <c r="C994" s="148"/>
      <c r="D994" s="148"/>
      <c r="E994" s="148"/>
      <c r="F994" s="148"/>
      <c r="G994" s="227"/>
      <c r="H994" s="63"/>
      <c r="I994" s="227"/>
      <c r="J994" s="227"/>
      <c r="K994" s="227"/>
      <c r="L994" s="769"/>
      <c r="M994" s="771"/>
      <c r="N994" s="772"/>
      <c r="O994" s="148"/>
      <c r="P994" s="148"/>
      <c r="Q994" s="148"/>
      <c r="R994" s="148"/>
      <c r="S994" s="148"/>
      <c r="T994" s="148"/>
      <c r="U994" s="148"/>
      <c r="V994" s="148"/>
      <c r="W994" s="148"/>
      <c r="X994" s="148"/>
      <c r="Y994" s="148"/>
    </row>
    <row r="995" spans="1:25" ht="19.5" customHeight="1">
      <c r="A995" s="148"/>
      <c r="B995" s="148"/>
      <c r="C995" s="148"/>
      <c r="D995" s="148"/>
      <c r="E995" s="148"/>
      <c r="F995" s="148"/>
      <c r="G995" s="227"/>
      <c r="H995" s="63"/>
      <c r="I995" s="227"/>
      <c r="J995" s="227"/>
      <c r="K995" s="227"/>
      <c r="L995" s="769"/>
      <c r="M995" s="771"/>
      <c r="N995" s="772"/>
      <c r="O995" s="148"/>
      <c r="P995" s="148"/>
      <c r="Q995" s="148"/>
      <c r="R995" s="148"/>
      <c r="S995" s="148"/>
      <c r="T995" s="148"/>
      <c r="U995" s="148"/>
      <c r="V995" s="148"/>
      <c r="W995" s="148"/>
      <c r="X995" s="148"/>
      <c r="Y995" s="148"/>
    </row>
    <row r="996" spans="1:25" ht="19.5" customHeight="1">
      <c r="A996" s="148"/>
      <c r="B996" s="148"/>
      <c r="C996" s="148"/>
      <c r="D996" s="148"/>
      <c r="E996" s="148"/>
      <c r="F996" s="148"/>
      <c r="G996" s="227"/>
      <c r="H996" s="63"/>
      <c r="I996" s="227"/>
      <c r="J996" s="227"/>
      <c r="K996" s="227"/>
      <c r="L996" s="769"/>
      <c r="M996" s="771"/>
      <c r="N996" s="772"/>
      <c r="O996" s="148"/>
      <c r="P996" s="148"/>
      <c r="Q996" s="148"/>
      <c r="R996" s="148"/>
      <c r="S996" s="148"/>
      <c r="T996" s="148"/>
      <c r="U996" s="148"/>
      <c r="V996" s="148"/>
      <c r="W996" s="148"/>
      <c r="X996" s="148"/>
      <c r="Y996" s="148"/>
    </row>
    <row r="997" spans="1:25" ht="19.5" customHeight="1">
      <c r="A997" s="148"/>
      <c r="B997" s="148"/>
      <c r="C997" s="148"/>
      <c r="D997" s="148"/>
      <c r="E997" s="148"/>
      <c r="F997" s="148"/>
      <c r="G997" s="227"/>
      <c r="H997" s="63"/>
      <c r="I997" s="227"/>
      <c r="J997" s="227"/>
      <c r="K997" s="227"/>
      <c r="L997" s="769"/>
      <c r="M997" s="771"/>
      <c r="N997" s="772"/>
      <c r="O997" s="148"/>
      <c r="P997" s="148"/>
      <c r="Q997" s="148"/>
      <c r="R997" s="148"/>
      <c r="S997" s="148"/>
      <c r="T997" s="148"/>
      <c r="U997" s="148"/>
      <c r="V997" s="148"/>
      <c r="W997" s="148"/>
      <c r="X997" s="148"/>
      <c r="Y997" s="148"/>
    </row>
    <row r="998" spans="1:25" ht="19.5" customHeight="1">
      <c r="A998" s="148"/>
      <c r="B998" s="148"/>
      <c r="C998" s="148"/>
      <c r="D998" s="148"/>
      <c r="E998" s="148"/>
      <c r="F998" s="148"/>
      <c r="G998" s="227"/>
      <c r="H998" s="63"/>
      <c r="I998" s="227"/>
      <c r="J998" s="227"/>
      <c r="K998" s="227"/>
      <c r="L998" s="769"/>
      <c r="M998" s="771"/>
      <c r="N998" s="772"/>
      <c r="O998" s="148"/>
      <c r="P998" s="148"/>
      <c r="Q998" s="148"/>
      <c r="R998" s="148"/>
      <c r="S998" s="148"/>
      <c r="T998" s="148"/>
      <c r="U998" s="148"/>
      <c r="V998" s="148"/>
      <c r="W998" s="148"/>
      <c r="X998" s="148"/>
      <c r="Y998" s="148"/>
    </row>
    <row r="999" spans="1:25" ht="19.5" customHeight="1">
      <c r="A999" s="148"/>
      <c r="B999" s="148"/>
      <c r="C999" s="148"/>
      <c r="D999" s="148"/>
      <c r="E999" s="148"/>
      <c r="F999" s="148"/>
      <c r="G999" s="227"/>
      <c r="H999" s="63"/>
      <c r="I999" s="227"/>
      <c r="J999" s="227"/>
      <c r="K999" s="227"/>
      <c r="L999" s="769"/>
      <c r="M999" s="771"/>
      <c r="N999" s="772"/>
      <c r="O999" s="148"/>
      <c r="P999" s="148"/>
      <c r="Q999" s="148"/>
      <c r="R999" s="148"/>
      <c r="S999" s="148"/>
      <c r="T999" s="148"/>
      <c r="U999" s="148"/>
      <c r="V999" s="148"/>
      <c r="W999" s="148"/>
      <c r="X999" s="148"/>
      <c r="Y999" s="148"/>
    </row>
    <row r="1000" spans="1:25" ht="19.5" customHeight="1">
      <c r="A1000" s="148"/>
      <c r="B1000" s="148"/>
      <c r="C1000" s="148"/>
      <c r="D1000" s="148"/>
      <c r="E1000" s="148"/>
      <c r="F1000" s="148"/>
      <c r="G1000" s="227"/>
      <c r="H1000" s="63"/>
      <c r="I1000" s="227"/>
      <c r="J1000" s="227"/>
      <c r="K1000" s="227"/>
      <c r="L1000" s="769"/>
      <c r="M1000" s="771"/>
      <c r="N1000" s="772"/>
      <c r="O1000" s="148"/>
      <c r="P1000" s="148"/>
      <c r="Q1000" s="148"/>
      <c r="R1000" s="148"/>
      <c r="S1000" s="148"/>
      <c r="T1000" s="148"/>
      <c r="U1000" s="148"/>
      <c r="V1000" s="148"/>
      <c r="W1000" s="148"/>
      <c r="X1000" s="148"/>
      <c r="Y1000" s="148"/>
    </row>
    <row r="1001" spans="1:25" ht="19.5" customHeight="1">
      <c r="A1001" s="148"/>
      <c r="B1001" s="148"/>
      <c r="C1001" s="148"/>
      <c r="D1001" s="148"/>
      <c r="E1001" s="148"/>
      <c r="F1001" s="148"/>
      <c r="G1001" s="227"/>
      <c r="H1001" s="63"/>
      <c r="I1001" s="227"/>
      <c r="J1001" s="227"/>
      <c r="K1001" s="227"/>
      <c r="L1001" s="769"/>
      <c r="M1001" s="771"/>
      <c r="N1001" s="772"/>
      <c r="O1001" s="148"/>
      <c r="P1001" s="148"/>
      <c r="Q1001" s="148"/>
      <c r="R1001" s="148"/>
      <c r="S1001" s="148"/>
      <c r="T1001" s="148"/>
      <c r="U1001" s="148"/>
      <c r="V1001" s="148"/>
      <c r="W1001" s="148"/>
      <c r="X1001" s="148"/>
      <c r="Y1001" s="148"/>
    </row>
    <row r="1002" spans="1:25" ht="19.5" customHeight="1">
      <c r="A1002" s="148"/>
      <c r="B1002" s="148"/>
      <c r="C1002" s="148"/>
      <c r="D1002" s="148"/>
      <c r="E1002" s="148"/>
      <c r="F1002" s="148"/>
      <c r="G1002" s="227"/>
      <c r="H1002" s="63"/>
      <c r="I1002" s="227"/>
      <c r="J1002" s="227"/>
      <c r="K1002" s="227"/>
      <c r="L1002" s="769"/>
      <c r="M1002" s="771"/>
      <c r="N1002" s="772"/>
      <c r="O1002" s="148"/>
      <c r="P1002" s="148"/>
      <c r="Q1002" s="148"/>
      <c r="R1002" s="148"/>
      <c r="S1002" s="148"/>
      <c r="T1002" s="148"/>
      <c r="U1002" s="148"/>
      <c r="V1002" s="148"/>
      <c r="W1002" s="148"/>
      <c r="X1002" s="148"/>
      <c r="Y1002" s="148"/>
    </row>
    <row r="1003" spans="1:25" ht="19.5" customHeight="1">
      <c r="A1003" s="148"/>
      <c r="B1003" s="148"/>
      <c r="C1003" s="148"/>
      <c r="D1003" s="148"/>
      <c r="E1003" s="148"/>
      <c r="F1003" s="148"/>
      <c r="G1003" s="227"/>
      <c r="H1003" s="63"/>
      <c r="I1003" s="227"/>
      <c r="J1003" s="227"/>
      <c r="K1003" s="227"/>
      <c r="L1003" s="769"/>
      <c r="M1003" s="771"/>
      <c r="N1003" s="772"/>
      <c r="O1003" s="148"/>
      <c r="P1003" s="148"/>
      <c r="Q1003" s="148"/>
      <c r="R1003" s="148"/>
      <c r="S1003" s="148"/>
      <c r="T1003" s="148"/>
      <c r="U1003" s="148"/>
      <c r="V1003" s="148"/>
      <c r="W1003" s="148"/>
      <c r="X1003" s="148"/>
      <c r="Y1003" s="148"/>
    </row>
    <row r="1004" spans="1:25" ht="19.5" customHeight="1">
      <c r="A1004" s="148"/>
      <c r="B1004" s="148"/>
      <c r="C1004" s="148"/>
      <c r="D1004" s="148"/>
      <c r="E1004" s="148"/>
      <c r="F1004" s="148"/>
      <c r="G1004" s="227"/>
      <c r="H1004" s="63"/>
      <c r="I1004" s="227"/>
      <c r="J1004" s="227"/>
      <c r="K1004" s="227"/>
      <c r="L1004" s="769"/>
      <c r="M1004" s="771"/>
      <c r="N1004" s="772"/>
      <c r="O1004" s="148"/>
      <c r="P1004" s="148"/>
      <c r="Q1004" s="148"/>
      <c r="R1004" s="148"/>
      <c r="S1004" s="148"/>
      <c r="T1004" s="148"/>
      <c r="U1004" s="148"/>
      <c r="V1004" s="148"/>
      <c r="W1004" s="148"/>
      <c r="X1004" s="148"/>
      <c r="Y1004" s="148"/>
    </row>
    <row r="1005" spans="1:25" ht="19.5" customHeight="1">
      <c r="A1005" s="148"/>
      <c r="B1005" s="148"/>
      <c r="C1005" s="148"/>
      <c r="D1005" s="148"/>
      <c r="E1005" s="148"/>
      <c r="F1005" s="148"/>
      <c r="G1005" s="227"/>
      <c r="H1005" s="63"/>
      <c r="I1005" s="227"/>
      <c r="J1005" s="227"/>
      <c r="K1005" s="227"/>
      <c r="L1005" s="769"/>
      <c r="M1005" s="771"/>
      <c r="N1005" s="772"/>
      <c r="O1005" s="148"/>
      <c r="P1005" s="148"/>
      <c r="Q1005" s="148"/>
      <c r="R1005" s="148"/>
      <c r="S1005" s="148"/>
      <c r="T1005" s="148"/>
      <c r="U1005" s="148"/>
      <c r="V1005" s="148"/>
      <c r="W1005" s="148"/>
      <c r="X1005" s="148"/>
      <c r="Y1005" s="148"/>
    </row>
    <row r="1006" spans="1:25" ht="19.5" customHeight="1">
      <c r="A1006" s="148"/>
      <c r="B1006" s="148"/>
      <c r="C1006" s="148"/>
      <c r="D1006" s="148"/>
      <c r="E1006" s="148"/>
      <c r="F1006" s="148"/>
      <c r="G1006" s="227"/>
      <c r="H1006" s="63"/>
      <c r="I1006" s="227"/>
      <c r="J1006" s="227"/>
      <c r="K1006" s="227"/>
      <c r="L1006" s="769"/>
      <c r="M1006" s="771"/>
      <c r="N1006" s="772"/>
      <c r="O1006" s="148"/>
      <c r="P1006" s="148"/>
      <c r="Q1006" s="148"/>
      <c r="R1006" s="148"/>
      <c r="S1006" s="148"/>
      <c r="T1006" s="148"/>
      <c r="U1006" s="148"/>
      <c r="V1006" s="148"/>
      <c r="W1006" s="148"/>
      <c r="X1006" s="148"/>
      <c r="Y1006" s="148"/>
    </row>
    <row r="1007" spans="1:25" ht="19.5" customHeight="1">
      <c r="A1007" s="148"/>
      <c r="B1007" s="148"/>
      <c r="C1007" s="148"/>
      <c r="D1007" s="148"/>
      <c r="E1007" s="148"/>
      <c r="F1007" s="148"/>
      <c r="G1007" s="227"/>
      <c r="H1007" s="63"/>
      <c r="I1007" s="227"/>
      <c r="J1007" s="227"/>
      <c r="K1007" s="227"/>
      <c r="L1007" s="769"/>
      <c r="M1007" s="771"/>
      <c r="N1007" s="772"/>
      <c r="O1007" s="148"/>
      <c r="P1007" s="148"/>
      <c r="Q1007" s="148"/>
      <c r="R1007" s="148"/>
      <c r="S1007" s="148"/>
      <c r="T1007" s="148"/>
      <c r="U1007" s="148"/>
      <c r="V1007" s="148"/>
      <c r="W1007" s="148"/>
      <c r="X1007" s="148"/>
      <c r="Y1007" s="148"/>
    </row>
    <row r="1008" spans="1:25" ht="19.5" customHeight="1">
      <c r="A1008" s="148"/>
      <c r="B1008" s="148"/>
      <c r="C1008" s="148"/>
      <c r="D1008" s="148"/>
      <c r="E1008" s="148"/>
      <c r="F1008" s="148"/>
      <c r="G1008" s="227"/>
      <c r="H1008" s="63"/>
      <c r="I1008" s="227"/>
      <c r="J1008" s="227"/>
      <c r="K1008" s="227"/>
      <c r="L1008" s="769"/>
      <c r="M1008" s="771"/>
      <c r="N1008" s="772"/>
      <c r="O1008" s="148"/>
      <c r="P1008" s="148"/>
      <c r="Q1008" s="148"/>
      <c r="R1008" s="148"/>
      <c r="S1008" s="148"/>
      <c r="T1008" s="148"/>
      <c r="U1008" s="148"/>
      <c r="V1008" s="148"/>
      <c r="W1008" s="148"/>
      <c r="X1008" s="148"/>
      <c r="Y1008" s="148"/>
    </row>
    <row r="1009" spans="1:25" ht="19.5" customHeight="1">
      <c r="A1009" s="148"/>
      <c r="B1009" s="148"/>
      <c r="C1009" s="148"/>
      <c r="D1009" s="148"/>
      <c r="E1009" s="148"/>
      <c r="F1009" s="148"/>
      <c r="G1009" s="227"/>
      <c r="H1009" s="63"/>
      <c r="I1009" s="227"/>
      <c r="J1009" s="227"/>
      <c r="K1009" s="227"/>
      <c r="L1009" s="769"/>
      <c r="M1009" s="771"/>
      <c r="N1009" s="772"/>
      <c r="O1009" s="148"/>
      <c r="P1009" s="148"/>
      <c r="Q1009" s="148"/>
      <c r="R1009" s="148"/>
      <c r="S1009" s="148"/>
      <c r="T1009" s="148"/>
      <c r="U1009" s="148"/>
      <c r="V1009" s="148"/>
      <c r="W1009" s="148"/>
      <c r="X1009" s="148"/>
      <c r="Y1009" s="148"/>
    </row>
    <row r="1010" spans="1:25" ht="19.5" customHeight="1">
      <c r="A1010" s="148"/>
      <c r="B1010" s="148"/>
      <c r="C1010" s="148"/>
      <c r="D1010" s="148"/>
      <c r="E1010" s="148"/>
      <c r="F1010" s="148"/>
      <c r="G1010" s="227"/>
      <c r="H1010" s="63"/>
      <c r="I1010" s="227"/>
      <c r="J1010" s="227"/>
      <c r="K1010" s="227"/>
      <c r="L1010" s="769"/>
      <c r="M1010" s="771"/>
      <c r="N1010" s="772"/>
      <c r="O1010" s="148"/>
      <c r="P1010" s="148"/>
      <c r="Q1010" s="148"/>
      <c r="R1010" s="148"/>
      <c r="S1010" s="148"/>
      <c r="T1010" s="148"/>
      <c r="U1010" s="148"/>
      <c r="V1010" s="148"/>
      <c r="W1010" s="148"/>
      <c r="X1010" s="148"/>
      <c r="Y1010" s="148"/>
    </row>
    <row r="1011" spans="1:25" ht="19.5" customHeight="1">
      <c r="A1011" s="148"/>
      <c r="B1011" s="148"/>
      <c r="C1011" s="148"/>
      <c r="D1011" s="148"/>
      <c r="E1011" s="148"/>
      <c r="F1011" s="148"/>
      <c r="G1011" s="227"/>
      <c r="H1011" s="63"/>
      <c r="I1011" s="227"/>
      <c r="J1011" s="227"/>
      <c r="K1011" s="227"/>
      <c r="L1011" s="769"/>
      <c r="M1011" s="771"/>
      <c r="N1011" s="772"/>
      <c r="O1011" s="148"/>
      <c r="P1011" s="148"/>
      <c r="Q1011" s="148"/>
      <c r="R1011" s="148"/>
      <c r="S1011" s="148"/>
      <c r="T1011" s="148"/>
      <c r="U1011" s="148"/>
      <c r="V1011" s="148"/>
      <c r="W1011" s="148"/>
      <c r="X1011" s="148"/>
      <c r="Y1011" s="148"/>
    </row>
    <row r="1012" spans="1:25" ht="19.5" customHeight="1">
      <c r="A1012" s="148"/>
      <c r="B1012" s="148"/>
      <c r="C1012" s="148"/>
      <c r="D1012" s="148"/>
      <c r="E1012" s="148"/>
      <c r="F1012" s="148"/>
      <c r="G1012" s="227"/>
      <c r="H1012" s="63"/>
      <c r="I1012" s="227"/>
      <c r="J1012" s="227"/>
      <c r="K1012" s="227"/>
      <c r="L1012" s="769"/>
      <c r="M1012" s="771"/>
      <c r="N1012" s="772"/>
      <c r="O1012" s="148"/>
      <c r="P1012" s="148"/>
      <c r="Q1012" s="148"/>
      <c r="R1012" s="148"/>
      <c r="S1012" s="148"/>
      <c r="T1012" s="148"/>
      <c r="U1012" s="148"/>
      <c r="V1012" s="148"/>
      <c r="W1012" s="148"/>
      <c r="X1012" s="148"/>
      <c r="Y1012" s="148"/>
    </row>
    <row r="1013" spans="1:25" ht="19.5" customHeight="1">
      <c r="A1013" s="148"/>
      <c r="B1013" s="148"/>
      <c r="C1013" s="148"/>
      <c r="D1013" s="148"/>
      <c r="E1013" s="148"/>
      <c r="F1013" s="148"/>
      <c r="G1013" s="227"/>
      <c r="H1013" s="63"/>
      <c r="I1013" s="227"/>
      <c r="J1013" s="227"/>
      <c r="K1013" s="227"/>
      <c r="L1013" s="769"/>
      <c r="M1013" s="771"/>
      <c r="N1013" s="772"/>
      <c r="O1013" s="148"/>
      <c r="P1013" s="148"/>
      <c r="Q1013" s="148"/>
      <c r="R1013" s="148"/>
      <c r="S1013" s="148"/>
      <c r="T1013" s="148"/>
      <c r="U1013" s="148"/>
      <c r="V1013" s="148"/>
      <c r="W1013" s="148"/>
      <c r="X1013" s="148"/>
      <c r="Y1013" s="148"/>
    </row>
    <row r="1014" spans="1:25" ht="19.5" customHeight="1">
      <c r="A1014" s="148"/>
      <c r="B1014" s="148"/>
      <c r="C1014" s="148"/>
      <c r="D1014" s="148"/>
      <c r="E1014" s="148"/>
      <c r="F1014" s="148"/>
      <c r="G1014" s="227"/>
      <c r="H1014" s="63"/>
      <c r="I1014" s="227"/>
      <c r="J1014" s="227"/>
      <c r="K1014" s="227"/>
      <c r="L1014" s="769"/>
      <c r="M1014" s="771"/>
      <c r="N1014" s="772"/>
      <c r="O1014" s="148"/>
      <c r="P1014" s="148"/>
      <c r="Q1014" s="148"/>
      <c r="R1014" s="148"/>
      <c r="S1014" s="148"/>
      <c r="T1014" s="148"/>
      <c r="U1014" s="148"/>
      <c r="V1014" s="148"/>
      <c r="W1014" s="148"/>
      <c r="X1014" s="148"/>
      <c r="Y1014" s="148"/>
    </row>
    <row r="1015" spans="1:25" ht="19.5" customHeight="1">
      <c r="A1015" s="148"/>
      <c r="B1015" s="148"/>
      <c r="C1015" s="148"/>
      <c r="D1015" s="148"/>
      <c r="E1015" s="148"/>
      <c r="F1015" s="148"/>
      <c r="G1015" s="227"/>
      <c r="H1015" s="63"/>
      <c r="I1015" s="227"/>
      <c r="J1015" s="227"/>
      <c r="K1015" s="227"/>
      <c r="L1015" s="769"/>
      <c r="M1015" s="771"/>
      <c r="N1015" s="772"/>
      <c r="O1015" s="148"/>
      <c r="P1015" s="148"/>
      <c r="Q1015" s="148"/>
      <c r="R1015" s="148"/>
      <c r="S1015" s="148"/>
      <c r="T1015" s="148"/>
      <c r="U1015" s="148"/>
      <c r="V1015" s="148"/>
      <c r="W1015" s="148"/>
      <c r="X1015" s="148"/>
      <c r="Y1015" s="148"/>
    </row>
    <row r="1016" spans="1:25" ht="19.5" customHeight="1">
      <c r="A1016" s="148"/>
      <c r="B1016" s="148"/>
      <c r="C1016" s="148"/>
      <c r="D1016" s="148"/>
      <c r="E1016" s="148"/>
      <c r="F1016" s="148"/>
      <c r="G1016" s="227"/>
      <c r="H1016" s="63"/>
      <c r="I1016" s="227"/>
      <c r="J1016" s="227"/>
      <c r="K1016" s="227"/>
      <c r="L1016" s="769"/>
      <c r="M1016" s="771"/>
      <c r="N1016" s="772"/>
      <c r="O1016" s="148"/>
      <c r="P1016" s="148"/>
      <c r="Q1016" s="148"/>
      <c r="R1016" s="148"/>
      <c r="S1016" s="148"/>
      <c r="T1016" s="148"/>
      <c r="U1016" s="148"/>
      <c r="V1016" s="148"/>
      <c r="W1016" s="148"/>
      <c r="X1016" s="148"/>
      <c r="Y1016" s="148"/>
    </row>
    <row r="1017" spans="1:25" ht="19.5" customHeight="1">
      <c r="A1017" s="148"/>
      <c r="B1017" s="148"/>
      <c r="C1017" s="148"/>
      <c r="D1017" s="148"/>
      <c r="E1017" s="148"/>
      <c r="F1017" s="148"/>
      <c r="G1017" s="227"/>
      <c r="H1017" s="63"/>
      <c r="I1017" s="227"/>
      <c r="J1017" s="227"/>
      <c r="K1017" s="227"/>
      <c r="L1017" s="769"/>
      <c r="M1017" s="771"/>
      <c r="N1017" s="772"/>
      <c r="O1017" s="148"/>
      <c r="P1017" s="148"/>
      <c r="Q1017" s="148"/>
      <c r="R1017" s="148"/>
      <c r="S1017" s="148"/>
      <c r="T1017" s="148"/>
      <c r="U1017" s="148"/>
      <c r="V1017" s="148"/>
      <c r="W1017" s="148"/>
      <c r="X1017" s="148"/>
      <c r="Y1017" s="148"/>
    </row>
    <row r="1018" spans="1:25" ht="19.5" customHeight="1">
      <c r="A1018" s="148"/>
      <c r="B1018" s="148"/>
      <c r="C1018" s="148"/>
      <c r="D1018" s="148"/>
      <c r="E1018" s="148"/>
      <c r="F1018" s="148"/>
      <c r="G1018" s="227"/>
      <c r="H1018" s="63"/>
      <c r="I1018" s="227"/>
      <c r="J1018" s="227"/>
      <c r="K1018" s="227"/>
      <c r="L1018" s="769"/>
      <c r="M1018" s="771"/>
      <c r="N1018" s="772"/>
      <c r="O1018" s="148"/>
      <c r="P1018" s="148"/>
      <c r="Q1018" s="148"/>
      <c r="R1018" s="148"/>
      <c r="S1018" s="148"/>
      <c r="T1018" s="148"/>
      <c r="U1018" s="148"/>
      <c r="V1018" s="148"/>
      <c r="W1018" s="148"/>
      <c r="X1018" s="148"/>
      <c r="Y1018" s="148"/>
    </row>
    <row r="1019" spans="1:25" ht="19.5" customHeight="1">
      <c r="A1019" s="148"/>
      <c r="B1019" s="148"/>
      <c r="C1019" s="148"/>
      <c r="D1019" s="148"/>
      <c r="E1019" s="148"/>
      <c r="F1019" s="148"/>
      <c r="G1019" s="227"/>
      <c r="H1019" s="63"/>
      <c r="I1019" s="227"/>
      <c r="J1019" s="227"/>
      <c r="K1019" s="227"/>
      <c r="L1019" s="769"/>
      <c r="M1019" s="771"/>
      <c r="N1019" s="772"/>
      <c r="O1019" s="148"/>
      <c r="P1019" s="148"/>
      <c r="Q1019" s="148"/>
      <c r="R1019" s="148"/>
      <c r="S1019" s="148"/>
      <c r="T1019" s="148"/>
      <c r="U1019" s="148"/>
      <c r="V1019" s="148"/>
      <c r="W1019" s="148"/>
      <c r="X1019" s="148"/>
      <c r="Y1019" s="148"/>
    </row>
    <row r="1020" spans="1:25" ht="19.5" customHeight="1">
      <c r="A1020" s="148"/>
      <c r="B1020" s="148"/>
      <c r="C1020" s="148"/>
      <c r="D1020" s="148"/>
      <c r="E1020" s="148"/>
      <c r="F1020" s="148"/>
      <c r="G1020" s="227"/>
      <c r="H1020" s="63"/>
      <c r="I1020" s="227"/>
      <c r="J1020" s="227"/>
      <c r="K1020" s="227"/>
      <c r="L1020" s="769"/>
      <c r="M1020" s="771"/>
      <c r="N1020" s="772"/>
      <c r="O1020" s="148"/>
      <c r="P1020" s="148"/>
      <c r="Q1020" s="148"/>
      <c r="R1020" s="148"/>
      <c r="S1020" s="148"/>
      <c r="T1020" s="148"/>
      <c r="U1020" s="148"/>
      <c r="V1020" s="148"/>
      <c r="W1020" s="148"/>
      <c r="X1020" s="148"/>
      <c r="Y1020" s="148"/>
    </row>
    <row r="1021" spans="1:25" ht="19.5" customHeight="1">
      <c r="A1021" s="148"/>
      <c r="B1021" s="148"/>
      <c r="C1021" s="148"/>
      <c r="D1021" s="148"/>
      <c r="E1021" s="148"/>
      <c r="F1021" s="148"/>
      <c r="G1021" s="227"/>
      <c r="H1021" s="63"/>
      <c r="I1021" s="227"/>
      <c r="J1021" s="227"/>
      <c r="K1021" s="227"/>
      <c r="L1021" s="769"/>
      <c r="M1021" s="771"/>
      <c r="N1021" s="772"/>
      <c r="O1021" s="148"/>
      <c r="P1021" s="148"/>
      <c r="Q1021" s="148"/>
      <c r="R1021" s="148"/>
      <c r="S1021" s="148"/>
      <c r="T1021" s="148"/>
      <c r="U1021" s="148"/>
      <c r="V1021" s="148"/>
      <c r="W1021" s="148"/>
      <c r="X1021" s="148"/>
      <c r="Y1021" s="148"/>
    </row>
    <row r="1022" spans="1:25" ht="19.5" customHeight="1">
      <c r="A1022" s="148"/>
      <c r="B1022" s="148"/>
      <c r="C1022" s="148"/>
      <c r="D1022" s="148"/>
      <c r="E1022" s="148"/>
      <c r="F1022" s="148"/>
      <c r="G1022" s="227"/>
      <c r="H1022" s="63"/>
      <c r="I1022" s="227"/>
      <c r="J1022" s="227"/>
      <c r="K1022" s="227"/>
      <c r="L1022" s="769"/>
      <c r="M1022" s="771"/>
      <c r="N1022" s="772"/>
      <c r="O1022" s="148"/>
      <c r="P1022" s="148"/>
      <c r="Q1022" s="148"/>
      <c r="R1022" s="148"/>
      <c r="S1022" s="148"/>
      <c r="T1022" s="148"/>
      <c r="U1022" s="148"/>
      <c r="V1022" s="148"/>
      <c r="W1022" s="148"/>
      <c r="X1022" s="148"/>
      <c r="Y1022" s="148"/>
    </row>
    <row r="1023" spans="1:25" ht="19.5" customHeight="1">
      <c r="A1023" s="148"/>
      <c r="B1023" s="148"/>
      <c r="C1023" s="148"/>
      <c r="D1023" s="148"/>
      <c r="E1023" s="148"/>
      <c r="F1023" s="148"/>
      <c r="G1023" s="227"/>
      <c r="H1023" s="63"/>
      <c r="I1023" s="227"/>
      <c r="J1023" s="227"/>
      <c r="K1023" s="227"/>
      <c r="L1023" s="769"/>
      <c r="M1023" s="771"/>
      <c r="N1023" s="772"/>
      <c r="O1023" s="148"/>
      <c r="P1023" s="148"/>
      <c r="Q1023" s="148"/>
      <c r="R1023" s="148"/>
      <c r="S1023" s="148"/>
      <c r="T1023" s="148"/>
      <c r="U1023" s="148"/>
      <c r="V1023" s="148"/>
      <c r="W1023" s="148"/>
      <c r="X1023" s="148"/>
      <c r="Y1023" s="148"/>
    </row>
    <row r="1024" spans="1:25" ht="19.5" customHeight="1">
      <c r="A1024" s="148"/>
      <c r="B1024" s="148"/>
      <c r="C1024" s="148"/>
      <c r="D1024" s="148"/>
      <c r="E1024" s="148"/>
      <c r="F1024" s="148"/>
      <c r="G1024" s="227"/>
      <c r="H1024" s="63"/>
      <c r="I1024" s="227"/>
      <c r="J1024" s="227"/>
      <c r="K1024" s="227"/>
      <c r="L1024" s="769"/>
      <c r="M1024" s="771"/>
      <c r="N1024" s="772"/>
      <c r="O1024" s="148"/>
      <c r="P1024" s="148"/>
      <c r="Q1024" s="148"/>
      <c r="R1024" s="148"/>
      <c r="S1024" s="148"/>
      <c r="T1024" s="148"/>
      <c r="U1024" s="148"/>
      <c r="V1024" s="148"/>
      <c r="W1024" s="148"/>
      <c r="X1024" s="148"/>
      <c r="Y1024" s="148"/>
    </row>
    <row r="1025" spans="1:25" ht="19.5" customHeight="1">
      <c r="A1025" s="148"/>
      <c r="B1025" s="148"/>
      <c r="C1025" s="148"/>
      <c r="D1025" s="148"/>
      <c r="E1025" s="148"/>
      <c r="F1025" s="148"/>
      <c r="G1025" s="227"/>
      <c r="H1025" s="63"/>
      <c r="I1025" s="227"/>
      <c r="J1025" s="227"/>
      <c r="K1025" s="227"/>
      <c r="L1025" s="769"/>
      <c r="M1025" s="771"/>
      <c r="N1025" s="772"/>
      <c r="O1025" s="148"/>
      <c r="P1025" s="148"/>
      <c r="Q1025" s="148"/>
      <c r="R1025" s="148"/>
      <c r="S1025" s="148"/>
      <c r="T1025" s="148"/>
      <c r="U1025" s="148"/>
      <c r="V1025" s="148"/>
      <c r="W1025" s="148"/>
      <c r="X1025" s="148"/>
      <c r="Y1025" s="148"/>
    </row>
    <row r="1026" spans="1:25" ht="19.5" customHeight="1">
      <c r="A1026" s="148"/>
      <c r="B1026" s="148"/>
      <c r="C1026" s="148"/>
      <c r="D1026" s="148"/>
      <c r="E1026" s="148"/>
      <c r="F1026" s="148"/>
      <c r="G1026" s="227"/>
      <c r="H1026" s="63"/>
      <c r="I1026" s="227"/>
      <c r="J1026" s="227"/>
      <c r="K1026" s="227"/>
      <c r="L1026" s="769"/>
      <c r="M1026" s="771"/>
      <c r="N1026" s="772"/>
      <c r="O1026" s="148"/>
      <c r="P1026" s="148"/>
      <c r="Q1026" s="148"/>
      <c r="R1026" s="148"/>
      <c r="S1026" s="148"/>
      <c r="T1026" s="148"/>
      <c r="U1026" s="148"/>
      <c r="V1026" s="148"/>
      <c r="W1026" s="148"/>
      <c r="X1026" s="148"/>
      <c r="Y1026" s="148"/>
    </row>
    <row r="1027" spans="1:25" ht="19.5" customHeight="1">
      <c r="A1027" s="148"/>
      <c r="B1027" s="148"/>
      <c r="C1027" s="148"/>
      <c r="D1027" s="148"/>
      <c r="E1027" s="148"/>
      <c r="F1027" s="148"/>
      <c r="G1027" s="227"/>
      <c r="H1027" s="63"/>
      <c r="I1027" s="227"/>
      <c r="J1027" s="227"/>
      <c r="K1027" s="227"/>
      <c r="L1027" s="769"/>
      <c r="M1027" s="771"/>
      <c r="N1027" s="772"/>
      <c r="O1027" s="148"/>
      <c r="P1027" s="148"/>
      <c r="Q1027" s="148"/>
      <c r="R1027" s="148"/>
      <c r="S1027" s="148"/>
      <c r="T1027" s="148"/>
      <c r="U1027" s="148"/>
      <c r="V1027" s="148"/>
      <c r="W1027" s="148"/>
      <c r="X1027" s="148"/>
      <c r="Y1027" s="148"/>
    </row>
    <row r="1028" spans="1:25" ht="19.5" customHeight="1">
      <c r="A1028" s="148"/>
      <c r="B1028" s="148"/>
      <c r="C1028" s="148"/>
      <c r="D1028" s="148"/>
      <c r="E1028" s="148"/>
      <c r="F1028" s="148"/>
      <c r="G1028" s="227"/>
      <c r="H1028" s="63"/>
      <c r="I1028" s="227"/>
      <c r="J1028" s="227"/>
      <c r="K1028" s="227"/>
      <c r="L1028" s="769"/>
      <c r="M1028" s="771"/>
      <c r="N1028" s="772"/>
      <c r="O1028" s="148"/>
      <c r="P1028" s="148"/>
      <c r="Q1028" s="148"/>
      <c r="R1028" s="148"/>
      <c r="S1028" s="148"/>
      <c r="T1028" s="148"/>
      <c r="U1028" s="148"/>
      <c r="V1028" s="148"/>
      <c r="W1028" s="148"/>
      <c r="X1028" s="148"/>
      <c r="Y1028" s="148"/>
    </row>
    <row r="1029" spans="1:25" ht="19.5" customHeight="1">
      <c r="A1029" s="148"/>
      <c r="B1029" s="148"/>
      <c r="C1029" s="148"/>
      <c r="D1029" s="148"/>
      <c r="E1029" s="148"/>
      <c r="F1029" s="148"/>
      <c r="G1029" s="227"/>
      <c r="H1029" s="63"/>
      <c r="I1029" s="227"/>
      <c r="J1029" s="227"/>
      <c r="K1029" s="227"/>
      <c r="L1029" s="769"/>
      <c r="M1029" s="771"/>
      <c r="N1029" s="772"/>
      <c r="O1029" s="148"/>
      <c r="P1029" s="148"/>
      <c r="Q1029" s="148"/>
      <c r="R1029" s="148"/>
      <c r="S1029" s="148"/>
      <c r="T1029" s="148"/>
      <c r="U1029" s="148"/>
      <c r="V1029" s="148"/>
      <c r="W1029" s="148"/>
      <c r="X1029" s="148"/>
      <c r="Y1029" s="148"/>
    </row>
    <row r="1030" spans="1:25" ht="19.5" customHeight="1">
      <c r="A1030" s="148"/>
      <c r="B1030" s="148"/>
      <c r="C1030" s="148"/>
      <c r="D1030" s="148"/>
      <c r="E1030" s="148"/>
      <c r="F1030" s="148"/>
      <c r="G1030" s="227"/>
      <c r="H1030" s="63"/>
      <c r="I1030" s="227"/>
      <c r="J1030" s="227"/>
      <c r="K1030" s="227"/>
      <c r="L1030" s="769"/>
      <c r="M1030" s="771"/>
      <c r="N1030" s="772"/>
      <c r="O1030" s="148"/>
      <c r="P1030" s="148"/>
      <c r="Q1030" s="148"/>
      <c r="R1030" s="148"/>
      <c r="S1030" s="148"/>
      <c r="T1030" s="148"/>
      <c r="U1030" s="148"/>
      <c r="V1030" s="148"/>
      <c r="W1030" s="148"/>
      <c r="X1030" s="148"/>
      <c r="Y1030" s="148"/>
    </row>
    <row r="1031" spans="1:25" ht="19.5" customHeight="1">
      <c r="A1031" s="148"/>
      <c r="B1031" s="148"/>
      <c r="C1031" s="148"/>
      <c r="D1031" s="148"/>
      <c r="E1031" s="148"/>
      <c r="F1031" s="148"/>
      <c r="G1031" s="227"/>
      <c r="H1031" s="63"/>
      <c r="I1031" s="227"/>
      <c r="J1031" s="227"/>
      <c r="K1031" s="227"/>
      <c r="L1031" s="769"/>
      <c r="M1031" s="771"/>
      <c r="N1031" s="772"/>
      <c r="O1031" s="148"/>
      <c r="P1031" s="148"/>
      <c r="Q1031" s="148"/>
      <c r="R1031" s="148"/>
      <c r="S1031" s="148"/>
      <c r="T1031" s="148"/>
      <c r="U1031" s="148"/>
      <c r="V1031" s="148"/>
      <c r="W1031" s="148"/>
      <c r="X1031" s="148"/>
      <c r="Y1031" s="148"/>
    </row>
    <row r="1032" spans="1:25" ht="19.5" customHeight="1">
      <c r="A1032" s="148"/>
      <c r="B1032" s="148"/>
      <c r="C1032" s="148"/>
      <c r="D1032" s="148"/>
      <c r="E1032" s="148"/>
      <c r="F1032" s="148"/>
      <c r="G1032" s="227"/>
      <c r="H1032" s="63"/>
      <c r="I1032" s="227"/>
      <c r="J1032" s="227"/>
      <c r="K1032" s="227"/>
      <c r="L1032" s="769"/>
      <c r="M1032" s="771"/>
      <c r="N1032" s="772"/>
      <c r="O1032" s="148"/>
      <c r="P1032" s="148"/>
      <c r="Q1032" s="148"/>
      <c r="R1032" s="148"/>
      <c r="S1032" s="148"/>
      <c r="T1032" s="148"/>
      <c r="U1032" s="148"/>
      <c r="V1032" s="148"/>
      <c r="W1032" s="148"/>
      <c r="X1032" s="148"/>
      <c r="Y1032" s="148"/>
    </row>
    <row r="1033" spans="1:25" ht="19.5" customHeight="1">
      <c r="A1033" s="148"/>
      <c r="B1033" s="148"/>
      <c r="C1033" s="148"/>
      <c r="D1033" s="148"/>
      <c r="E1033" s="148"/>
      <c r="F1033" s="148"/>
      <c r="G1033" s="227"/>
      <c r="H1033" s="63"/>
      <c r="I1033" s="227"/>
      <c r="J1033" s="227"/>
      <c r="K1033" s="227"/>
      <c r="L1033" s="769"/>
      <c r="M1033" s="771"/>
      <c r="N1033" s="772"/>
      <c r="O1033" s="148"/>
      <c r="P1033" s="148"/>
      <c r="Q1033" s="148"/>
      <c r="R1033" s="148"/>
      <c r="S1033" s="148"/>
      <c r="T1033" s="148"/>
      <c r="U1033" s="148"/>
      <c r="V1033" s="148"/>
      <c r="W1033" s="148"/>
      <c r="X1033" s="148"/>
      <c r="Y1033" s="148"/>
    </row>
    <row r="1034" spans="1:25" ht="19.5" customHeight="1">
      <c r="A1034" s="148"/>
      <c r="B1034" s="148"/>
      <c r="C1034" s="148"/>
      <c r="D1034" s="148"/>
      <c r="E1034" s="148"/>
      <c r="F1034" s="148"/>
      <c r="G1034" s="227"/>
      <c r="H1034" s="63"/>
      <c r="I1034" s="227"/>
      <c r="J1034" s="227"/>
      <c r="K1034" s="227"/>
      <c r="L1034" s="769"/>
      <c r="M1034" s="771"/>
      <c r="N1034" s="772"/>
      <c r="O1034" s="148"/>
      <c r="P1034" s="148"/>
      <c r="Q1034" s="148"/>
      <c r="R1034" s="148"/>
      <c r="S1034" s="148"/>
      <c r="T1034" s="148"/>
      <c r="U1034" s="148"/>
      <c r="V1034" s="148"/>
      <c r="W1034" s="148"/>
      <c r="X1034" s="148"/>
      <c r="Y1034" s="148"/>
    </row>
    <row r="1035" spans="1:25" ht="19.5" customHeight="1">
      <c r="A1035" s="148"/>
      <c r="B1035" s="148"/>
      <c r="C1035" s="148"/>
      <c r="D1035" s="148"/>
      <c r="E1035" s="148"/>
      <c r="F1035" s="148"/>
      <c r="G1035" s="227"/>
      <c r="H1035" s="63"/>
      <c r="I1035" s="227"/>
      <c r="J1035" s="227"/>
      <c r="K1035" s="227"/>
      <c r="L1035" s="769"/>
      <c r="M1035" s="771"/>
      <c r="N1035" s="772"/>
      <c r="O1035" s="148"/>
      <c r="P1035" s="148"/>
      <c r="Q1035" s="148"/>
      <c r="R1035" s="148"/>
      <c r="S1035" s="148"/>
      <c r="T1035" s="148"/>
      <c r="U1035" s="148"/>
      <c r="V1035" s="148"/>
      <c r="W1035" s="148"/>
      <c r="X1035" s="148"/>
      <c r="Y1035" s="148"/>
    </row>
    <row r="1036" spans="1:25" ht="19.5" customHeight="1">
      <c r="A1036" s="148"/>
      <c r="B1036" s="148"/>
      <c r="C1036" s="148"/>
      <c r="D1036" s="148"/>
      <c r="E1036" s="148"/>
      <c r="F1036" s="148"/>
      <c r="G1036" s="227"/>
      <c r="H1036" s="63"/>
      <c r="I1036" s="227"/>
      <c r="J1036" s="227"/>
      <c r="K1036" s="227"/>
      <c r="L1036" s="769"/>
      <c r="M1036" s="771"/>
      <c r="N1036" s="772"/>
      <c r="O1036" s="148"/>
      <c r="P1036" s="148"/>
      <c r="Q1036" s="148"/>
      <c r="R1036" s="148"/>
      <c r="S1036" s="148"/>
      <c r="T1036" s="148"/>
      <c r="U1036" s="148"/>
      <c r="V1036" s="148"/>
      <c r="W1036" s="148"/>
      <c r="X1036" s="148"/>
      <c r="Y1036" s="148"/>
    </row>
    <row r="1037" spans="1:25" ht="19.5" customHeight="1">
      <c r="A1037" s="148"/>
      <c r="B1037" s="148"/>
      <c r="C1037" s="148"/>
      <c r="D1037" s="148"/>
      <c r="E1037" s="148"/>
      <c r="F1037" s="148"/>
      <c r="G1037" s="227"/>
      <c r="H1037" s="63"/>
      <c r="I1037" s="227"/>
      <c r="J1037" s="227"/>
      <c r="K1037" s="227"/>
      <c r="L1037" s="769"/>
      <c r="M1037" s="771"/>
      <c r="N1037" s="772"/>
      <c r="O1037" s="148"/>
      <c r="P1037" s="148"/>
      <c r="Q1037" s="148"/>
      <c r="R1037" s="148"/>
      <c r="S1037" s="148"/>
      <c r="T1037" s="148"/>
      <c r="U1037" s="148"/>
      <c r="V1037" s="148"/>
      <c r="W1037" s="148"/>
      <c r="X1037" s="148"/>
      <c r="Y1037" s="148"/>
    </row>
    <row r="1038" spans="1:25" ht="19.5" customHeight="1">
      <c r="A1038" s="148"/>
      <c r="B1038" s="148"/>
      <c r="C1038" s="148"/>
      <c r="D1038" s="148"/>
      <c r="E1038" s="148"/>
      <c r="F1038" s="148"/>
      <c r="G1038" s="227"/>
      <c r="H1038" s="63"/>
      <c r="I1038" s="227"/>
      <c r="J1038" s="227"/>
      <c r="K1038" s="227"/>
      <c r="L1038" s="769"/>
      <c r="M1038" s="771"/>
      <c r="N1038" s="772"/>
      <c r="O1038" s="148"/>
      <c r="P1038" s="148"/>
      <c r="Q1038" s="148"/>
      <c r="R1038" s="148"/>
      <c r="S1038" s="148"/>
      <c r="T1038" s="148"/>
      <c r="U1038" s="148"/>
      <c r="V1038" s="148"/>
      <c r="W1038" s="148"/>
      <c r="X1038" s="148"/>
      <c r="Y1038" s="148"/>
    </row>
    <row r="1039" spans="1:25" ht="19.5" customHeight="1">
      <c r="A1039" s="148"/>
      <c r="B1039" s="148"/>
      <c r="C1039" s="148"/>
      <c r="D1039" s="148"/>
      <c r="E1039" s="148"/>
      <c r="F1039" s="148"/>
      <c r="G1039" s="227"/>
      <c r="H1039" s="63"/>
      <c r="I1039" s="227"/>
      <c r="J1039" s="227"/>
      <c r="K1039" s="227"/>
      <c r="L1039" s="769"/>
      <c r="M1039" s="771"/>
      <c r="N1039" s="772"/>
      <c r="O1039" s="148"/>
      <c r="P1039" s="148"/>
      <c r="Q1039" s="148"/>
      <c r="R1039" s="148"/>
      <c r="S1039" s="148"/>
      <c r="T1039" s="148"/>
      <c r="U1039" s="148"/>
      <c r="V1039" s="148"/>
      <c r="W1039" s="148"/>
      <c r="X1039" s="148"/>
      <c r="Y1039" s="148"/>
    </row>
    <row r="1040" spans="1:25" ht="19.5" customHeight="1">
      <c r="A1040" s="148"/>
      <c r="B1040" s="148"/>
      <c r="C1040" s="148"/>
      <c r="D1040" s="148"/>
      <c r="E1040" s="148"/>
      <c r="F1040" s="148"/>
      <c r="G1040" s="227"/>
      <c r="H1040" s="63"/>
      <c r="I1040" s="227"/>
      <c r="J1040" s="227"/>
      <c r="K1040" s="227"/>
      <c r="L1040" s="769"/>
      <c r="M1040" s="771"/>
      <c r="N1040" s="772"/>
      <c r="O1040" s="148"/>
      <c r="P1040" s="148"/>
      <c r="Q1040" s="148"/>
      <c r="R1040" s="148"/>
      <c r="S1040" s="148"/>
      <c r="T1040" s="148"/>
      <c r="U1040" s="148"/>
      <c r="V1040" s="148"/>
      <c r="W1040" s="148"/>
      <c r="X1040" s="148"/>
      <c r="Y1040" s="148"/>
    </row>
    <row r="1041" spans="1:25" ht="19.5" customHeight="1">
      <c r="A1041" s="148"/>
      <c r="B1041" s="148"/>
      <c r="C1041" s="148"/>
      <c r="D1041" s="148"/>
      <c r="E1041" s="148"/>
      <c r="F1041" s="148"/>
      <c r="G1041" s="227"/>
      <c r="H1041" s="63"/>
      <c r="I1041" s="227"/>
      <c r="J1041" s="227"/>
      <c r="K1041" s="227"/>
      <c r="L1041" s="769"/>
      <c r="M1041" s="771"/>
      <c r="N1041" s="772"/>
      <c r="O1041" s="148"/>
      <c r="P1041" s="148"/>
      <c r="Q1041" s="148"/>
      <c r="R1041" s="148"/>
      <c r="S1041" s="148"/>
      <c r="T1041" s="148"/>
      <c r="U1041" s="148"/>
      <c r="V1041" s="148"/>
      <c r="W1041" s="148"/>
      <c r="X1041" s="148"/>
      <c r="Y1041" s="148"/>
    </row>
    <row r="1042" spans="1:25" ht="19.5" customHeight="1">
      <c r="A1042" s="148"/>
      <c r="B1042" s="148"/>
      <c r="C1042" s="148"/>
      <c r="D1042" s="148"/>
      <c r="E1042" s="148"/>
      <c r="F1042" s="148"/>
      <c r="G1042" s="227"/>
      <c r="H1042" s="63"/>
      <c r="I1042" s="227"/>
      <c r="J1042" s="227"/>
      <c r="K1042" s="227"/>
      <c r="L1042" s="769"/>
      <c r="M1042" s="771"/>
      <c r="N1042" s="772"/>
      <c r="O1042" s="148"/>
      <c r="P1042" s="148"/>
      <c r="Q1042" s="148"/>
      <c r="R1042" s="148"/>
      <c r="S1042" s="148"/>
      <c r="T1042" s="148"/>
      <c r="U1042" s="148"/>
      <c r="V1042" s="148"/>
      <c r="W1042" s="148"/>
      <c r="X1042" s="148"/>
      <c r="Y1042" s="148"/>
    </row>
    <row r="1043" spans="1:25" ht="19.5" customHeight="1">
      <c r="A1043" s="148"/>
      <c r="B1043" s="148"/>
      <c r="C1043" s="148"/>
      <c r="D1043" s="148"/>
      <c r="E1043" s="148"/>
      <c r="F1043" s="148"/>
      <c r="G1043" s="227"/>
      <c r="H1043" s="63"/>
      <c r="I1043" s="227"/>
      <c r="J1043" s="227"/>
      <c r="K1043" s="227"/>
      <c r="L1043" s="769"/>
      <c r="M1043" s="771"/>
      <c r="N1043" s="772"/>
      <c r="O1043" s="148"/>
      <c r="P1043" s="148"/>
      <c r="Q1043" s="148"/>
      <c r="R1043" s="148"/>
      <c r="S1043" s="148"/>
      <c r="T1043" s="148"/>
      <c r="U1043" s="148"/>
      <c r="V1043" s="148"/>
      <c r="W1043" s="148"/>
      <c r="X1043" s="148"/>
      <c r="Y1043" s="148"/>
    </row>
    <row r="1044" spans="1:25" ht="19.5" customHeight="1">
      <c r="A1044" s="148"/>
      <c r="B1044" s="148"/>
      <c r="C1044" s="148"/>
      <c r="D1044" s="148"/>
      <c r="E1044" s="148"/>
      <c r="F1044" s="148"/>
      <c r="G1044" s="227"/>
      <c r="H1044" s="63"/>
      <c r="I1044" s="227"/>
      <c r="J1044" s="227"/>
      <c r="K1044" s="227"/>
      <c r="L1044" s="769"/>
      <c r="M1044" s="771"/>
      <c r="N1044" s="772"/>
      <c r="O1044" s="148"/>
      <c r="P1044" s="148"/>
      <c r="Q1044" s="148"/>
      <c r="R1044" s="148"/>
      <c r="S1044" s="148"/>
      <c r="T1044" s="148"/>
      <c r="U1044" s="148"/>
      <c r="V1044" s="148"/>
      <c r="W1044" s="148"/>
      <c r="X1044" s="148"/>
      <c r="Y1044" s="148"/>
    </row>
    <row r="1045" spans="1:25" ht="19.5" customHeight="1">
      <c r="A1045" s="148"/>
      <c r="B1045" s="148"/>
      <c r="C1045" s="148"/>
      <c r="D1045" s="148"/>
      <c r="E1045" s="148"/>
      <c r="F1045" s="148"/>
      <c r="G1045" s="227"/>
      <c r="H1045" s="63"/>
      <c r="I1045" s="227"/>
      <c r="J1045" s="227"/>
      <c r="K1045" s="227"/>
      <c r="L1045" s="769"/>
      <c r="M1045" s="771"/>
      <c r="N1045" s="772"/>
      <c r="O1045" s="148"/>
      <c r="P1045" s="148"/>
      <c r="Q1045" s="148"/>
      <c r="R1045" s="148"/>
      <c r="S1045" s="148"/>
      <c r="T1045" s="148"/>
      <c r="U1045" s="148"/>
      <c r="V1045" s="148"/>
      <c r="W1045" s="148"/>
      <c r="X1045" s="148"/>
      <c r="Y1045" s="148"/>
    </row>
    <row r="1046" spans="1:25" ht="19.5" customHeight="1">
      <c r="A1046" s="148"/>
      <c r="B1046" s="148"/>
      <c r="C1046" s="148"/>
      <c r="D1046" s="148"/>
      <c r="E1046" s="148"/>
      <c r="F1046" s="148"/>
      <c r="G1046" s="227"/>
      <c r="H1046" s="63"/>
      <c r="I1046" s="227"/>
      <c r="J1046" s="227"/>
      <c r="K1046" s="227"/>
      <c r="L1046" s="769"/>
      <c r="M1046" s="771"/>
      <c r="N1046" s="772"/>
      <c r="O1046" s="148"/>
      <c r="P1046" s="148"/>
      <c r="Q1046" s="148"/>
      <c r="R1046" s="148"/>
      <c r="S1046" s="148"/>
      <c r="T1046" s="148"/>
      <c r="U1046" s="148"/>
      <c r="V1046" s="148"/>
      <c r="W1046" s="148"/>
      <c r="X1046" s="148"/>
      <c r="Y1046" s="148"/>
    </row>
    <row r="1047" spans="1:25" ht="19.5" customHeight="1">
      <c r="A1047" s="148"/>
      <c r="B1047" s="148"/>
      <c r="C1047" s="148"/>
      <c r="D1047" s="148"/>
      <c r="E1047" s="148"/>
      <c r="F1047" s="148"/>
      <c r="G1047" s="227"/>
      <c r="H1047" s="63"/>
      <c r="I1047" s="227"/>
      <c r="J1047" s="227"/>
      <c r="K1047" s="227"/>
      <c r="L1047" s="769"/>
      <c r="M1047" s="771"/>
      <c r="N1047" s="772"/>
      <c r="O1047" s="148"/>
      <c r="P1047" s="148"/>
      <c r="Q1047" s="148"/>
      <c r="R1047" s="148"/>
      <c r="S1047" s="148"/>
      <c r="T1047" s="148"/>
      <c r="U1047" s="148"/>
      <c r="V1047" s="148"/>
      <c r="W1047" s="148"/>
      <c r="X1047" s="148"/>
      <c r="Y1047" s="148"/>
    </row>
    <row r="1048" spans="1:25" ht="19.5" customHeight="1">
      <c r="A1048" s="148"/>
      <c r="B1048" s="148"/>
      <c r="C1048" s="148"/>
      <c r="D1048" s="148"/>
      <c r="E1048" s="148"/>
      <c r="F1048" s="148"/>
      <c r="G1048" s="227"/>
      <c r="H1048" s="63"/>
      <c r="I1048" s="227"/>
      <c r="J1048" s="227"/>
      <c r="K1048" s="227"/>
      <c r="L1048" s="769"/>
      <c r="M1048" s="771"/>
      <c r="N1048" s="772"/>
      <c r="O1048" s="148"/>
      <c r="P1048" s="148"/>
      <c r="Q1048" s="148"/>
      <c r="R1048" s="148"/>
      <c r="S1048" s="148"/>
      <c r="T1048" s="148"/>
      <c r="U1048" s="148"/>
      <c r="V1048" s="148"/>
      <c r="W1048" s="148"/>
      <c r="X1048" s="148"/>
      <c r="Y1048" s="148"/>
    </row>
    <row r="1049" spans="1:25" ht="19.5" customHeight="1">
      <c r="A1049" s="148"/>
      <c r="B1049" s="148"/>
      <c r="C1049" s="148"/>
      <c r="D1049" s="148"/>
      <c r="E1049" s="148"/>
      <c r="F1049" s="148"/>
      <c r="G1049" s="227"/>
      <c r="H1049" s="63"/>
      <c r="I1049" s="227"/>
      <c r="J1049" s="227"/>
      <c r="K1049" s="227"/>
      <c r="L1049" s="769"/>
      <c r="M1049" s="771"/>
      <c r="N1049" s="772"/>
      <c r="O1049" s="148"/>
      <c r="P1049" s="148"/>
      <c r="Q1049" s="148"/>
      <c r="R1049" s="148"/>
      <c r="S1049" s="148"/>
      <c r="T1049" s="148"/>
      <c r="U1049" s="148"/>
      <c r="V1049" s="148"/>
      <c r="W1049" s="148"/>
      <c r="X1049" s="148"/>
      <c r="Y1049" s="148"/>
    </row>
    <row r="1050" spans="1:25" ht="19.5" customHeight="1">
      <c r="A1050" s="148"/>
      <c r="B1050" s="148"/>
      <c r="C1050" s="148"/>
      <c r="D1050" s="148"/>
      <c r="E1050" s="148"/>
      <c r="F1050" s="148"/>
      <c r="G1050" s="227"/>
      <c r="H1050" s="63"/>
      <c r="I1050" s="227"/>
      <c r="J1050" s="227"/>
      <c r="K1050" s="227"/>
      <c r="L1050" s="769"/>
      <c r="M1050" s="771"/>
      <c r="N1050" s="772"/>
      <c r="O1050" s="148"/>
      <c r="P1050" s="148"/>
      <c r="Q1050" s="148"/>
      <c r="R1050" s="148"/>
      <c r="S1050" s="148"/>
      <c r="T1050" s="148"/>
      <c r="U1050" s="148"/>
      <c r="V1050" s="148"/>
      <c r="W1050" s="148"/>
      <c r="X1050" s="148"/>
      <c r="Y1050" s="148"/>
    </row>
    <row r="1051" spans="1:25" ht="19.5" customHeight="1">
      <c r="A1051" s="148"/>
      <c r="B1051" s="148"/>
      <c r="C1051" s="148"/>
      <c r="D1051" s="148"/>
      <c r="E1051" s="148"/>
      <c r="F1051" s="148"/>
      <c r="G1051" s="227"/>
      <c r="H1051" s="63"/>
      <c r="I1051" s="227"/>
      <c r="J1051" s="227"/>
      <c r="K1051" s="227"/>
      <c r="L1051" s="769"/>
      <c r="M1051" s="771"/>
      <c r="N1051" s="772"/>
      <c r="O1051" s="148"/>
      <c r="P1051" s="148"/>
      <c r="Q1051" s="148"/>
      <c r="R1051" s="148"/>
      <c r="S1051" s="148"/>
      <c r="T1051" s="148"/>
      <c r="U1051" s="148"/>
      <c r="V1051" s="148"/>
      <c r="W1051" s="148"/>
      <c r="X1051" s="148"/>
      <c r="Y1051" s="148"/>
    </row>
    <row r="1052" spans="1:25" ht="19.5" customHeight="1">
      <c r="A1052" s="148"/>
      <c r="B1052" s="148"/>
      <c r="C1052" s="148"/>
      <c r="D1052" s="148"/>
      <c r="E1052" s="148"/>
      <c r="F1052" s="148"/>
      <c r="G1052" s="227"/>
      <c r="H1052" s="63"/>
      <c r="I1052" s="227"/>
      <c r="J1052" s="227"/>
      <c r="K1052" s="227"/>
      <c r="L1052" s="769"/>
      <c r="M1052" s="771"/>
      <c r="N1052" s="772"/>
      <c r="O1052" s="148"/>
      <c r="P1052" s="148"/>
      <c r="Q1052" s="148"/>
      <c r="R1052" s="148"/>
      <c r="S1052" s="148"/>
      <c r="T1052" s="148"/>
      <c r="U1052" s="148"/>
      <c r="V1052" s="148"/>
      <c r="W1052" s="148"/>
      <c r="X1052" s="148"/>
      <c r="Y1052" s="148"/>
    </row>
    <row r="1053" spans="1:25" ht="19.5" customHeight="1">
      <c r="A1053" s="148"/>
      <c r="B1053" s="148"/>
      <c r="C1053" s="148"/>
      <c r="D1053" s="148"/>
      <c r="E1053" s="148"/>
      <c r="F1053" s="148"/>
      <c r="G1053" s="227"/>
      <c r="H1053" s="63"/>
      <c r="I1053" s="227"/>
      <c r="J1053" s="227"/>
      <c r="K1053" s="227"/>
      <c r="L1053" s="769"/>
      <c r="M1053" s="771"/>
      <c r="N1053" s="772"/>
      <c r="O1053" s="148"/>
      <c r="P1053" s="148"/>
      <c r="Q1053" s="148"/>
      <c r="R1053" s="148"/>
      <c r="S1053" s="148"/>
      <c r="T1053" s="148"/>
      <c r="U1053" s="148"/>
      <c r="V1053" s="148"/>
      <c r="W1053" s="148"/>
      <c r="X1053" s="148"/>
      <c r="Y1053" s="148"/>
    </row>
    <row r="1054" spans="1:25" ht="19.5" customHeight="1">
      <c r="A1054" s="148"/>
      <c r="B1054" s="148"/>
      <c r="C1054" s="148"/>
      <c r="D1054" s="148"/>
      <c r="E1054" s="148"/>
      <c r="F1054" s="148"/>
      <c r="G1054" s="227"/>
      <c r="H1054" s="63"/>
      <c r="I1054" s="227"/>
      <c r="J1054" s="227"/>
      <c r="K1054" s="227"/>
      <c r="L1054" s="769"/>
      <c r="M1054" s="771"/>
      <c r="N1054" s="772"/>
      <c r="O1054" s="148"/>
      <c r="P1054" s="148"/>
      <c r="Q1054" s="148"/>
      <c r="R1054" s="148"/>
      <c r="S1054" s="148"/>
      <c r="T1054" s="148"/>
      <c r="U1054" s="148"/>
      <c r="V1054" s="148"/>
      <c r="W1054" s="148"/>
      <c r="X1054" s="148"/>
      <c r="Y1054" s="148"/>
    </row>
    <row r="1055" spans="1:25" ht="19.5" customHeight="1">
      <c r="A1055" s="148"/>
      <c r="B1055" s="148"/>
      <c r="C1055" s="148"/>
      <c r="D1055" s="148"/>
      <c r="E1055" s="148"/>
      <c r="F1055" s="148"/>
      <c r="G1055" s="227"/>
      <c r="H1055" s="63"/>
      <c r="I1055" s="227"/>
      <c r="J1055" s="227"/>
      <c r="K1055" s="227"/>
      <c r="L1055" s="769"/>
      <c r="M1055" s="771"/>
      <c r="N1055" s="772"/>
      <c r="O1055" s="148"/>
      <c r="P1055" s="148"/>
      <c r="Q1055" s="148"/>
      <c r="R1055" s="148"/>
      <c r="S1055" s="148"/>
      <c r="T1055" s="148"/>
      <c r="U1055" s="148"/>
      <c r="V1055" s="148"/>
      <c r="W1055" s="148"/>
      <c r="X1055" s="148"/>
      <c r="Y1055" s="148"/>
    </row>
    <row r="1056" spans="1:25" ht="19.5" customHeight="1">
      <c r="A1056" s="148"/>
      <c r="B1056" s="148"/>
      <c r="C1056" s="148"/>
      <c r="D1056" s="148"/>
      <c r="E1056" s="148"/>
      <c r="F1056" s="148"/>
      <c r="G1056" s="227"/>
      <c r="H1056" s="63"/>
      <c r="I1056" s="227"/>
      <c r="J1056" s="227"/>
      <c r="K1056" s="227"/>
      <c r="L1056" s="769"/>
      <c r="M1056" s="771"/>
      <c r="N1056" s="772"/>
      <c r="O1056" s="148"/>
      <c r="P1056" s="148"/>
      <c r="Q1056" s="148"/>
      <c r="R1056" s="148"/>
      <c r="S1056" s="148"/>
      <c r="T1056" s="148"/>
      <c r="U1056" s="148"/>
      <c r="V1056" s="148"/>
      <c r="W1056" s="148"/>
      <c r="X1056" s="148"/>
      <c r="Y1056" s="148"/>
    </row>
    <row r="1057" spans="1:25" ht="19.5" customHeight="1">
      <c r="A1057" s="148"/>
      <c r="B1057" s="148"/>
      <c r="C1057" s="148"/>
      <c r="D1057" s="148"/>
      <c r="E1057" s="148"/>
      <c r="F1057" s="148"/>
      <c r="G1057" s="227"/>
      <c r="H1057" s="63"/>
      <c r="I1057" s="227"/>
      <c r="J1057" s="227"/>
      <c r="K1057" s="227"/>
      <c r="L1057" s="769"/>
      <c r="M1057" s="771"/>
      <c r="N1057" s="772"/>
      <c r="O1057" s="148"/>
      <c r="P1057" s="148"/>
      <c r="Q1057" s="148"/>
      <c r="R1057" s="148"/>
      <c r="S1057" s="148"/>
      <c r="T1057" s="148"/>
      <c r="U1057" s="148"/>
      <c r="V1057" s="148"/>
      <c r="W1057" s="148"/>
      <c r="X1057" s="148"/>
      <c r="Y1057" s="148"/>
    </row>
    <row r="1058" spans="1:25" ht="19.5" customHeight="1">
      <c r="A1058" s="148"/>
      <c r="B1058" s="148"/>
      <c r="C1058" s="148"/>
      <c r="D1058" s="148"/>
      <c r="E1058" s="148"/>
      <c r="F1058" s="148"/>
      <c r="G1058" s="227"/>
      <c r="H1058" s="63"/>
      <c r="I1058" s="227"/>
      <c r="J1058" s="227"/>
      <c r="K1058" s="227"/>
      <c r="L1058" s="769"/>
      <c r="M1058" s="771"/>
      <c r="N1058" s="772"/>
      <c r="O1058" s="148"/>
      <c r="P1058" s="148"/>
      <c r="Q1058" s="148"/>
      <c r="R1058" s="148"/>
      <c r="S1058" s="148"/>
      <c r="T1058" s="148"/>
      <c r="U1058" s="148"/>
      <c r="V1058" s="148"/>
      <c r="W1058" s="148"/>
      <c r="X1058" s="148"/>
      <c r="Y1058" s="148"/>
    </row>
    <row r="1059" spans="1:25" ht="19.5" customHeight="1">
      <c r="A1059" s="148"/>
      <c r="B1059" s="148"/>
      <c r="C1059" s="148"/>
      <c r="D1059" s="148"/>
      <c r="E1059" s="148"/>
      <c r="F1059" s="148"/>
      <c r="G1059" s="227"/>
      <c r="H1059" s="63"/>
      <c r="I1059" s="227"/>
      <c r="J1059" s="227"/>
      <c r="K1059" s="227"/>
      <c r="L1059" s="769"/>
      <c r="M1059" s="771"/>
      <c r="N1059" s="772"/>
      <c r="O1059" s="148"/>
      <c r="P1059" s="148"/>
      <c r="Q1059" s="148"/>
      <c r="R1059" s="148"/>
      <c r="S1059" s="148"/>
      <c r="T1059" s="148"/>
      <c r="U1059" s="148"/>
      <c r="V1059" s="148"/>
      <c r="W1059" s="148"/>
      <c r="X1059" s="148"/>
      <c r="Y1059" s="148"/>
    </row>
    <row r="1060" spans="1:25" ht="19.5" customHeight="1">
      <c r="A1060" s="148"/>
      <c r="B1060" s="148"/>
      <c r="C1060" s="148"/>
      <c r="D1060" s="148"/>
      <c r="E1060" s="148"/>
      <c r="F1060" s="148"/>
      <c r="G1060" s="227"/>
      <c r="H1060" s="63"/>
      <c r="I1060" s="227"/>
      <c r="J1060" s="227"/>
      <c r="K1060" s="227"/>
      <c r="L1060" s="769"/>
      <c r="M1060" s="771"/>
      <c r="N1060" s="772"/>
      <c r="O1060" s="148"/>
      <c r="P1060" s="148"/>
      <c r="Q1060" s="148"/>
      <c r="R1060" s="148"/>
      <c r="S1060" s="148"/>
      <c r="T1060" s="148"/>
      <c r="U1060" s="148"/>
      <c r="V1060" s="148"/>
      <c r="W1060" s="148"/>
      <c r="X1060" s="148"/>
      <c r="Y1060" s="148"/>
    </row>
    <row r="1061" spans="1:25" ht="19.5" customHeight="1">
      <c r="A1061" s="148"/>
      <c r="B1061" s="148"/>
      <c r="C1061" s="148"/>
      <c r="D1061" s="148"/>
      <c r="E1061" s="148"/>
      <c r="F1061" s="148"/>
      <c r="G1061" s="227"/>
      <c r="H1061" s="63"/>
      <c r="I1061" s="227"/>
      <c r="J1061" s="227"/>
      <c r="K1061" s="227"/>
      <c r="L1061" s="769"/>
      <c r="M1061" s="771"/>
      <c r="N1061" s="772"/>
      <c r="O1061" s="148"/>
      <c r="P1061" s="148"/>
      <c r="Q1061" s="148"/>
      <c r="R1061" s="148"/>
      <c r="S1061" s="148"/>
      <c r="T1061" s="148"/>
      <c r="U1061" s="148"/>
      <c r="V1061" s="148"/>
      <c r="W1061" s="148"/>
      <c r="X1061" s="148"/>
      <c r="Y1061" s="148"/>
    </row>
    <row r="1062" spans="1:25" ht="19.5" customHeight="1">
      <c r="A1062" s="148"/>
      <c r="B1062" s="148"/>
      <c r="C1062" s="148"/>
      <c r="D1062" s="148"/>
      <c r="E1062" s="148"/>
      <c r="F1062" s="148"/>
      <c r="G1062" s="227"/>
      <c r="H1062" s="63"/>
      <c r="I1062" s="227"/>
      <c r="J1062" s="227"/>
      <c r="K1062" s="227"/>
      <c r="L1062" s="769"/>
      <c r="M1062" s="771"/>
      <c r="N1062" s="772"/>
      <c r="O1062" s="148"/>
      <c r="P1062" s="148"/>
      <c r="Q1062" s="148"/>
      <c r="R1062" s="148"/>
      <c r="S1062" s="148"/>
      <c r="T1062" s="148"/>
      <c r="U1062" s="148"/>
      <c r="V1062" s="148"/>
      <c r="W1062" s="148"/>
      <c r="X1062" s="148"/>
      <c r="Y1062" s="148"/>
    </row>
    <row r="1063" spans="1:25" ht="19.5" customHeight="1">
      <c r="A1063" s="148"/>
      <c r="B1063" s="148"/>
      <c r="C1063" s="148"/>
      <c r="D1063" s="148"/>
      <c r="E1063" s="148"/>
      <c r="F1063" s="148"/>
      <c r="G1063" s="227"/>
      <c r="H1063" s="63"/>
      <c r="I1063" s="227"/>
      <c r="J1063" s="227"/>
      <c r="K1063" s="227"/>
      <c r="L1063" s="769"/>
      <c r="M1063" s="771"/>
      <c r="N1063" s="772"/>
      <c r="O1063" s="148"/>
      <c r="P1063" s="148"/>
      <c r="Q1063" s="148"/>
      <c r="R1063" s="148"/>
      <c r="S1063" s="148"/>
      <c r="T1063" s="148"/>
      <c r="U1063" s="148"/>
      <c r="V1063" s="148"/>
      <c r="W1063" s="148"/>
      <c r="X1063" s="148"/>
      <c r="Y1063" s="148"/>
    </row>
    <row r="1064" spans="1:25" ht="19.5" customHeight="1">
      <c r="A1064" s="148"/>
      <c r="B1064" s="148"/>
      <c r="C1064" s="148"/>
      <c r="D1064" s="148"/>
      <c r="E1064" s="148"/>
      <c r="F1064" s="148"/>
      <c r="G1064" s="227"/>
      <c r="H1064" s="63"/>
      <c r="I1064" s="227"/>
      <c r="J1064" s="227"/>
      <c r="K1064" s="227"/>
      <c r="L1064" s="769"/>
      <c r="M1064" s="771"/>
      <c r="N1064" s="772"/>
      <c r="O1064" s="148"/>
      <c r="P1064" s="148"/>
      <c r="Q1064" s="148"/>
      <c r="R1064" s="148"/>
      <c r="S1064" s="148"/>
      <c r="T1064" s="148"/>
      <c r="U1064" s="148"/>
      <c r="V1064" s="148"/>
      <c r="W1064" s="148"/>
      <c r="X1064" s="148"/>
      <c r="Y1064" s="148"/>
    </row>
    <row r="1065" spans="1:25" ht="19.5" customHeight="1">
      <c r="A1065" s="148"/>
      <c r="B1065" s="148"/>
      <c r="C1065" s="148"/>
      <c r="D1065" s="148"/>
      <c r="E1065" s="148"/>
      <c r="F1065" s="148"/>
      <c r="G1065" s="227"/>
      <c r="H1065" s="63"/>
      <c r="I1065" s="227"/>
      <c r="J1065" s="227"/>
      <c r="K1065" s="227"/>
      <c r="L1065" s="769"/>
      <c r="M1065" s="771"/>
      <c r="N1065" s="772"/>
      <c r="O1065" s="148"/>
      <c r="P1065" s="148"/>
      <c r="Q1065" s="148"/>
      <c r="R1065" s="148"/>
      <c r="S1065" s="148"/>
      <c r="T1065" s="148"/>
      <c r="U1065" s="148"/>
      <c r="V1065" s="148"/>
      <c r="W1065" s="148"/>
      <c r="X1065" s="148"/>
      <c r="Y1065" s="148"/>
    </row>
    <row r="1066" spans="1:25" ht="19.5" customHeight="1">
      <c r="A1066" s="148"/>
      <c r="B1066" s="148"/>
      <c r="C1066" s="148"/>
      <c r="D1066" s="148"/>
      <c r="E1066" s="148"/>
      <c r="F1066" s="148"/>
      <c r="G1066" s="227"/>
      <c r="H1066" s="63"/>
      <c r="I1066" s="227"/>
      <c r="J1066" s="227"/>
      <c r="K1066" s="227"/>
      <c r="L1066" s="769"/>
      <c r="M1066" s="771"/>
      <c r="N1066" s="772"/>
      <c r="O1066" s="148"/>
      <c r="P1066" s="148"/>
      <c r="Q1066" s="148"/>
      <c r="R1066" s="148"/>
      <c r="S1066" s="148"/>
      <c r="T1066" s="148"/>
      <c r="U1066" s="148"/>
      <c r="V1066" s="148"/>
      <c r="W1066" s="148"/>
      <c r="X1066" s="148"/>
      <c r="Y1066" s="148"/>
    </row>
    <row r="1067" spans="1:25" ht="19.5" customHeight="1">
      <c r="A1067" s="148"/>
      <c r="B1067" s="148"/>
      <c r="C1067" s="148"/>
      <c r="D1067" s="148"/>
      <c r="E1067" s="148"/>
      <c r="F1067" s="148"/>
      <c r="G1067" s="227"/>
      <c r="H1067" s="63"/>
      <c r="I1067" s="227"/>
      <c r="J1067" s="227"/>
      <c r="K1067" s="227"/>
      <c r="L1067" s="769"/>
      <c r="M1067" s="771"/>
      <c r="N1067" s="772"/>
      <c r="O1067" s="148"/>
      <c r="P1067" s="148"/>
      <c r="Q1067" s="148"/>
      <c r="R1067" s="148"/>
      <c r="S1067" s="148"/>
      <c r="T1067" s="148"/>
      <c r="U1067" s="148"/>
      <c r="V1067" s="148"/>
      <c r="W1067" s="148"/>
      <c r="X1067" s="148"/>
      <c r="Y1067" s="148"/>
    </row>
    <row r="1068" spans="1:25" ht="19.5" customHeight="1">
      <c r="A1068" s="148"/>
      <c r="B1068" s="148"/>
      <c r="C1068" s="148"/>
      <c r="D1068" s="148"/>
      <c r="E1068" s="148"/>
      <c r="F1068" s="148"/>
      <c r="G1068" s="227"/>
      <c r="H1068" s="63"/>
      <c r="I1068" s="227"/>
      <c r="J1068" s="227"/>
      <c r="K1068" s="227"/>
      <c r="L1068" s="769"/>
      <c r="M1068" s="771"/>
      <c r="N1068" s="772"/>
      <c r="O1068" s="148"/>
      <c r="P1068" s="148"/>
      <c r="Q1068" s="148"/>
      <c r="R1068" s="148"/>
      <c r="S1068" s="148"/>
      <c r="T1068" s="148"/>
      <c r="U1068" s="148"/>
      <c r="V1068" s="148"/>
      <c r="W1068" s="148"/>
      <c r="X1068" s="148"/>
      <c r="Y1068" s="148"/>
    </row>
    <row r="1069" spans="1:25" ht="19.5" customHeight="1">
      <c r="A1069" s="148"/>
      <c r="B1069" s="148"/>
      <c r="C1069" s="148"/>
      <c r="D1069" s="148"/>
      <c r="E1069" s="148"/>
      <c r="F1069" s="148"/>
      <c r="G1069" s="227"/>
      <c r="H1069" s="63"/>
      <c r="I1069" s="227"/>
      <c r="J1069" s="227"/>
      <c r="K1069" s="227"/>
      <c r="L1069" s="769"/>
      <c r="M1069" s="771"/>
      <c r="N1069" s="772"/>
      <c r="O1069" s="148"/>
      <c r="P1069" s="148"/>
      <c r="Q1069" s="148"/>
      <c r="R1069" s="148"/>
      <c r="S1069" s="148"/>
      <c r="T1069" s="148"/>
      <c r="U1069" s="148"/>
      <c r="V1069" s="148"/>
      <c r="W1069" s="148"/>
      <c r="X1069" s="148"/>
      <c r="Y1069" s="148"/>
    </row>
    <row r="1070" spans="1:25" ht="19.5" customHeight="1">
      <c r="A1070" s="148"/>
      <c r="B1070" s="148"/>
      <c r="C1070" s="148"/>
      <c r="D1070" s="148"/>
      <c r="E1070" s="148"/>
      <c r="F1070" s="148"/>
      <c r="G1070" s="227"/>
      <c r="H1070" s="63"/>
      <c r="I1070" s="227"/>
      <c r="J1070" s="227"/>
      <c r="K1070" s="227"/>
      <c r="L1070" s="769"/>
      <c r="M1070" s="771"/>
      <c r="N1070" s="772"/>
      <c r="O1070" s="148"/>
      <c r="P1070" s="148"/>
      <c r="Q1070" s="148"/>
      <c r="R1070" s="148"/>
      <c r="S1070" s="148"/>
      <c r="T1070" s="148"/>
      <c r="U1070" s="148"/>
      <c r="V1070" s="148"/>
      <c r="W1070" s="148"/>
      <c r="X1070" s="148"/>
      <c r="Y1070" s="148"/>
    </row>
    <row r="1071" spans="1:25" ht="19.5" customHeight="1">
      <c r="A1071" s="148"/>
      <c r="B1071" s="148"/>
      <c r="C1071" s="148"/>
      <c r="D1071" s="148"/>
      <c r="E1071" s="148"/>
      <c r="F1071" s="148"/>
      <c r="G1071" s="227"/>
      <c r="H1071" s="63"/>
      <c r="I1071" s="227"/>
      <c r="J1071" s="227"/>
      <c r="K1071" s="227"/>
      <c r="L1071" s="769"/>
      <c r="M1071" s="771"/>
      <c r="N1071" s="772"/>
      <c r="O1071" s="148"/>
      <c r="P1071" s="148"/>
      <c r="Q1071" s="148"/>
      <c r="R1071" s="148"/>
      <c r="S1071" s="148"/>
      <c r="T1071" s="148"/>
      <c r="U1071" s="148"/>
      <c r="V1071" s="148"/>
      <c r="W1071" s="148"/>
      <c r="X1071" s="148"/>
      <c r="Y1071" s="148"/>
    </row>
    <row r="1072" spans="1:25" ht="19.5" customHeight="1">
      <c r="A1072" s="148"/>
      <c r="B1072" s="148"/>
      <c r="C1072" s="148"/>
      <c r="D1072" s="148"/>
      <c r="E1072" s="148"/>
      <c r="F1072" s="148"/>
      <c r="G1072" s="227"/>
      <c r="H1072" s="63"/>
      <c r="I1072" s="227"/>
      <c r="J1072" s="227"/>
      <c r="K1072" s="227"/>
      <c r="L1072" s="769"/>
      <c r="M1072" s="771"/>
      <c r="N1072" s="772"/>
      <c r="O1072" s="148"/>
      <c r="P1072" s="148"/>
      <c r="Q1072" s="148"/>
      <c r="R1072" s="148"/>
      <c r="S1072" s="148"/>
      <c r="T1072" s="148"/>
      <c r="U1072" s="148"/>
      <c r="V1072" s="148"/>
      <c r="W1072" s="148"/>
      <c r="X1072" s="148"/>
      <c r="Y1072" s="148"/>
    </row>
    <row r="1073" spans="1:25" ht="19.5" customHeight="1">
      <c r="A1073" s="148"/>
      <c r="B1073" s="148"/>
      <c r="C1073" s="148"/>
      <c r="D1073" s="148"/>
      <c r="E1073" s="148"/>
      <c r="F1073" s="148"/>
      <c r="G1073" s="227"/>
      <c r="H1073" s="63"/>
      <c r="I1073" s="227"/>
      <c r="J1073" s="227"/>
      <c r="K1073" s="227"/>
      <c r="L1073" s="769"/>
      <c r="M1073" s="771"/>
      <c r="N1073" s="772"/>
      <c r="O1073" s="148"/>
      <c r="P1073" s="148"/>
      <c r="Q1073" s="148"/>
      <c r="R1073" s="148"/>
      <c r="S1073" s="148"/>
      <c r="T1073" s="148"/>
      <c r="U1073" s="148"/>
      <c r="V1073" s="148"/>
      <c r="W1073" s="148"/>
      <c r="X1073" s="148"/>
      <c r="Y1073" s="148"/>
    </row>
    <row r="1074" spans="1:25" ht="19.5" customHeight="1">
      <c r="A1074" s="148"/>
      <c r="B1074" s="148"/>
      <c r="C1074" s="148"/>
      <c r="D1074" s="148"/>
      <c r="E1074" s="148"/>
      <c r="F1074" s="148"/>
      <c r="G1074" s="227"/>
      <c r="H1074" s="63"/>
      <c r="I1074" s="227"/>
      <c r="J1074" s="227"/>
      <c r="K1074" s="227"/>
      <c r="L1074" s="769"/>
      <c r="M1074" s="771"/>
      <c r="N1074" s="772"/>
      <c r="O1074" s="148"/>
      <c r="P1074" s="148"/>
      <c r="Q1074" s="148"/>
      <c r="R1074" s="148"/>
      <c r="S1074" s="148"/>
      <c r="T1074" s="148"/>
      <c r="U1074" s="148"/>
      <c r="V1074" s="148"/>
      <c r="W1074" s="148"/>
      <c r="X1074" s="148"/>
      <c r="Y1074" s="148"/>
    </row>
    <row r="1075" spans="1:25" ht="19.5" customHeight="1">
      <c r="A1075" s="148"/>
      <c r="B1075" s="148"/>
      <c r="C1075" s="148"/>
      <c r="D1075" s="148"/>
      <c r="E1075" s="148"/>
      <c r="F1075" s="148"/>
      <c r="G1075" s="227"/>
      <c r="H1075" s="63"/>
      <c r="I1075" s="227"/>
      <c r="J1075" s="227"/>
      <c r="K1075" s="227"/>
      <c r="L1075" s="769"/>
      <c r="M1075" s="771"/>
      <c r="N1075" s="772"/>
      <c r="O1075" s="148"/>
      <c r="P1075" s="148"/>
      <c r="Q1075" s="148"/>
      <c r="R1075" s="148"/>
      <c r="S1075" s="148"/>
      <c r="T1075" s="148"/>
      <c r="U1075" s="148"/>
      <c r="V1075" s="148"/>
      <c r="W1075" s="148"/>
      <c r="X1075" s="148"/>
      <c r="Y1075" s="148"/>
    </row>
    <row r="1076" spans="1:25" ht="19.5" customHeight="1">
      <c r="A1076" s="148"/>
      <c r="B1076" s="148"/>
      <c r="C1076" s="148"/>
      <c r="D1076" s="148"/>
      <c r="E1076" s="148"/>
      <c r="F1076" s="148"/>
      <c r="G1076" s="227"/>
      <c r="H1076" s="63"/>
      <c r="I1076" s="227"/>
      <c r="J1076" s="227"/>
      <c r="K1076" s="227"/>
      <c r="L1076" s="769"/>
      <c r="M1076" s="771"/>
      <c r="N1076" s="772"/>
      <c r="O1076" s="148"/>
      <c r="P1076" s="148"/>
      <c r="Q1076" s="148"/>
      <c r="R1076" s="148"/>
      <c r="S1076" s="148"/>
      <c r="T1076" s="148"/>
      <c r="U1076" s="148"/>
      <c r="V1076" s="148"/>
      <c r="W1076" s="148"/>
      <c r="X1076" s="148"/>
      <c r="Y1076" s="148"/>
    </row>
    <row r="1077" spans="1:25" ht="19.5" customHeight="1">
      <c r="A1077" s="148"/>
      <c r="B1077" s="148"/>
      <c r="C1077" s="148"/>
      <c r="D1077" s="148"/>
      <c r="E1077" s="148"/>
      <c r="F1077" s="148"/>
      <c r="G1077" s="227"/>
      <c r="H1077" s="63"/>
      <c r="I1077" s="227"/>
      <c r="J1077" s="227"/>
      <c r="K1077" s="227"/>
      <c r="L1077" s="769"/>
      <c r="M1077" s="771"/>
      <c r="N1077" s="772"/>
      <c r="O1077" s="148"/>
      <c r="P1077" s="148"/>
      <c r="Q1077" s="148"/>
      <c r="R1077" s="148"/>
      <c r="S1077" s="148"/>
      <c r="T1077" s="148"/>
      <c r="U1077" s="148"/>
      <c r="V1077" s="148"/>
      <c r="W1077" s="148"/>
      <c r="X1077" s="148"/>
      <c r="Y1077" s="148"/>
    </row>
    <row r="1078" spans="1:25" ht="19.5" customHeight="1">
      <c r="A1078" s="148"/>
      <c r="B1078" s="148"/>
      <c r="C1078" s="148"/>
      <c r="D1078" s="148"/>
      <c r="E1078" s="148"/>
      <c r="F1078" s="148"/>
      <c r="G1078" s="227"/>
      <c r="H1078" s="63"/>
      <c r="I1078" s="227"/>
      <c r="J1078" s="227"/>
      <c r="K1078" s="227"/>
      <c r="L1078" s="769"/>
      <c r="M1078" s="771"/>
      <c r="N1078" s="772"/>
      <c r="O1078" s="148"/>
      <c r="P1078" s="148"/>
      <c r="Q1078" s="148"/>
      <c r="R1078" s="148"/>
      <c r="S1078" s="148"/>
      <c r="T1078" s="148"/>
      <c r="U1078" s="148"/>
      <c r="V1078" s="148"/>
      <c r="W1078" s="148"/>
      <c r="X1078" s="148"/>
      <c r="Y1078" s="148"/>
    </row>
    <row r="1079" spans="1:25" ht="19.5" customHeight="1">
      <c r="A1079" s="148"/>
      <c r="B1079" s="148"/>
      <c r="C1079" s="148"/>
      <c r="D1079" s="148"/>
      <c r="E1079" s="148"/>
      <c r="F1079" s="148"/>
      <c r="G1079" s="227"/>
      <c r="H1079" s="63"/>
      <c r="I1079" s="227"/>
      <c r="J1079" s="227"/>
      <c r="K1079" s="227"/>
      <c r="L1079" s="769"/>
      <c r="M1079" s="771"/>
      <c r="N1079" s="772"/>
      <c r="O1079" s="148"/>
      <c r="P1079" s="148"/>
      <c r="Q1079" s="148"/>
      <c r="R1079" s="148"/>
      <c r="S1079" s="148"/>
      <c r="T1079" s="148"/>
      <c r="U1079" s="148"/>
      <c r="V1079" s="148"/>
      <c r="W1079" s="148"/>
      <c r="X1079" s="148"/>
      <c r="Y1079" s="148"/>
    </row>
    <row r="1080" spans="1:25" ht="19.5" customHeight="1">
      <c r="A1080" s="148"/>
      <c r="B1080" s="148"/>
      <c r="C1080" s="148"/>
      <c r="D1080" s="148"/>
      <c r="E1080" s="148"/>
      <c r="F1080" s="148"/>
      <c r="G1080" s="227"/>
      <c r="H1080" s="63"/>
      <c r="I1080" s="227"/>
      <c r="J1080" s="227"/>
      <c r="K1080" s="227"/>
      <c r="L1080" s="769"/>
      <c r="M1080" s="771"/>
      <c r="N1080" s="772"/>
      <c r="O1080" s="148"/>
      <c r="P1080" s="148"/>
      <c r="Q1080" s="148"/>
      <c r="R1080" s="148"/>
      <c r="S1080" s="148"/>
      <c r="T1080" s="148"/>
      <c r="U1080" s="148"/>
      <c r="V1080" s="148"/>
      <c r="W1080" s="148"/>
      <c r="X1080" s="148"/>
      <c r="Y1080" s="148"/>
    </row>
    <row r="1081" spans="1:25" ht="19.5" customHeight="1">
      <c r="A1081" s="148"/>
      <c r="B1081" s="148"/>
      <c r="C1081" s="148"/>
      <c r="D1081" s="148"/>
      <c r="E1081" s="148"/>
      <c r="F1081" s="148"/>
      <c r="G1081" s="227"/>
      <c r="H1081" s="63"/>
      <c r="I1081" s="227"/>
      <c r="J1081" s="227"/>
      <c r="K1081" s="227"/>
      <c r="L1081" s="769"/>
      <c r="M1081" s="771"/>
      <c r="N1081" s="772"/>
      <c r="O1081" s="148"/>
      <c r="P1081" s="148"/>
      <c r="Q1081" s="148"/>
      <c r="R1081" s="148"/>
      <c r="S1081" s="148"/>
      <c r="T1081" s="148"/>
      <c r="U1081" s="148"/>
      <c r="V1081" s="148"/>
      <c r="W1081" s="148"/>
      <c r="X1081" s="148"/>
      <c r="Y1081" s="148"/>
    </row>
    <row r="1082" spans="1:25" ht="19.5" customHeight="1">
      <c r="A1082" s="148"/>
      <c r="B1082" s="148"/>
      <c r="C1082" s="148"/>
      <c r="D1082" s="148"/>
      <c r="E1082" s="148"/>
      <c r="F1082" s="148"/>
      <c r="G1082" s="227"/>
      <c r="H1082" s="63"/>
      <c r="I1082" s="227"/>
      <c r="J1082" s="227"/>
      <c r="K1082" s="227"/>
      <c r="L1082" s="769"/>
      <c r="M1082" s="771"/>
      <c r="N1082" s="772"/>
      <c r="O1082" s="148"/>
      <c r="P1082" s="148"/>
      <c r="Q1082" s="148"/>
      <c r="R1082" s="148"/>
      <c r="S1082" s="148"/>
      <c r="T1082" s="148"/>
      <c r="U1082" s="148"/>
      <c r="V1082" s="148"/>
      <c r="W1082" s="148"/>
      <c r="X1082" s="148"/>
      <c r="Y1082" s="148"/>
    </row>
    <row r="1083" spans="1:25" ht="19.5" customHeight="1">
      <c r="A1083" s="148"/>
      <c r="B1083" s="148"/>
      <c r="C1083" s="148"/>
      <c r="D1083" s="148"/>
      <c r="E1083" s="148"/>
      <c r="F1083" s="148"/>
      <c r="G1083" s="227"/>
      <c r="H1083" s="63"/>
      <c r="I1083" s="227"/>
      <c r="J1083" s="227"/>
      <c r="K1083" s="227"/>
      <c r="L1083" s="769"/>
      <c r="M1083" s="771"/>
      <c r="N1083" s="772"/>
      <c r="O1083" s="148"/>
      <c r="P1083" s="148"/>
      <c r="Q1083" s="148"/>
      <c r="R1083" s="148"/>
      <c r="S1083" s="148"/>
      <c r="T1083" s="148"/>
      <c r="U1083" s="148"/>
      <c r="V1083" s="148"/>
      <c r="W1083" s="148"/>
      <c r="X1083" s="148"/>
      <c r="Y1083" s="148"/>
    </row>
    <row r="1084" spans="1:25" ht="19.5" customHeight="1">
      <c r="A1084" s="148"/>
      <c r="B1084" s="148"/>
      <c r="C1084" s="148"/>
      <c r="D1084" s="148"/>
      <c r="E1084" s="148"/>
      <c r="F1084" s="148"/>
      <c r="G1084" s="227"/>
      <c r="H1084" s="63"/>
      <c r="I1084" s="227"/>
      <c r="J1084" s="227"/>
      <c r="K1084" s="227"/>
      <c r="L1084" s="769"/>
      <c r="M1084" s="771"/>
      <c r="N1084" s="772"/>
      <c r="O1084" s="148"/>
      <c r="P1084" s="148"/>
      <c r="Q1084" s="148"/>
      <c r="R1084" s="148"/>
      <c r="S1084" s="148"/>
      <c r="T1084" s="148"/>
      <c r="U1084" s="148"/>
      <c r="V1084" s="148"/>
      <c r="W1084" s="148"/>
      <c r="X1084" s="148"/>
      <c r="Y1084" s="148"/>
    </row>
    <row r="1085" spans="1:25" ht="19.5" customHeight="1">
      <c r="A1085" s="148"/>
      <c r="B1085" s="148"/>
      <c r="C1085" s="148"/>
      <c r="D1085" s="148"/>
      <c r="E1085" s="148"/>
      <c r="F1085" s="148"/>
      <c r="G1085" s="227"/>
      <c r="H1085" s="63"/>
      <c r="I1085" s="227"/>
      <c r="J1085" s="227"/>
      <c r="K1085" s="227"/>
      <c r="L1085" s="769"/>
      <c r="M1085" s="771"/>
      <c r="N1085" s="772"/>
      <c r="O1085" s="148"/>
      <c r="P1085" s="148"/>
      <c r="Q1085" s="148"/>
      <c r="R1085" s="148"/>
      <c r="S1085" s="148"/>
      <c r="T1085" s="148"/>
      <c r="U1085" s="148"/>
      <c r="V1085" s="148"/>
      <c r="W1085" s="148"/>
      <c r="X1085" s="148"/>
      <c r="Y1085" s="148"/>
    </row>
    <row r="1086" spans="1:25" ht="19.5" customHeight="1">
      <c r="A1086" s="148"/>
      <c r="B1086" s="148"/>
      <c r="C1086" s="148"/>
      <c r="D1086" s="148"/>
      <c r="E1086" s="148"/>
      <c r="F1086" s="148"/>
      <c r="G1086" s="227"/>
      <c r="H1086" s="63"/>
      <c r="I1086" s="227"/>
      <c r="J1086" s="227"/>
      <c r="K1086" s="227"/>
      <c r="L1086" s="769"/>
      <c r="M1086" s="771"/>
      <c r="N1086" s="772"/>
      <c r="O1086" s="148"/>
      <c r="P1086" s="148"/>
      <c r="Q1086" s="148"/>
      <c r="R1086" s="148"/>
      <c r="S1086" s="148"/>
      <c r="T1086" s="148"/>
      <c r="U1086" s="148"/>
      <c r="V1086" s="148"/>
      <c r="W1086" s="148"/>
      <c r="X1086" s="148"/>
      <c r="Y1086" s="148"/>
    </row>
    <row r="1087" spans="1:25" ht="19.5" customHeight="1">
      <c r="A1087" s="148"/>
      <c r="B1087" s="148"/>
      <c r="C1087" s="148"/>
      <c r="D1087" s="148"/>
      <c r="E1087" s="148"/>
      <c r="F1087" s="148"/>
      <c r="G1087" s="227"/>
      <c r="H1087" s="63"/>
      <c r="I1087" s="227"/>
      <c r="J1087" s="227"/>
      <c r="K1087" s="227"/>
      <c r="L1087" s="769"/>
      <c r="M1087" s="771"/>
      <c r="N1087" s="772"/>
      <c r="O1087" s="148"/>
      <c r="P1087" s="148"/>
      <c r="Q1087" s="148"/>
      <c r="R1087" s="148"/>
      <c r="S1087" s="148"/>
      <c r="T1087" s="148"/>
      <c r="U1087" s="148"/>
      <c r="V1087" s="148"/>
      <c r="W1087" s="148"/>
      <c r="X1087" s="148"/>
      <c r="Y1087" s="148"/>
    </row>
    <row r="1088" spans="1:25" ht="19.5" customHeight="1">
      <c r="A1088" s="148"/>
      <c r="B1088" s="148"/>
      <c r="C1088" s="148"/>
      <c r="D1088" s="148"/>
      <c r="E1088" s="148"/>
      <c r="F1088" s="148"/>
      <c r="G1088" s="227"/>
      <c r="H1088" s="63"/>
      <c r="I1088" s="227"/>
      <c r="J1088" s="227"/>
      <c r="K1088" s="227"/>
      <c r="L1088" s="769"/>
      <c r="M1088" s="771"/>
      <c r="N1088" s="772"/>
      <c r="O1088" s="148"/>
      <c r="P1088" s="148"/>
      <c r="Q1088" s="148"/>
      <c r="R1088" s="148"/>
      <c r="S1088" s="148"/>
      <c r="T1088" s="148"/>
      <c r="U1088" s="148"/>
      <c r="V1088" s="148"/>
      <c r="W1088" s="148"/>
      <c r="X1088" s="148"/>
      <c r="Y1088" s="148"/>
    </row>
    <row r="1089" spans="1:25" ht="19.5" customHeight="1">
      <c r="A1089" s="148"/>
      <c r="B1089" s="148"/>
      <c r="C1089" s="148"/>
      <c r="D1089" s="148"/>
      <c r="E1089" s="148"/>
      <c r="F1089" s="148"/>
      <c r="G1089" s="227"/>
      <c r="H1089" s="63"/>
      <c r="I1089" s="227"/>
      <c r="J1089" s="227"/>
      <c r="K1089" s="227"/>
      <c r="L1089" s="769"/>
      <c r="M1089" s="771"/>
      <c r="N1089" s="772"/>
      <c r="O1089" s="148"/>
      <c r="P1089" s="148"/>
      <c r="Q1089" s="148"/>
      <c r="R1089" s="148"/>
      <c r="S1089" s="148"/>
      <c r="T1089" s="148"/>
      <c r="U1089" s="148"/>
      <c r="V1089" s="148"/>
      <c r="W1089" s="148"/>
      <c r="X1089" s="148"/>
      <c r="Y1089" s="148"/>
    </row>
    <row r="1090" spans="1:25" ht="19.5" customHeight="1">
      <c r="A1090" s="148"/>
      <c r="B1090" s="148"/>
      <c r="C1090" s="148"/>
      <c r="D1090" s="148"/>
      <c r="E1090" s="148"/>
      <c r="F1090" s="148"/>
      <c r="G1090" s="227"/>
      <c r="H1090" s="63"/>
      <c r="I1090" s="227"/>
      <c r="J1090" s="227"/>
      <c r="K1090" s="227"/>
      <c r="L1090" s="769"/>
      <c r="M1090" s="771"/>
      <c r="N1090" s="772"/>
      <c r="O1090" s="148"/>
      <c r="P1090" s="148"/>
      <c r="Q1090" s="148"/>
      <c r="R1090" s="148"/>
      <c r="S1090" s="148"/>
      <c r="T1090" s="148"/>
      <c r="U1090" s="148"/>
      <c r="V1090" s="148"/>
      <c r="W1090" s="148"/>
      <c r="X1090" s="148"/>
      <c r="Y1090" s="148"/>
    </row>
    <row r="1091" spans="1:25" ht="19.5" customHeight="1">
      <c r="A1091" s="148"/>
      <c r="B1091" s="148"/>
      <c r="C1091" s="148"/>
      <c r="D1091" s="148"/>
      <c r="E1091" s="148"/>
      <c r="F1091" s="148"/>
      <c r="G1091" s="227"/>
      <c r="H1091" s="63"/>
      <c r="I1091" s="227"/>
      <c r="J1091" s="227"/>
      <c r="K1091" s="227"/>
      <c r="L1091" s="769"/>
      <c r="M1091" s="771"/>
      <c r="N1091" s="772"/>
      <c r="O1091" s="148"/>
      <c r="P1091" s="148"/>
      <c r="Q1091" s="148"/>
      <c r="R1091" s="148"/>
      <c r="S1091" s="148"/>
      <c r="T1091" s="148"/>
      <c r="U1091" s="148"/>
      <c r="V1091" s="148"/>
      <c r="W1091" s="148"/>
      <c r="X1091" s="148"/>
      <c r="Y1091" s="148"/>
    </row>
    <row r="1092" spans="1:25" ht="19.5" customHeight="1">
      <c r="A1092" s="148"/>
      <c r="B1092" s="148"/>
      <c r="C1092" s="148"/>
      <c r="D1092" s="148"/>
      <c r="E1092" s="148"/>
      <c r="F1092" s="148"/>
      <c r="G1092" s="227"/>
      <c r="H1092" s="63"/>
      <c r="I1092" s="227"/>
      <c r="J1092" s="227"/>
      <c r="K1092" s="227"/>
      <c r="L1092" s="769"/>
      <c r="M1092" s="771"/>
      <c r="N1092" s="772"/>
      <c r="O1092" s="148"/>
      <c r="P1092" s="148"/>
      <c r="Q1092" s="148"/>
      <c r="R1092" s="148"/>
      <c r="S1092" s="148"/>
      <c r="T1092" s="148"/>
      <c r="U1092" s="148"/>
      <c r="V1092" s="148"/>
      <c r="W1092" s="148"/>
      <c r="X1092" s="148"/>
      <c r="Y1092" s="148"/>
    </row>
    <row r="1093" spans="1:25" ht="19.5" customHeight="1">
      <c r="A1093" s="148"/>
      <c r="B1093" s="148"/>
      <c r="C1093" s="148"/>
      <c r="D1093" s="148"/>
      <c r="E1093" s="148"/>
      <c r="F1093" s="148"/>
      <c r="G1093" s="227"/>
      <c r="H1093" s="63"/>
      <c r="I1093" s="227"/>
      <c r="J1093" s="227"/>
      <c r="K1093" s="227"/>
      <c r="L1093" s="769"/>
      <c r="M1093" s="771"/>
      <c r="N1093" s="772"/>
      <c r="O1093" s="148"/>
      <c r="P1093" s="148"/>
      <c r="Q1093" s="148"/>
      <c r="R1093" s="148"/>
      <c r="S1093" s="148"/>
      <c r="T1093" s="148"/>
      <c r="U1093" s="148"/>
      <c r="V1093" s="148"/>
      <c r="W1093" s="148"/>
      <c r="X1093" s="148"/>
      <c r="Y1093" s="148"/>
    </row>
    <row r="1094" spans="1:25" ht="19.5" customHeight="1">
      <c r="A1094" s="148"/>
      <c r="B1094" s="148"/>
      <c r="C1094" s="148"/>
      <c r="D1094" s="148"/>
      <c r="E1094" s="148"/>
      <c r="F1094" s="148"/>
      <c r="G1094" s="227"/>
      <c r="H1094" s="63"/>
      <c r="I1094" s="227"/>
      <c r="J1094" s="227"/>
      <c r="K1094" s="227"/>
      <c r="L1094" s="769"/>
      <c r="M1094" s="771"/>
      <c r="N1094" s="772"/>
      <c r="O1094" s="148"/>
      <c r="P1094" s="148"/>
      <c r="Q1094" s="148"/>
      <c r="R1094" s="148"/>
      <c r="S1094" s="148"/>
      <c r="T1094" s="148"/>
      <c r="U1094" s="148"/>
      <c r="V1094" s="148"/>
      <c r="W1094" s="148"/>
      <c r="X1094" s="148"/>
      <c r="Y1094" s="148"/>
    </row>
    <row r="1095" spans="1:25" ht="19.5" customHeight="1">
      <c r="A1095" s="148"/>
      <c r="B1095" s="148"/>
      <c r="C1095" s="148"/>
      <c r="D1095" s="148"/>
      <c r="E1095" s="148"/>
      <c r="F1095" s="148"/>
      <c r="G1095" s="227"/>
      <c r="H1095" s="63"/>
      <c r="I1095" s="227"/>
      <c r="J1095" s="227"/>
      <c r="K1095" s="227"/>
      <c r="L1095" s="769"/>
      <c r="M1095" s="771"/>
      <c r="N1095" s="772"/>
      <c r="O1095" s="148"/>
      <c r="P1095" s="148"/>
      <c r="Q1095" s="148"/>
      <c r="R1095" s="148"/>
      <c r="S1095" s="148"/>
      <c r="T1095" s="148"/>
      <c r="U1095" s="148"/>
      <c r="V1095" s="148"/>
      <c r="W1095" s="148"/>
      <c r="X1095" s="148"/>
      <c r="Y1095" s="148"/>
    </row>
    <row r="1096" spans="1:25" ht="19.5" customHeight="1">
      <c r="A1096" s="148"/>
      <c r="B1096" s="148"/>
      <c r="C1096" s="148"/>
      <c r="D1096" s="148"/>
      <c r="E1096" s="148"/>
      <c r="F1096" s="148"/>
      <c r="G1096" s="227"/>
      <c r="H1096" s="63"/>
      <c r="I1096" s="227"/>
      <c r="J1096" s="227"/>
      <c r="K1096" s="227"/>
      <c r="L1096" s="769"/>
      <c r="M1096" s="771"/>
      <c r="N1096" s="772"/>
      <c r="O1096" s="148"/>
      <c r="P1096" s="148"/>
      <c r="Q1096" s="148"/>
      <c r="R1096" s="148"/>
      <c r="S1096" s="148"/>
      <c r="T1096" s="148"/>
      <c r="U1096" s="148"/>
      <c r="V1096" s="148"/>
      <c r="W1096" s="148"/>
      <c r="X1096" s="148"/>
      <c r="Y1096" s="148"/>
    </row>
    <row r="1097" spans="1:25" ht="19.5" customHeight="1">
      <c r="A1097" s="148"/>
      <c r="B1097" s="148"/>
      <c r="C1097" s="148"/>
      <c r="D1097" s="148"/>
      <c r="E1097" s="148"/>
      <c r="F1097" s="148"/>
      <c r="G1097" s="227"/>
      <c r="H1097" s="63"/>
      <c r="I1097" s="227"/>
      <c r="J1097" s="227"/>
      <c r="K1097" s="227"/>
      <c r="L1097" s="769"/>
      <c r="M1097" s="771"/>
      <c r="N1097" s="772"/>
      <c r="O1097" s="148"/>
      <c r="P1097" s="148"/>
      <c r="Q1097" s="148"/>
      <c r="R1097" s="148"/>
      <c r="S1097" s="148"/>
      <c r="T1097" s="148"/>
      <c r="U1097" s="148"/>
      <c r="V1097" s="148"/>
      <c r="W1097" s="148"/>
      <c r="X1097" s="148"/>
      <c r="Y1097" s="148"/>
    </row>
    <row r="1098" spans="1:25" ht="19.5" customHeight="1">
      <c r="A1098" s="148"/>
      <c r="B1098" s="148"/>
      <c r="C1098" s="148"/>
      <c r="D1098" s="148"/>
      <c r="E1098" s="148"/>
      <c r="F1098" s="148"/>
      <c r="G1098" s="227"/>
      <c r="H1098" s="63"/>
      <c r="I1098" s="227"/>
      <c r="J1098" s="227"/>
      <c r="K1098" s="227"/>
      <c r="L1098" s="769"/>
      <c r="M1098" s="771"/>
      <c r="N1098" s="772"/>
      <c r="O1098" s="148"/>
      <c r="P1098" s="148"/>
      <c r="Q1098" s="148"/>
      <c r="R1098" s="148"/>
      <c r="S1098" s="148"/>
      <c r="T1098" s="148"/>
      <c r="U1098" s="148"/>
      <c r="V1098" s="148"/>
      <c r="W1098" s="148"/>
      <c r="X1098" s="148"/>
      <c r="Y1098" s="148"/>
    </row>
    <row r="1099" spans="1:25" ht="19.5" customHeight="1">
      <c r="A1099" s="148"/>
      <c r="B1099" s="148"/>
      <c r="C1099" s="148"/>
      <c r="D1099" s="148"/>
      <c r="E1099" s="148"/>
      <c r="F1099" s="148"/>
      <c r="G1099" s="227"/>
      <c r="H1099" s="63"/>
      <c r="I1099" s="227"/>
      <c r="J1099" s="227"/>
      <c r="K1099" s="227"/>
      <c r="L1099" s="769"/>
      <c r="M1099" s="771"/>
      <c r="N1099" s="772"/>
      <c r="O1099" s="148"/>
      <c r="P1099" s="148"/>
      <c r="Q1099" s="148"/>
      <c r="R1099" s="148"/>
      <c r="S1099" s="148"/>
      <c r="T1099" s="148"/>
      <c r="U1099" s="148"/>
      <c r="V1099" s="148"/>
      <c r="W1099" s="148"/>
      <c r="X1099" s="148"/>
      <c r="Y1099" s="148"/>
    </row>
    <row r="1100" spans="1:25" ht="19.5" customHeight="1">
      <c r="A1100" s="148"/>
      <c r="B1100" s="148"/>
      <c r="C1100" s="148"/>
      <c r="D1100" s="148"/>
      <c r="E1100" s="148"/>
      <c r="F1100" s="148"/>
      <c r="G1100" s="227"/>
      <c r="H1100" s="63"/>
      <c r="I1100" s="227"/>
      <c r="J1100" s="227"/>
      <c r="K1100" s="227"/>
      <c r="L1100" s="769"/>
      <c r="M1100" s="771"/>
      <c r="N1100" s="772"/>
      <c r="O1100" s="148"/>
      <c r="P1100" s="148"/>
      <c r="Q1100" s="148"/>
      <c r="R1100" s="148"/>
      <c r="S1100" s="148"/>
      <c r="T1100" s="148"/>
      <c r="U1100" s="148"/>
      <c r="V1100" s="148"/>
      <c r="W1100" s="148"/>
      <c r="X1100" s="148"/>
      <c r="Y1100" s="148"/>
    </row>
    <row r="1101" spans="1:25" ht="19.5" customHeight="1">
      <c r="A1101" s="148"/>
      <c r="B1101" s="148"/>
      <c r="C1101" s="148"/>
      <c r="D1101" s="148"/>
      <c r="E1101" s="148"/>
      <c r="F1101" s="148"/>
      <c r="G1101" s="227"/>
      <c r="H1101" s="63"/>
      <c r="I1101" s="227"/>
      <c r="J1101" s="227"/>
      <c r="K1101" s="227"/>
      <c r="L1101" s="769"/>
      <c r="M1101" s="771"/>
      <c r="N1101" s="772"/>
      <c r="O1101" s="148"/>
      <c r="P1101" s="148"/>
      <c r="Q1101" s="148"/>
      <c r="R1101" s="148"/>
      <c r="S1101" s="148"/>
      <c r="T1101" s="148"/>
      <c r="U1101" s="148"/>
      <c r="V1101" s="148"/>
      <c r="W1101" s="148"/>
      <c r="X1101" s="148"/>
      <c r="Y1101" s="148"/>
    </row>
    <row r="1102" spans="1:25" ht="19.5" customHeight="1">
      <c r="A1102" s="148"/>
      <c r="B1102" s="148"/>
      <c r="C1102" s="148"/>
      <c r="D1102" s="148"/>
      <c r="E1102" s="148"/>
      <c r="F1102" s="148"/>
      <c r="G1102" s="227"/>
      <c r="H1102" s="63"/>
      <c r="I1102" s="227"/>
      <c r="J1102" s="227"/>
      <c r="K1102" s="227"/>
      <c r="L1102" s="769"/>
      <c r="M1102" s="771"/>
      <c r="N1102" s="772"/>
      <c r="O1102" s="148"/>
      <c r="P1102" s="148"/>
      <c r="Q1102" s="148"/>
      <c r="R1102" s="148"/>
      <c r="S1102" s="148"/>
      <c r="T1102" s="148"/>
      <c r="U1102" s="148"/>
      <c r="V1102" s="148"/>
      <c r="W1102" s="148"/>
      <c r="X1102" s="148"/>
      <c r="Y1102" s="148"/>
    </row>
    <row r="1103" spans="1:25" ht="19.5" customHeight="1">
      <c r="A1103" s="148"/>
      <c r="B1103" s="148"/>
      <c r="C1103" s="148"/>
      <c r="D1103" s="148"/>
      <c r="E1103" s="148"/>
      <c r="F1103" s="148"/>
      <c r="G1103" s="227"/>
      <c r="H1103" s="63"/>
      <c r="I1103" s="227"/>
      <c r="J1103" s="227"/>
      <c r="K1103" s="227"/>
      <c r="L1103" s="769"/>
      <c r="M1103" s="771"/>
      <c r="N1103" s="772"/>
      <c r="O1103" s="148"/>
      <c r="P1103" s="148"/>
      <c r="Q1103" s="148"/>
      <c r="R1103" s="148"/>
      <c r="S1103" s="148"/>
      <c r="T1103" s="148"/>
      <c r="U1103" s="148"/>
      <c r="V1103" s="148"/>
      <c r="W1103" s="148"/>
      <c r="X1103" s="148"/>
      <c r="Y1103" s="148"/>
    </row>
    <row r="1104" spans="1:25" ht="19.5" customHeight="1">
      <c r="A1104" s="148"/>
      <c r="B1104" s="148"/>
      <c r="C1104" s="148"/>
      <c r="D1104" s="148"/>
      <c r="E1104" s="148"/>
      <c r="F1104" s="148"/>
      <c r="G1104" s="227"/>
      <c r="H1104" s="63"/>
      <c r="I1104" s="227"/>
      <c r="J1104" s="227"/>
      <c r="K1104" s="227"/>
      <c r="L1104" s="769"/>
      <c r="M1104" s="771"/>
      <c r="N1104" s="772"/>
      <c r="O1104" s="148"/>
      <c r="P1104" s="148"/>
      <c r="Q1104" s="148"/>
      <c r="R1104" s="148"/>
      <c r="S1104" s="148"/>
      <c r="T1104" s="148"/>
      <c r="U1104" s="148"/>
      <c r="V1104" s="148"/>
      <c r="W1104" s="148"/>
      <c r="X1104" s="148"/>
      <c r="Y1104" s="148"/>
    </row>
    <row r="1105" spans="1:25" ht="19.5" customHeight="1">
      <c r="A1105" s="148"/>
      <c r="B1105" s="148"/>
      <c r="C1105" s="148"/>
      <c r="D1105" s="148"/>
      <c r="E1105" s="148"/>
      <c r="F1105" s="148"/>
      <c r="G1105" s="227"/>
      <c r="H1105" s="63"/>
      <c r="I1105" s="227"/>
      <c r="J1105" s="227"/>
      <c r="K1105" s="227"/>
      <c r="L1105" s="769"/>
      <c r="M1105" s="771"/>
      <c r="N1105" s="772"/>
      <c r="O1105" s="148"/>
      <c r="P1105" s="148"/>
      <c r="Q1105" s="148"/>
      <c r="R1105" s="148"/>
      <c r="S1105" s="148"/>
      <c r="T1105" s="148"/>
      <c r="U1105" s="148"/>
      <c r="V1105" s="148"/>
      <c r="W1105" s="148"/>
      <c r="X1105" s="148"/>
      <c r="Y1105" s="148"/>
    </row>
    <row r="1106" spans="1:25" ht="19.5" customHeight="1">
      <c r="A1106" s="148"/>
      <c r="B1106" s="148"/>
      <c r="C1106" s="148"/>
      <c r="D1106" s="148"/>
      <c r="E1106" s="148"/>
      <c r="F1106" s="148"/>
      <c r="G1106" s="227"/>
      <c r="H1106" s="63"/>
      <c r="I1106" s="227"/>
      <c r="J1106" s="227"/>
      <c r="K1106" s="227"/>
      <c r="L1106" s="769"/>
      <c r="M1106" s="771"/>
      <c r="N1106" s="772"/>
      <c r="O1106" s="148"/>
      <c r="P1106" s="148"/>
      <c r="Q1106" s="148"/>
      <c r="R1106" s="148"/>
      <c r="S1106" s="148"/>
      <c r="T1106" s="148"/>
      <c r="U1106" s="148"/>
      <c r="V1106" s="148"/>
      <c r="W1106" s="148"/>
      <c r="X1106" s="148"/>
      <c r="Y1106" s="148"/>
    </row>
    <row r="1107" spans="1:25" ht="19.5" customHeight="1">
      <c r="A1107" s="148"/>
      <c r="B1107" s="148"/>
      <c r="C1107" s="148"/>
      <c r="D1107" s="148"/>
      <c r="E1107" s="148"/>
      <c r="F1107" s="148"/>
      <c r="G1107" s="227"/>
      <c r="H1107" s="63"/>
      <c r="I1107" s="227"/>
      <c r="J1107" s="227"/>
      <c r="K1107" s="227"/>
      <c r="L1107" s="769"/>
      <c r="M1107" s="771"/>
      <c r="N1107" s="772"/>
      <c r="O1107" s="148"/>
      <c r="P1107" s="148"/>
      <c r="Q1107" s="148"/>
      <c r="R1107" s="148"/>
      <c r="S1107" s="148"/>
      <c r="T1107" s="148"/>
      <c r="U1107" s="148"/>
      <c r="V1107" s="148"/>
      <c r="W1107" s="148"/>
      <c r="X1107" s="148"/>
      <c r="Y1107" s="148"/>
    </row>
    <row r="1108" spans="1:25" ht="19.5" customHeight="1">
      <c r="A1108" s="148"/>
      <c r="B1108" s="148"/>
      <c r="C1108" s="148"/>
      <c r="D1108" s="148"/>
      <c r="E1108" s="148"/>
      <c r="F1108" s="148"/>
      <c r="G1108" s="227"/>
      <c r="H1108" s="63"/>
      <c r="I1108" s="227"/>
      <c r="J1108" s="227"/>
      <c r="K1108" s="227"/>
      <c r="L1108" s="769"/>
      <c r="M1108" s="771"/>
      <c r="N1108" s="772"/>
      <c r="O1108" s="148"/>
      <c r="P1108" s="148"/>
      <c r="Q1108" s="148"/>
      <c r="R1108" s="148"/>
      <c r="S1108" s="148"/>
      <c r="T1108" s="148"/>
      <c r="U1108" s="148"/>
      <c r="V1108" s="148"/>
      <c r="W1108" s="148"/>
      <c r="X1108" s="148"/>
      <c r="Y1108" s="148"/>
    </row>
    <row r="1109" spans="1:25" ht="19.5" customHeight="1">
      <c r="A1109" s="148"/>
      <c r="B1109" s="148"/>
      <c r="C1109" s="148"/>
      <c r="D1109" s="148"/>
      <c r="E1109" s="148"/>
      <c r="F1109" s="148"/>
      <c r="G1109" s="227"/>
      <c r="H1109" s="63"/>
      <c r="I1109" s="227"/>
      <c r="J1109" s="227"/>
      <c r="K1109" s="227"/>
      <c r="L1109" s="769"/>
      <c r="M1109" s="771"/>
      <c r="N1109" s="772"/>
      <c r="O1109" s="148"/>
      <c r="P1109" s="148"/>
      <c r="Q1109" s="148"/>
      <c r="R1109" s="148"/>
      <c r="S1109" s="148"/>
      <c r="T1109" s="148"/>
      <c r="U1109" s="148"/>
      <c r="V1109" s="148"/>
      <c r="W1109" s="148"/>
      <c r="X1109" s="148"/>
      <c r="Y1109" s="148"/>
    </row>
    <row r="1110" spans="1:25" ht="19.5" customHeight="1">
      <c r="A1110" s="148"/>
      <c r="B1110" s="148"/>
      <c r="C1110" s="148"/>
      <c r="D1110" s="148"/>
      <c r="E1110" s="148"/>
      <c r="F1110" s="148"/>
      <c r="G1110" s="227"/>
      <c r="H1110" s="63"/>
      <c r="I1110" s="227"/>
      <c r="J1110" s="227"/>
      <c r="K1110" s="227"/>
      <c r="L1110" s="769"/>
      <c r="M1110" s="771"/>
      <c r="N1110" s="772"/>
      <c r="O1110" s="148"/>
      <c r="P1110" s="148"/>
      <c r="Q1110" s="148"/>
      <c r="R1110" s="148"/>
      <c r="S1110" s="148"/>
      <c r="T1110" s="148"/>
      <c r="U1110" s="148"/>
      <c r="V1110" s="148"/>
      <c r="W1110" s="148"/>
      <c r="X1110" s="148"/>
      <c r="Y1110" s="148"/>
    </row>
    <row r="1111" spans="1:25" ht="19.5" customHeight="1">
      <c r="A1111" s="148"/>
      <c r="B1111" s="148"/>
      <c r="C1111" s="148"/>
      <c r="D1111" s="148"/>
      <c r="E1111" s="148"/>
      <c r="F1111" s="148"/>
      <c r="G1111" s="227"/>
      <c r="H1111" s="63"/>
      <c r="I1111" s="227"/>
      <c r="J1111" s="227"/>
      <c r="K1111" s="227"/>
      <c r="L1111" s="769"/>
      <c r="M1111" s="771"/>
      <c r="N1111" s="772"/>
      <c r="O1111" s="148"/>
      <c r="P1111" s="148"/>
      <c r="Q1111" s="148"/>
      <c r="R1111" s="148"/>
      <c r="S1111" s="148"/>
      <c r="T1111" s="148"/>
      <c r="U1111" s="148"/>
      <c r="V1111" s="148"/>
      <c r="W1111" s="148"/>
      <c r="X1111" s="148"/>
      <c r="Y1111" s="148"/>
    </row>
    <row r="1112" spans="1:25" ht="19.5" customHeight="1">
      <c r="A1112" s="148"/>
      <c r="B1112" s="148"/>
      <c r="C1112" s="148"/>
      <c r="D1112" s="148"/>
      <c r="E1112" s="148"/>
      <c r="F1112" s="148"/>
      <c r="G1112" s="227"/>
      <c r="H1112" s="63"/>
      <c r="I1112" s="227"/>
      <c r="J1112" s="227"/>
      <c r="K1112" s="227"/>
      <c r="L1112" s="769"/>
      <c r="M1112" s="771"/>
      <c r="N1112" s="772"/>
      <c r="O1112" s="148"/>
      <c r="P1112" s="148"/>
      <c r="Q1112" s="148"/>
      <c r="R1112" s="148"/>
      <c r="S1112" s="148"/>
      <c r="T1112" s="148"/>
      <c r="U1112" s="148"/>
      <c r="V1112" s="148"/>
      <c r="W1112" s="148"/>
      <c r="X1112" s="148"/>
      <c r="Y1112" s="148"/>
    </row>
    <row r="1113" spans="1:25" ht="19.5" customHeight="1">
      <c r="A1113" s="148"/>
      <c r="B1113" s="148"/>
      <c r="C1113" s="148"/>
      <c r="D1113" s="148"/>
      <c r="E1113" s="148"/>
      <c r="F1113" s="148"/>
      <c r="G1113" s="227"/>
      <c r="H1113" s="63"/>
      <c r="I1113" s="227"/>
      <c r="J1113" s="227"/>
      <c r="K1113" s="227"/>
      <c r="L1113" s="769"/>
      <c r="M1113" s="771"/>
      <c r="N1113" s="772"/>
      <c r="O1113" s="148"/>
      <c r="P1113" s="148"/>
      <c r="Q1113" s="148"/>
      <c r="R1113" s="148"/>
      <c r="S1113" s="148"/>
      <c r="T1113" s="148"/>
      <c r="U1113" s="148"/>
      <c r="V1113" s="148"/>
      <c r="W1113" s="148"/>
      <c r="X1113" s="148"/>
      <c r="Y1113" s="148"/>
    </row>
    <row r="1114" spans="1:25" ht="19.5" customHeight="1">
      <c r="A1114" s="148"/>
      <c r="B1114" s="148"/>
      <c r="C1114" s="148"/>
      <c r="D1114" s="148"/>
      <c r="E1114" s="148"/>
      <c r="F1114" s="148"/>
      <c r="G1114" s="227"/>
      <c r="H1114" s="63"/>
      <c r="I1114" s="227"/>
      <c r="J1114" s="227"/>
      <c r="K1114" s="227"/>
      <c r="L1114" s="769"/>
      <c r="M1114" s="771"/>
      <c r="N1114" s="772"/>
      <c r="O1114" s="148"/>
      <c r="P1114" s="148"/>
      <c r="Q1114" s="148"/>
      <c r="R1114" s="148"/>
      <c r="S1114" s="148"/>
      <c r="T1114" s="148"/>
      <c r="U1114" s="148"/>
      <c r="V1114" s="148"/>
      <c r="W1114" s="148"/>
      <c r="X1114" s="148"/>
      <c r="Y1114" s="148"/>
    </row>
    <row r="1115" spans="1:25" ht="19.5" customHeight="1">
      <c r="A1115" s="148"/>
      <c r="B1115" s="148"/>
      <c r="C1115" s="148"/>
      <c r="D1115" s="148"/>
      <c r="E1115" s="148"/>
      <c r="F1115" s="148"/>
      <c r="G1115" s="227"/>
      <c r="H1115" s="63"/>
      <c r="I1115" s="227"/>
      <c r="J1115" s="227"/>
      <c r="K1115" s="227"/>
      <c r="L1115" s="769"/>
      <c r="M1115" s="771"/>
      <c r="N1115" s="772"/>
      <c r="O1115" s="148"/>
      <c r="P1115" s="148"/>
      <c r="Q1115" s="148"/>
      <c r="R1115" s="148"/>
      <c r="S1115" s="148"/>
      <c r="T1115" s="148"/>
      <c r="U1115" s="148"/>
      <c r="V1115" s="148"/>
      <c r="W1115" s="148"/>
      <c r="X1115" s="148"/>
      <c r="Y1115" s="148"/>
    </row>
    <row r="1116" spans="1:25" ht="19.5" customHeight="1">
      <c r="A1116" s="148"/>
      <c r="B1116" s="148"/>
      <c r="C1116" s="148"/>
      <c r="D1116" s="148"/>
      <c r="E1116" s="148"/>
      <c r="F1116" s="148"/>
      <c r="G1116" s="227"/>
      <c r="H1116" s="63"/>
      <c r="I1116" s="227"/>
      <c r="J1116" s="227"/>
      <c r="K1116" s="227"/>
      <c r="L1116" s="769"/>
      <c r="M1116" s="771"/>
      <c r="N1116" s="772"/>
      <c r="O1116" s="148"/>
      <c r="P1116" s="148"/>
      <c r="Q1116" s="148"/>
      <c r="R1116" s="148"/>
      <c r="S1116" s="148"/>
      <c r="T1116" s="148"/>
      <c r="U1116" s="148"/>
      <c r="V1116" s="148"/>
      <c r="W1116" s="148"/>
      <c r="X1116" s="148"/>
      <c r="Y1116" s="148"/>
    </row>
    <row r="1117" spans="1:25" ht="19.5" customHeight="1">
      <c r="A1117" s="148"/>
      <c r="B1117" s="148"/>
      <c r="C1117" s="148"/>
      <c r="D1117" s="148"/>
      <c r="E1117" s="148"/>
      <c r="F1117" s="148"/>
      <c r="G1117" s="227"/>
      <c r="H1117" s="63"/>
      <c r="I1117" s="227"/>
      <c r="J1117" s="227"/>
      <c r="K1117" s="227"/>
      <c r="L1117" s="769"/>
      <c r="M1117" s="771"/>
      <c r="N1117" s="772"/>
      <c r="O1117" s="148"/>
      <c r="P1117" s="148"/>
      <c r="Q1117" s="148"/>
      <c r="R1117" s="148"/>
      <c r="S1117" s="148"/>
      <c r="T1117" s="148"/>
      <c r="U1117" s="148"/>
      <c r="V1117" s="148"/>
      <c r="W1117" s="148"/>
      <c r="X1117" s="148"/>
      <c r="Y1117" s="148"/>
    </row>
    <row r="1118" spans="1:25" ht="19.5" customHeight="1">
      <c r="A1118" s="148"/>
      <c r="B1118" s="148"/>
      <c r="C1118" s="148"/>
      <c r="D1118" s="148"/>
      <c r="E1118" s="148"/>
      <c r="F1118" s="148"/>
      <c r="G1118" s="227"/>
      <c r="H1118" s="63"/>
      <c r="I1118" s="227"/>
      <c r="J1118" s="227"/>
      <c r="K1118" s="227"/>
      <c r="L1118" s="769"/>
      <c r="M1118" s="771"/>
      <c r="N1118" s="772"/>
      <c r="O1118" s="148"/>
      <c r="P1118" s="148"/>
      <c r="Q1118" s="148"/>
      <c r="R1118" s="148"/>
      <c r="S1118" s="148"/>
      <c r="T1118" s="148"/>
      <c r="U1118" s="148"/>
      <c r="V1118" s="148"/>
      <c r="W1118" s="148"/>
      <c r="X1118" s="148"/>
      <c r="Y1118" s="148"/>
    </row>
    <row r="1119" spans="1:25" ht="19.5" customHeight="1">
      <c r="A1119" s="148"/>
      <c r="B1119" s="148"/>
      <c r="C1119" s="148"/>
      <c r="D1119" s="148"/>
      <c r="E1119" s="148"/>
      <c r="F1119" s="148"/>
      <c r="G1119" s="227"/>
      <c r="H1119" s="63"/>
      <c r="I1119" s="227"/>
      <c r="J1119" s="227"/>
      <c r="K1119" s="227"/>
      <c r="L1119" s="769"/>
      <c r="M1119" s="771"/>
      <c r="N1119" s="772"/>
      <c r="O1119" s="148"/>
      <c r="P1119" s="148"/>
      <c r="Q1119" s="148"/>
      <c r="R1119" s="148"/>
      <c r="S1119" s="148"/>
      <c r="T1119" s="148"/>
      <c r="U1119" s="148"/>
      <c r="V1119" s="148"/>
      <c r="W1119" s="148"/>
      <c r="X1119" s="148"/>
      <c r="Y1119" s="148"/>
    </row>
    <row r="1120" spans="1:25" ht="19.5" customHeight="1">
      <c r="A1120" s="148"/>
      <c r="B1120" s="148"/>
      <c r="C1120" s="148"/>
      <c r="D1120" s="148"/>
      <c r="E1120" s="148"/>
      <c r="F1120" s="148"/>
      <c r="G1120" s="227"/>
      <c r="H1120" s="63"/>
      <c r="I1120" s="227"/>
      <c r="J1120" s="227"/>
      <c r="K1120" s="227"/>
      <c r="L1120" s="769"/>
      <c r="M1120" s="771"/>
      <c r="N1120" s="772"/>
      <c r="O1120" s="148"/>
      <c r="P1120" s="148"/>
      <c r="Q1120" s="148"/>
      <c r="R1120" s="148"/>
      <c r="S1120" s="148"/>
      <c r="T1120" s="148"/>
      <c r="U1120" s="148"/>
      <c r="V1120" s="148"/>
      <c r="W1120" s="148"/>
      <c r="X1120" s="148"/>
      <c r="Y1120" s="148"/>
    </row>
    <row r="1121" spans="1:25" ht="19.5" customHeight="1">
      <c r="A1121" s="148"/>
      <c r="B1121" s="148"/>
      <c r="C1121" s="148"/>
      <c r="D1121" s="148"/>
      <c r="E1121" s="148"/>
      <c r="F1121" s="148"/>
      <c r="G1121" s="227"/>
      <c r="H1121" s="63"/>
      <c r="I1121" s="227"/>
      <c r="J1121" s="227"/>
      <c r="K1121" s="227"/>
      <c r="L1121" s="769"/>
      <c r="M1121" s="771"/>
      <c r="N1121" s="772"/>
      <c r="O1121" s="148"/>
      <c r="P1121" s="148"/>
      <c r="Q1121" s="148"/>
      <c r="R1121" s="148"/>
      <c r="S1121" s="148"/>
      <c r="T1121" s="148"/>
      <c r="U1121" s="148"/>
      <c r="V1121" s="148"/>
      <c r="W1121" s="148"/>
      <c r="X1121" s="148"/>
      <c r="Y1121" s="148"/>
    </row>
    <row r="1122" spans="1:25" ht="19.5" customHeight="1">
      <c r="A1122" s="148"/>
      <c r="B1122" s="148"/>
      <c r="C1122" s="148"/>
      <c r="D1122" s="148"/>
      <c r="E1122" s="148"/>
      <c r="F1122" s="148"/>
      <c r="G1122" s="227"/>
      <c r="H1122" s="63"/>
      <c r="I1122" s="227"/>
      <c r="J1122" s="227"/>
      <c r="K1122" s="227"/>
      <c r="L1122" s="769"/>
      <c r="M1122" s="771"/>
      <c r="N1122" s="772"/>
      <c r="O1122" s="148"/>
      <c r="P1122" s="148"/>
      <c r="Q1122" s="148"/>
      <c r="R1122" s="148"/>
      <c r="S1122" s="148"/>
      <c r="T1122" s="148"/>
      <c r="U1122" s="148"/>
      <c r="V1122" s="148"/>
      <c r="W1122" s="148"/>
      <c r="X1122" s="148"/>
      <c r="Y1122" s="148"/>
    </row>
    <row r="1123" spans="1:25" ht="19.5" customHeight="1">
      <c r="A1123" s="148"/>
      <c r="B1123" s="148"/>
      <c r="C1123" s="148"/>
      <c r="D1123" s="148"/>
      <c r="E1123" s="148"/>
      <c r="F1123" s="148"/>
      <c r="G1123" s="227"/>
      <c r="H1123" s="63"/>
      <c r="I1123" s="227"/>
      <c r="J1123" s="227"/>
      <c r="K1123" s="227"/>
      <c r="L1123" s="769"/>
      <c r="M1123" s="771"/>
      <c r="N1123" s="772"/>
      <c r="O1123" s="148"/>
      <c r="P1123" s="148"/>
      <c r="Q1123" s="148"/>
      <c r="R1123" s="148"/>
      <c r="S1123" s="148"/>
      <c r="T1123" s="148"/>
      <c r="U1123" s="148"/>
      <c r="V1123" s="148"/>
      <c r="W1123" s="148"/>
      <c r="X1123" s="148"/>
      <c r="Y1123" s="148"/>
    </row>
    <row r="1124" spans="1:25" ht="19.5" customHeight="1">
      <c r="A1124" s="148"/>
      <c r="B1124" s="148"/>
      <c r="C1124" s="148"/>
      <c r="D1124" s="148"/>
      <c r="E1124" s="148"/>
      <c r="F1124" s="148"/>
      <c r="G1124" s="227"/>
      <c r="H1124" s="63"/>
      <c r="I1124" s="227"/>
      <c r="J1124" s="227"/>
      <c r="K1124" s="227"/>
      <c r="L1124" s="769"/>
      <c r="M1124" s="771"/>
      <c r="N1124" s="772"/>
      <c r="O1124" s="148"/>
      <c r="P1124" s="148"/>
      <c r="Q1124" s="148"/>
      <c r="R1124" s="148"/>
      <c r="S1124" s="148"/>
      <c r="T1124" s="148"/>
      <c r="U1124" s="148"/>
      <c r="V1124" s="148"/>
      <c r="W1124" s="148"/>
      <c r="X1124" s="148"/>
      <c r="Y1124" s="148"/>
    </row>
    <row r="1125" spans="1:25" ht="19.5" customHeight="1">
      <c r="A1125" s="148"/>
      <c r="B1125" s="148"/>
      <c r="C1125" s="148"/>
      <c r="D1125" s="148"/>
      <c r="E1125" s="148"/>
      <c r="F1125" s="148"/>
      <c r="G1125" s="227"/>
      <c r="H1125" s="63"/>
      <c r="I1125" s="227"/>
      <c r="J1125" s="227"/>
      <c r="K1125" s="227"/>
      <c r="L1125" s="769"/>
      <c r="M1125" s="771"/>
      <c r="N1125" s="772"/>
      <c r="O1125" s="148"/>
      <c r="P1125" s="148"/>
      <c r="Q1125" s="148"/>
      <c r="R1125" s="148"/>
      <c r="S1125" s="148"/>
      <c r="T1125" s="148"/>
      <c r="U1125" s="148"/>
      <c r="V1125" s="148"/>
      <c r="W1125" s="148"/>
      <c r="X1125" s="148"/>
      <c r="Y1125" s="148"/>
    </row>
    <row r="1126" spans="1:25" ht="19.5" customHeight="1">
      <c r="A1126" s="148"/>
      <c r="B1126" s="148"/>
      <c r="C1126" s="148"/>
      <c r="D1126" s="148"/>
      <c r="E1126" s="148"/>
      <c r="F1126" s="148"/>
      <c r="G1126" s="227"/>
      <c r="H1126" s="63"/>
      <c r="I1126" s="227"/>
      <c r="J1126" s="227"/>
      <c r="K1126" s="227"/>
      <c r="L1126" s="769"/>
      <c r="M1126" s="771"/>
      <c r="N1126" s="772"/>
      <c r="O1126" s="148"/>
      <c r="P1126" s="148"/>
      <c r="Q1126" s="148"/>
      <c r="R1126" s="148"/>
      <c r="S1126" s="148"/>
      <c r="T1126" s="148"/>
      <c r="U1126" s="148"/>
      <c r="V1126" s="148"/>
      <c r="W1126" s="148"/>
      <c r="X1126" s="148"/>
      <c r="Y1126" s="148"/>
    </row>
    <row r="1127" spans="1:25" ht="19.5" customHeight="1">
      <c r="A1127" s="148"/>
      <c r="B1127" s="148"/>
      <c r="C1127" s="148"/>
      <c r="D1127" s="148"/>
      <c r="E1127" s="148"/>
      <c r="F1127" s="148"/>
      <c r="G1127" s="227"/>
      <c r="H1127" s="63"/>
      <c r="I1127" s="227"/>
      <c r="J1127" s="227"/>
      <c r="K1127" s="227"/>
      <c r="L1127" s="769"/>
      <c r="M1127" s="771"/>
      <c r="N1127" s="772"/>
      <c r="O1127" s="148"/>
      <c r="P1127" s="148"/>
      <c r="Q1127" s="148"/>
      <c r="R1127" s="148"/>
      <c r="S1127" s="148"/>
      <c r="T1127" s="148"/>
      <c r="U1127" s="148"/>
      <c r="V1127" s="148"/>
      <c r="W1127" s="148"/>
      <c r="X1127" s="148"/>
      <c r="Y1127" s="148"/>
    </row>
    <row r="1128" spans="1:25" ht="19.5" customHeight="1">
      <c r="A1128" s="148"/>
      <c r="B1128" s="148"/>
      <c r="C1128" s="148"/>
      <c r="D1128" s="148"/>
      <c r="E1128" s="148"/>
      <c r="F1128" s="148"/>
      <c r="G1128" s="227"/>
      <c r="H1128" s="63"/>
      <c r="I1128" s="227"/>
      <c r="J1128" s="227"/>
      <c r="K1128" s="227"/>
      <c r="L1128" s="769"/>
      <c r="M1128" s="771"/>
      <c r="N1128" s="772"/>
      <c r="O1128" s="148"/>
      <c r="P1128" s="148"/>
      <c r="Q1128" s="148"/>
      <c r="R1128" s="148"/>
      <c r="S1128" s="148"/>
      <c r="T1128" s="148"/>
      <c r="U1128" s="148"/>
      <c r="V1128" s="148"/>
      <c r="W1128" s="148"/>
      <c r="X1128" s="148"/>
      <c r="Y1128" s="148"/>
    </row>
    <row r="1129" spans="1:25" ht="19.5" customHeight="1">
      <c r="A1129" s="148"/>
      <c r="B1129" s="148"/>
      <c r="C1129" s="148"/>
      <c r="D1129" s="148"/>
      <c r="E1129" s="148"/>
      <c r="F1129" s="148"/>
      <c r="G1129" s="227"/>
      <c r="H1129" s="63"/>
      <c r="I1129" s="227"/>
      <c r="J1129" s="227"/>
      <c r="K1129" s="227"/>
      <c r="L1129" s="769"/>
      <c r="M1129" s="771"/>
      <c r="N1129" s="772"/>
      <c r="O1129" s="148"/>
      <c r="P1129" s="148"/>
      <c r="Q1129" s="148"/>
      <c r="R1129" s="148"/>
      <c r="S1129" s="148"/>
      <c r="T1129" s="148"/>
      <c r="U1129" s="148"/>
      <c r="V1129" s="148"/>
      <c r="W1129" s="148"/>
      <c r="X1129" s="148"/>
      <c r="Y1129" s="148"/>
    </row>
    <row r="1130" spans="1:25" ht="19.5" customHeight="1">
      <c r="A1130" s="148"/>
      <c r="B1130" s="148"/>
      <c r="C1130" s="148"/>
      <c r="D1130" s="148"/>
      <c r="E1130" s="148"/>
      <c r="F1130" s="148"/>
      <c r="G1130" s="227"/>
      <c r="H1130" s="63"/>
      <c r="I1130" s="227"/>
      <c r="J1130" s="227"/>
      <c r="K1130" s="227"/>
      <c r="L1130" s="769"/>
      <c r="M1130" s="771"/>
      <c r="N1130" s="772"/>
      <c r="O1130" s="148"/>
      <c r="P1130" s="148"/>
      <c r="Q1130" s="148"/>
      <c r="R1130" s="148"/>
      <c r="S1130" s="148"/>
      <c r="T1130" s="148"/>
      <c r="U1130" s="148"/>
      <c r="V1130" s="148"/>
      <c r="W1130" s="148"/>
      <c r="X1130" s="148"/>
      <c r="Y1130" s="148"/>
    </row>
    <row r="1131" spans="1:25" ht="19.5" customHeight="1">
      <c r="A1131" s="148"/>
      <c r="B1131" s="148"/>
      <c r="C1131" s="148"/>
      <c r="D1131" s="148"/>
      <c r="E1131" s="148"/>
      <c r="F1131" s="148"/>
      <c r="G1131" s="227"/>
      <c r="H1131" s="63"/>
      <c r="I1131" s="227"/>
      <c r="J1131" s="227"/>
      <c r="K1131" s="227"/>
      <c r="L1131" s="769"/>
      <c r="M1131" s="771"/>
      <c r="N1131" s="772"/>
      <c r="O1131" s="148"/>
      <c r="P1131" s="148"/>
      <c r="Q1131" s="148"/>
      <c r="R1131" s="148"/>
      <c r="S1131" s="148"/>
      <c r="T1131" s="148"/>
      <c r="U1131" s="148"/>
      <c r="V1131" s="148"/>
      <c r="W1131" s="148"/>
      <c r="X1131" s="148"/>
      <c r="Y1131" s="148"/>
    </row>
    <row r="1132" spans="1:25" ht="19.5" customHeight="1">
      <c r="A1132" s="148"/>
      <c r="B1132" s="148"/>
      <c r="C1132" s="148"/>
      <c r="D1132" s="148"/>
      <c r="E1132" s="148"/>
      <c r="F1132" s="148"/>
      <c r="G1132" s="227"/>
      <c r="H1132" s="63"/>
      <c r="I1132" s="227"/>
      <c r="J1132" s="227"/>
      <c r="K1132" s="227"/>
      <c r="L1132" s="769"/>
      <c r="M1132" s="771"/>
      <c r="N1132" s="772"/>
      <c r="O1132" s="148"/>
      <c r="P1132" s="148"/>
      <c r="Q1132" s="148"/>
      <c r="R1132" s="148"/>
      <c r="S1132" s="148"/>
      <c r="T1132" s="148"/>
      <c r="U1132" s="148"/>
      <c r="V1132" s="148"/>
      <c r="W1132" s="148"/>
      <c r="X1132" s="148"/>
      <c r="Y1132" s="148"/>
    </row>
    <row r="1133" spans="1:25" ht="19.5" customHeight="1">
      <c r="A1133" s="148"/>
      <c r="B1133" s="148"/>
      <c r="C1133" s="148"/>
      <c r="D1133" s="148"/>
      <c r="E1133" s="148"/>
      <c r="F1133" s="148"/>
      <c r="G1133" s="227"/>
      <c r="H1133" s="63"/>
      <c r="I1133" s="227"/>
      <c r="J1133" s="227"/>
      <c r="K1133" s="227"/>
      <c r="L1133" s="769"/>
      <c r="M1133" s="771"/>
      <c r="N1133" s="772"/>
      <c r="O1133" s="148"/>
      <c r="P1133" s="148"/>
      <c r="Q1133" s="148"/>
      <c r="R1133" s="148"/>
      <c r="S1133" s="148"/>
      <c r="T1133" s="148"/>
      <c r="U1133" s="148"/>
      <c r="V1133" s="148"/>
      <c r="W1133" s="148"/>
      <c r="X1133" s="148"/>
      <c r="Y1133" s="148"/>
    </row>
    <row r="1134" spans="1:25" ht="19.5" customHeight="1">
      <c r="A1134" s="148"/>
      <c r="B1134" s="148"/>
      <c r="C1134" s="148"/>
      <c r="D1134" s="148"/>
      <c r="E1134" s="148"/>
      <c r="F1134" s="148"/>
      <c r="G1134" s="227"/>
      <c r="H1134" s="63"/>
      <c r="I1134" s="227"/>
      <c r="J1134" s="227"/>
      <c r="K1134" s="227"/>
      <c r="L1134" s="769"/>
      <c r="M1134" s="771"/>
      <c r="N1134" s="772"/>
      <c r="O1134" s="148"/>
      <c r="P1134" s="148"/>
      <c r="Q1134" s="148"/>
      <c r="R1134" s="148"/>
      <c r="S1134" s="148"/>
      <c r="T1134" s="148"/>
      <c r="U1134" s="148"/>
      <c r="V1134" s="148"/>
      <c r="W1134" s="148"/>
      <c r="X1134" s="148"/>
      <c r="Y1134" s="148"/>
    </row>
    <row r="1135" spans="1:25" ht="19.5" customHeight="1">
      <c r="A1135" s="148"/>
      <c r="B1135" s="148"/>
      <c r="C1135" s="148"/>
      <c r="D1135" s="148"/>
      <c r="E1135" s="148"/>
      <c r="F1135" s="148"/>
      <c r="G1135" s="227"/>
      <c r="H1135" s="63"/>
      <c r="I1135" s="227"/>
      <c r="J1135" s="227"/>
      <c r="K1135" s="227"/>
      <c r="L1135" s="769"/>
      <c r="M1135" s="771"/>
      <c r="N1135" s="772"/>
      <c r="O1135" s="148"/>
      <c r="P1135" s="148"/>
      <c r="Q1135" s="148"/>
      <c r="R1135" s="148"/>
      <c r="S1135" s="148"/>
      <c r="T1135" s="148"/>
      <c r="U1135" s="148"/>
      <c r="V1135" s="148"/>
      <c r="W1135" s="148"/>
      <c r="X1135" s="148"/>
      <c r="Y1135" s="148"/>
    </row>
    <row r="1136" spans="1:25" ht="19.5" customHeight="1">
      <c r="A1136" s="148"/>
      <c r="B1136" s="148"/>
      <c r="C1136" s="148"/>
      <c r="D1136" s="148"/>
      <c r="E1136" s="148"/>
      <c r="F1136" s="148"/>
      <c r="G1136" s="227"/>
      <c r="H1136" s="63"/>
      <c r="I1136" s="227"/>
      <c r="J1136" s="227"/>
      <c r="K1136" s="227"/>
      <c r="L1136" s="769"/>
      <c r="M1136" s="771"/>
      <c r="N1136" s="772"/>
      <c r="O1136" s="148"/>
      <c r="P1136" s="148"/>
      <c r="Q1136" s="148"/>
      <c r="R1136" s="148"/>
      <c r="S1136" s="148"/>
      <c r="T1136" s="148"/>
      <c r="U1136" s="148"/>
      <c r="V1136" s="148"/>
      <c r="W1136" s="148"/>
      <c r="X1136" s="148"/>
      <c r="Y1136" s="148"/>
    </row>
    <row r="1137" spans="1:25" ht="19.5" customHeight="1">
      <c r="A1137" s="148"/>
      <c r="B1137" s="148"/>
      <c r="C1137" s="148"/>
      <c r="D1137" s="148"/>
      <c r="E1137" s="148"/>
      <c r="F1137" s="148"/>
      <c r="G1137" s="227"/>
      <c r="H1137" s="63"/>
      <c r="I1137" s="227"/>
      <c r="J1137" s="227"/>
      <c r="K1137" s="227"/>
      <c r="L1137" s="769"/>
      <c r="M1137" s="771"/>
      <c r="N1137" s="772"/>
      <c r="O1137" s="148"/>
      <c r="P1137" s="148"/>
      <c r="Q1137" s="148"/>
      <c r="R1137" s="148"/>
      <c r="S1137" s="148"/>
      <c r="T1137" s="148"/>
      <c r="U1137" s="148"/>
      <c r="V1137" s="148"/>
      <c r="W1137" s="148"/>
      <c r="X1137" s="148"/>
      <c r="Y1137" s="148"/>
    </row>
    <row r="1138" spans="1:25" ht="19.5" customHeight="1">
      <c r="A1138" s="148"/>
      <c r="B1138" s="148"/>
      <c r="C1138" s="148"/>
      <c r="D1138" s="148"/>
      <c r="E1138" s="148"/>
      <c r="F1138" s="148"/>
      <c r="G1138" s="227"/>
      <c r="H1138" s="63"/>
      <c r="I1138" s="227"/>
      <c r="J1138" s="227"/>
      <c r="K1138" s="227"/>
      <c r="L1138" s="769"/>
      <c r="M1138" s="771"/>
      <c r="N1138" s="772"/>
      <c r="O1138" s="148"/>
      <c r="P1138" s="148"/>
      <c r="Q1138" s="148"/>
      <c r="R1138" s="148"/>
      <c r="S1138" s="148"/>
      <c r="T1138" s="148"/>
      <c r="U1138" s="148"/>
      <c r="V1138" s="148"/>
      <c r="W1138" s="148"/>
      <c r="X1138" s="148"/>
      <c r="Y1138" s="148"/>
    </row>
    <row r="1139" spans="1:25" ht="19.5" customHeight="1">
      <c r="A1139" s="148"/>
      <c r="B1139" s="148"/>
      <c r="C1139" s="148"/>
      <c r="D1139" s="148"/>
      <c r="E1139" s="148"/>
      <c r="F1139" s="148"/>
      <c r="G1139" s="227"/>
      <c r="H1139" s="63"/>
      <c r="I1139" s="227"/>
      <c r="J1139" s="227"/>
      <c r="K1139" s="227"/>
      <c r="L1139" s="769"/>
      <c r="M1139" s="771"/>
      <c r="N1139" s="772"/>
      <c r="O1139" s="148"/>
      <c r="P1139" s="148"/>
      <c r="Q1139" s="148"/>
      <c r="R1139" s="148"/>
      <c r="S1139" s="148"/>
      <c r="T1139" s="148"/>
      <c r="U1139" s="148"/>
      <c r="V1139" s="148"/>
      <c r="W1139" s="148"/>
      <c r="X1139" s="148"/>
      <c r="Y1139" s="148"/>
    </row>
    <row r="1140" spans="1:25" ht="19.5" customHeight="1">
      <c r="A1140" s="148"/>
      <c r="B1140" s="148"/>
      <c r="C1140" s="148"/>
      <c r="D1140" s="148"/>
      <c r="E1140" s="148"/>
      <c r="F1140" s="148"/>
      <c r="G1140" s="227"/>
      <c r="H1140" s="63"/>
      <c r="I1140" s="227"/>
      <c r="J1140" s="227"/>
      <c r="K1140" s="227"/>
      <c r="L1140" s="769"/>
      <c r="M1140" s="771"/>
      <c r="N1140" s="772"/>
      <c r="O1140" s="148"/>
      <c r="P1140" s="148"/>
      <c r="Q1140" s="148"/>
      <c r="R1140" s="148"/>
      <c r="S1140" s="148"/>
      <c r="T1140" s="148"/>
      <c r="U1140" s="148"/>
      <c r="V1140" s="148"/>
      <c r="W1140" s="148"/>
      <c r="X1140" s="148"/>
      <c r="Y1140" s="148"/>
    </row>
    <row r="1141" spans="1:25" ht="19.5" customHeight="1">
      <c r="A1141" s="148"/>
      <c r="B1141" s="148"/>
      <c r="C1141" s="148"/>
      <c r="D1141" s="148"/>
      <c r="E1141" s="148"/>
      <c r="F1141" s="148"/>
      <c r="G1141" s="227"/>
      <c r="H1141" s="63"/>
      <c r="I1141" s="227"/>
      <c r="J1141" s="227"/>
      <c r="K1141" s="227"/>
      <c r="L1141" s="769"/>
      <c r="M1141" s="771"/>
      <c r="N1141" s="772"/>
      <c r="O1141" s="148"/>
      <c r="P1141" s="148"/>
      <c r="Q1141" s="148"/>
      <c r="R1141" s="148"/>
      <c r="S1141" s="148"/>
      <c r="T1141" s="148"/>
      <c r="U1141" s="148"/>
      <c r="V1141" s="148"/>
      <c r="W1141" s="148"/>
      <c r="X1141" s="148"/>
      <c r="Y1141" s="148"/>
    </row>
    <row r="1142" spans="1:25" ht="19.5" customHeight="1">
      <c r="A1142" s="148"/>
      <c r="B1142" s="148"/>
      <c r="C1142" s="148"/>
      <c r="D1142" s="148"/>
      <c r="E1142" s="148"/>
      <c r="F1142" s="148"/>
      <c r="G1142" s="227"/>
      <c r="H1142" s="63"/>
      <c r="I1142" s="227"/>
      <c r="J1142" s="227"/>
      <c r="K1142" s="227"/>
      <c r="L1142" s="769"/>
      <c r="M1142" s="771"/>
      <c r="N1142" s="772"/>
      <c r="O1142" s="148"/>
      <c r="P1142" s="148"/>
      <c r="Q1142" s="148"/>
      <c r="R1142" s="148"/>
      <c r="S1142" s="148"/>
      <c r="T1142" s="148"/>
      <c r="U1142" s="148"/>
      <c r="V1142" s="148"/>
      <c r="W1142" s="148"/>
      <c r="X1142" s="148"/>
      <c r="Y1142" s="148"/>
    </row>
    <row r="1143" spans="1:25" ht="19.5" customHeight="1">
      <c r="A1143" s="148"/>
      <c r="B1143" s="148"/>
      <c r="C1143" s="148"/>
      <c r="D1143" s="148"/>
      <c r="E1143" s="148"/>
      <c r="F1143" s="148"/>
      <c r="G1143" s="227"/>
      <c r="H1143" s="63"/>
      <c r="I1143" s="227"/>
      <c r="J1143" s="227"/>
      <c r="K1143" s="227"/>
      <c r="L1143" s="769"/>
      <c r="M1143" s="771"/>
      <c r="N1143" s="772"/>
      <c r="O1143" s="148"/>
      <c r="P1143" s="148"/>
      <c r="Q1143" s="148"/>
      <c r="R1143" s="148"/>
      <c r="S1143" s="148"/>
      <c r="T1143" s="148"/>
      <c r="U1143" s="148"/>
      <c r="V1143" s="148"/>
      <c r="W1143" s="148"/>
      <c r="X1143" s="148"/>
      <c r="Y1143" s="148"/>
    </row>
    <row r="1144" spans="1:25" ht="19.5" customHeight="1">
      <c r="A1144" s="148"/>
      <c r="B1144" s="148"/>
      <c r="C1144" s="148"/>
      <c r="D1144" s="148"/>
      <c r="E1144" s="148"/>
      <c r="F1144" s="148"/>
      <c r="G1144" s="227"/>
      <c r="H1144" s="63"/>
      <c r="I1144" s="227"/>
      <c r="J1144" s="227"/>
      <c r="K1144" s="227"/>
      <c r="L1144" s="769"/>
      <c r="M1144" s="771"/>
      <c r="N1144" s="772"/>
      <c r="O1144" s="148"/>
      <c r="P1144" s="148"/>
      <c r="Q1144" s="148"/>
      <c r="R1144" s="148"/>
      <c r="S1144" s="148"/>
      <c r="T1144" s="148"/>
      <c r="U1144" s="148"/>
      <c r="V1144" s="148"/>
      <c r="W1144" s="148"/>
      <c r="X1144" s="148"/>
      <c r="Y1144" s="148"/>
    </row>
    <row r="1145" spans="1:25" ht="19.5" customHeight="1">
      <c r="A1145" s="148"/>
      <c r="B1145" s="148"/>
      <c r="C1145" s="148"/>
      <c r="D1145" s="148"/>
      <c r="E1145" s="148"/>
      <c r="F1145" s="148"/>
      <c r="G1145" s="227"/>
      <c r="H1145" s="63"/>
      <c r="I1145" s="227"/>
      <c r="J1145" s="227"/>
      <c r="K1145" s="227"/>
      <c r="L1145" s="769"/>
      <c r="M1145" s="771"/>
      <c r="N1145" s="772"/>
      <c r="O1145" s="148"/>
      <c r="P1145" s="148"/>
      <c r="Q1145" s="148"/>
      <c r="R1145" s="148"/>
      <c r="S1145" s="148"/>
      <c r="T1145" s="148"/>
      <c r="U1145" s="148"/>
      <c r="V1145" s="148"/>
      <c r="W1145" s="148"/>
      <c r="X1145" s="148"/>
      <c r="Y1145" s="148"/>
    </row>
    <row r="1146" spans="1:25" ht="19.5" customHeight="1">
      <c r="A1146" s="148"/>
      <c r="B1146" s="148"/>
      <c r="C1146" s="148"/>
      <c r="D1146" s="148"/>
      <c r="E1146" s="148"/>
      <c r="F1146" s="148"/>
      <c r="G1146" s="227"/>
      <c r="H1146" s="63"/>
      <c r="I1146" s="227"/>
      <c r="J1146" s="227"/>
      <c r="K1146" s="227"/>
      <c r="L1146" s="769"/>
      <c r="M1146" s="771"/>
      <c r="N1146" s="772"/>
      <c r="O1146" s="148"/>
      <c r="P1146" s="148"/>
      <c r="Q1146" s="148"/>
      <c r="R1146" s="148"/>
      <c r="S1146" s="148"/>
      <c r="T1146" s="148"/>
      <c r="U1146" s="148"/>
      <c r="V1146" s="148"/>
      <c r="W1146" s="148"/>
      <c r="X1146" s="148"/>
      <c r="Y1146" s="148"/>
    </row>
    <row r="1147" spans="1:25" ht="19.5" customHeight="1">
      <c r="A1147" s="148"/>
      <c r="B1147" s="148"/>
      <c r="C1147" s="148"/>
      <c r="D1147" s="148"/>
      <c r="E1147" s="148"/>
      <c r="F1147" s="148"/>
      <c r="G1147" s="227"/>
      <c r="H1147" s="63"/>
      <c r="I1147" s="227"/>
      <c r="J1147" s="227"/>
      <c r="K1147" s="227"/>
      <c r="L1147" s="769"/>
      <c r="M1147" s="771"/>
      <c r="N1147" s="772"/>
      <c r="O1147" s="148"/>
      <c r="P1147" s="148"/>
      <c r="Q1147" s="148"/>
      <c r="R1147" s="148"/>
      <c r="S1147" s="148"/>
      <c r="T1147" s="148"/>
      <c r="U1147" s="148"/>
      <c r="V1147" s="148"/>
      <c r="W1147" s="148"/>
      <c r="X1147" s="148"/>
      <c r="Y1147" s="148"/>
    </row>
    <row r="1148" spans="1:25" ht="19.5" customHeight="1">
      <c r="A1148" s="148"/>
      <c r="B1148" s="148"/>
      <c r="C1148" s="148"/>
      <c r="D1148" s="148"/>
      <c r="E1148" s="148"/>
      <c r="F1148" s="148"/>
      <c r="G1148" s="227"/>
      <c r="H1148" s="63"/>
      <c r="I1148" s="227"/>
      <c r="J1148" s="227"/>
      <c r="K1148" s="227"/>
      <c r="L1148" s="769"/>
      <c r="M1148" s="771"/>
      <c r="N1148" s="772"/>
      <c r="O1148" s="148"/>
      <c r="P1148" s="148"/>
      <c r="Q1148" s="148"/>
      <c r="R1148" s="148"/>
      <c r="S1148" s="148"/>
      <c r="T1148" s="148"/>
      <c r="U1148" s="148"/>
      <c r="V1148" s="148"/>
      <c r="W1148" s="148"/>
      <c r="X1148" s="148"/>
      <c r="Y1148" s="148"/>
    </row>
    <row r="1149" spans="1:25" ht="19.5" customHeight="1">
      <c r="A1149" s="148"/>
      <c r="B1149" s="148"/>
      <c r="C1149" s="148"/>
      <c r="D1149" s="148"/>
      <c r="E1149" s="148"/>
      <c r="F1149" s="148"/>
      <c r="G1149" s="227"/>
      <c r="H1149" s="63"/>
      <c r="I1149" s="227"/>
      <c r="J1149" s="227"/>
      <c r="K1149" s="227"/>
      <c r="L1149" s="769"/>
      <c r="M1149" s="771"/>
      <c r="N1149" s="772"/>
      <c r="O1149" s="148"/>
      <c r="P1149" s="148"/>
      <c r="Q1149" s="148"/>
      <c r="R1149" s="148"/>
      <c r="S1149" s="148"/>
      <c r="T1149" s="148"/>
      <c r="U1149" s="148"/>
      <c r="V1149" s="148"/>
      <c r="W1149" s="148"/>
      <c r="X1149" s="148"/>
      <c r="Y1149" s="148"/>
    </row>
    <row r="1150" spans="1:25" ht="19.5" customHeight="1">
      <c r="A1150" s="148"/>
      <c r="B1150" s="148"/>
      <c r="C1150" s="148"/>
      <c r="D1150" s="148"/>
      <c r="E1150" s="148"/>
      <c r="F1150" s="148"/>
      <c r="G1150" s="227"/>
      <c r="H1150" s="63"/>
      <c r="I1150" s="227"/>
      <c r="J1150" s="227"/>
      <c r="K1150" s="227"/>
      <c r="L1150" s="769"/>
      <c r="M1150" s="771"/>
      <c r="N1150" s="772"/>
      <c r="O1150" s="148"/>
      <c r="P1150" s="148"/>
      <c r="Q1150" s="148"/>
      <c r="R1150" s="148"/>
      <c r="S1150" s="148"/>
      <c r="T1150" s="148"/>
      <c r="U1150" s="148"/>
      <c r="V1150" s="148"/>
      <c r="W1150" s="148"/>
      <c r="X1150" s="148"/>
      <c r="Y1150" s="148"/>
    </row>
    <row r="1151" spans="1:25" ht="19.5" customHeight="1">
      <c r="A1151" s="148"/>
      <c r="B1151" s="148"/>
      <c r="C1151" s="148"/>
      <c r="D1151" s="148"/>
      <c r="E1151" s="148"/>
      <c r="F1151" s="148"/>
      <c r="G1151" s="227"/>
      <c r="H1151" s="63"/>
      <c r="I1151" s="227"/>
      <c r="J1151" s="227"/>
      <c r="K1151" s="227"/>
      <c r="L1151" s="769"/>
      <c r="M1151" s="771"/>
      <c r="N1151" s="772"/>
      <c r="O1151" s="148"/>
      <c r="P1151" s="148"/>
      <c r="Q1151" s="148"/>
      <c r="R1151" s="148"/>
      <c r="S1151" s="148"/>
      <c r="T1151" s="148"/>
      <c r="U1151" s="148"/>
      <c r="V1151" s="148"/>
      <c r="W1151" s="148"/>
      <c r="X1151" s="148"/>
      <c r="Y1151" s="148"/>
    </row>
    <row r="1152" spans="1:25" ht="19.5" customHeight="1">
      <c r="A1152" s="148"/>
      <c r="B1152" s="148"/>
      <c r="C1152" s="148"/>
      <c r="D1152" s="148"/>
      <c r="E1152" s="148"/>
      <c r="F1152" s="148"/>
      <c r="G1152" s="227"/>
      <c r="H1152" s="63"/>
      <c r="I1152" s="227"/>
      <c r="J1152" s="227"/>
      <c r="K1152" s="227"/>
      <c r="L1152" s="769"/>
      <c r="M1152" s="771"/>
      <c r="N1152" s="772"/>
      <c r="O1152" s="148"/>
      <c r="P1152" s="148"/>
      <c r="Q1152" s="148"/>
      <c r="R1152" s="148"/>
      <c r="S1152" s="148"/>
      <c r="T1152" s="148"/>
      <c r="U1152" s="148"/>
      <c r="V1152" s="148"/>
      <c r="W1152" s="148"/>
      <c r="X1152" s="148"/>
      <c r="Y1152" s="148"/>
    </row>
    <row r="1153" spans="1:25" ht="19.5" customHeight="1">
      <c r="A1153" s="148"/>
      <c r="B1153" s="148"/>
      <c r="C1153" s="148"/>
      <c r="D1153" s="148"/>
      <c r="E1153" s="148"/>
      <c r="F1153" s="148"/>
      <c r="G1153" s="227"/>
      <c r="H1153" s="63"/>
      <c r="I1153" s="227"/>
      <c r="J1153" s="227"/>
      <c r="K1153" s="227"/>
      <c r="L1153" s="769"/>
      <c r="M1153" s="771"/>
      <c r="N1153" s="772"/>
      <c r="O1153" s="148"/>
      <c r="P1153" s="148"/>
      <c r="Q1153" s="148"/>
      <c r="R1153" s="148"/>
      <c r="S1153" s="148"/>
      <c r="T1153" s="148"/>
      <c r="U1153" s="148"/>
      <c r="V1153" s="148"/>
      <c r="W1153" s="148"/>
      <c r="X1153" s="148"/>
      <c r="Y1153" s="148"/>
    </row>
    <row r="1154" spans="1:25" ht="19.5" customHeight="1">
      <c r="A1154" s="148"/>
      <c r="B1154" s="148"/>
      <c r="C1154" s="148"/>
      <c r="D1154" s="148"/>
      <c r="E1154" s="148"/>
      <c r="F1154" s="148"/>
      <c r="G1154" s="227"/>
      <c r="H1154" s="63"/>
      <c r="I1154" s="227"/>
      <c r="J1154" s="227"/>
      <c r="K1154" s="227"/>
      <c r="L1154" s="769"/>
      <c r="M1154" s="771"/>
      <c r="N1154" s="772"/>
      <c r="O1154" s="148"/>
      <c r="P1154" s="148"/>
      <c r="Q1154" s="148"/>
      <c r="R1154" s="148"/>
      <c r="S1154" s="148"/>
      <c r="T1154" s="148"/>
      <c r="U1154" s="148"/>
      <c r="V1154" s="148"/>
      <c r="W1154" s="148"/>
      <c r="X1154" s="148"/>
      <c r="Y1154" s="148"/>
    </row>
    <row r="1155" spans="1:25" ht="19.5" customHeight="1">
      <c r="A1155" s="148"/>
      <c r="B1155" s="148"/>
      <c r="C1155" s="148"/>
      <c r="D1155" s="148"/>
      <c r="E1155" s="148"/>
      <c r="F1155" s="148"/>
      <c r="G1155" s="227"/>
      <c r="H1155" s="63"/>
      <c r="I1155" s="227"/>
      <c r="J1155" s="227"/>
      <c r="K1155" s="227"/>
      <c r="L1155" s="769"/>
      <c r="M1155" s="771"/>
      <c r="N1155" s="772"/>
      <c r="O1155" s="148"/>
      <c r="P1155" s="148"/>
      <c r="Q1155" s="148"/>
      <c r="R1155" s="148"/>
      <c r="S1155" s="148"/>
      <c r="T1155" s="148"/>
      <c r="U1155" s="148"/>
      <c r="V1155" s="148"/>
      <c r="W1155" s="148"/>
      <c r="X1155" s="148"/>
      <c r="Y1155" s="148"/>
    </row>
    <row r="1156" spans="1:25" ht="19.5" customHeight="1">
      <c r="A1156" s="148"/>
      <c r="B1156" s="148"/>
      <c r="C1156" s="148"/>
      <c r="D1156" s="148"/>
      <c r="E1156" s="148"/>
      <c r="F1156" s="148"/>
      <c r="G1156" s="227"/>
      <c r="H1156" s="63"/>
      <c r="I1156" s="227"/>
      <c r="J1156" s="227"/>
      <c r="K1156" s="227"/>
      <c r="L1156" s="769"/>
      <c r="M1156" s="771"/>
      <c r="N1156" s="772"/>
      <c r="O1156" s="148"/>
      <c r="P1156" s="148"/>
      <c r="Q1156" s="148"/>
      <c r="R1156" s="148"/>
      <c r="S1156" s="148"/>
      <c r="T1156" s="148"/>
      <c r="U1156" s="148"/>
      <c r="V1156" s="148"/>
      <c r="W1156" s="148"/>
      <c r="X1156" s="148"/>
      <c r="Y1156" s="148"/>
    </row>
    <row r="1157" spans="1:25" ht="19.5" customHeight="1">
      <c r="A1157" s="148"/>
      <c r="B1157" s="148"/>
      <c r="C1157" s="148"/>
      <c r="D1157" s="148"/>
      <c r="E1157" s="148"/>
      <c r="F1157" s="148"/>
      <c r="G1157" s="227"/>
      <c r="H1157" s="63"/>
      <c r="I1157" s="227"/>
      <c r="J1157" s="227"/>
      <c r="K1157" s="227"/>
      <c r="L1157" s="769"/>
      <c r="M1157" s="771"/>
      <c r="N1157" s="772"/>
      <c r="O1157" s="148"/>
      <c r="P1157" s="148"/>
      <c r="Q1157" s="148"/>
      <c r="R1157" s="148"/>
      <c r="S1157" s="148"/>
      <c r="T1157" s="148"/>
      <c r="U1157" s="148"/>
      <c r="V1157" s="148"/>
      <c r="W1157" s="148"/>
      <c r="X1157" s="148"/>
      <c r="Y1157" s="148"/>
    </row>
    <row r="1158" spans="1:25" ht="19.5" customHeight="1">
      <c r="A1158" s="148"/>
      <c r="B1158" s="148"/>
      <c r="C1158" s="148"/>
      <c r="D1158" s="148"/>
      <c r="E1158" s="148"/>
      <c r="F1158" s="148"/>
      <c r="G1158" s="227"/>
      <c r="H1158" s="63"/>
      <c r="I1158" s="227"/>
      <c r="J1158" s="227"/>
      <c r="K1158" s="227"/>
      <c r="L1158" s="769"/>
      <c r="M1158" s="771"/>
      <c r="N1158" s="772"/>
      <c r="O1158" s="148"/>
      <c r="P1158" s="148"/>
      <c r="Q1158" s="148"/>
      <c r="R1158" s="148"/>
      <c r="S1158" s="148"/>
      <c r="T1158" s="148"/>
      <c r="U1158" s="148"/>
      <c r="V1158" s="148"/>
      <c r="W1158" s="148"/>
      <c r="X1158" s="148"/>
      <c r="Y1158" s="148"/>
    </row>
    <row r="1159" spans="1:25" ht="19.5" customHeight="1">
      <c r="A1159" s="148"/>
      <c r="B1159" s="148"/>
      <c r="C1159" s="148"/>
      <c r="D1159" s="148"/>
      <c r="E1159" s="148"/>
      <c r="F1159" s="148"/>
      <c r="G1159" s="227"/>
      <c r="H1159" s="63"/>
      <c r="I1159" s="227"/>
      <c r="J1159" s="227"/>
      <c r="K1159" s="227"/>
      <c r="L1159" s="769"/>
      <c r="M1159" s="771"/>
      <c r="N1159" s="772"/>
      <c r="O1159" s="148"/>
      <c r="P1159" s="148"/>
      <c r="Q1159" s="148"/>
      <c r="R1159" s="148"/>
      <c r="S1159" s="148"/>
      <c r="T1159" s="148"/>
      <c r="U1159" s="148"/>
      <c r="V1159" s="148"/>
      <c r="W1159" s="148"/>
      <c r="X1159" s="148"/>
      <c r="Y1159" s="148"/>
    </row>
    <row r="1160" spans="1:25" ht="19.5" customHeight="1">
      <c r="A1160" s="148"/>
      <c r="B1160" s="148"/>
      <c r="C1160" s="148"/>
      <c r="D1160" s="148"/>
      <c r="E1160" s="148"/>
      <c r="F1160" s="148"/>
      <c r="G1160" s="227"/>
      <c r="H1160" s="63"/>
      <c r="I1160" s="227"/>
      <c r="J1160" s="227"/>
      <c r="K1160" s="227"/>
      <c r="L1160" s="769"/>
      <c r="M1160" s="771"/>
      <c r="N1160" s="772"/>
      <c r="O1160" s="148"/>
      <c r="P1160" s="148"/>
      <c r="Q1160" s="148"/>
      <c r="R1160" s="148"/>
      <c r="S1160" s="148"/>
      <c r="T1160" s="148"/>
      <c r="U1160" s="148"/>
      <c r="V1160" s="148"/>
      <c r="W1160" s="148"/>
      <c r="X1160" s="148"/>
      <c r="Y1160" s="148"/>
    </row>
    <row r="1161" spans="1:25" ht="19.5" customHeight="1">
      <c r="A1161" s="148"/>
      <c r="B1161" s="148"/>
      <c r="C1161" s="148"/>
      <c r="D1161" s="148"/>
      <c r="E1161" s="148"/>
      <c r="F1161" s="148"/>
      <c r="G1161" s="227"/>
      <c r="H1161" s="63"/>
      <c r="I1161" s="227"/>
      <c r="J1161" s="227"/>
      <c r="K1161" s="227"/>
      <c r="L1161" s="769"/>
      <c r="M1161" s="771"/>
      <c r="N1161" s="772"/>
      <c r="O1161" s="148"/>
      <c r="P1161" s="148"/>
      <c r="Q1161" s="148"/>
      <c r="R1161" s="148"/>
      <c r="S1161" s="148"/>
      <c r="T1161" s="148"/>
      <c r="U1161" s="148"/>
      <c r="V1161" s="148"/>
      <c r="W1161" s="148"/>
      <c r="X1161" s="148"/>
      <c r="Y1161" s="148"/>
    </row>
    <row r="1162" spans="1:25" ht="19.5" customHeight="1">
      <c r="A1162" s="148"/>
      <c r="B1162" s="148"/>
      <c r="C1162" s="148"/>
      <c r="D1162" s="148"/>
      <c r="E1162" s="148"/>
      <c r="F1162" s="148"/>
      <c r="G1162" s="227"/>
      <c r="H1162" s="63"/>
      <c r="I1162" s="227"/>
      <c r="J1162" s="227"/>
      <c r="K1162" s="227"/>
      <c r="L1162" s="769"/>
      <c r="M1162" s="771"/>
      <c r="N1162" s="772"/>
      <c r="O1162" s="148"/>
      <c r="P1162" s="148"/>
      <c r="Q1162" s="148"/>
      <c r="R1162" s="148"/>
      <c r="S1162" s="148"/>
      <c r="T1162" s="148"/>
      <c r="U1162" s="148"/>
      <c r="V1162" s="148"/>
      <c r="W1162" s="148"/>
      <c r="X1162" s="148"/>
      <c r="Y1162" s="148"/>
    </row>
    <row r="1163" spans="1:25" ht="19.5" customHeight="1">
      <c r="A1163" s="148"/>
      <c r="B1163" s="148"/>
      <c r="C1163" s="148"/>
      <c r="D1163" s="148"/>
      <c r="E1163" s="148"/>
      <c r="F1163" s="148"/>
      <c r="G1163" s="227"/>
      <c r="H1163" s="63"/>
      <c r="I1163" s="227"/>
      <c r="J1163" s="227"/>
      <c r="K1163" s="227"/>
      <c r="L1163" s="769"/>
      <c r="M1163" s="771"/>
      <c r="N1163" s="772"/>
      <c r="O1163" s="148"/>
      <c r="P1163" s="148"/>
      <c r="Q1163" s="148"/>
      <c r="R1163" s="148"/>
      <c r="S1163" s="148"/>
      <c r="T1163" s="148"/>
      <c r="U1163" s="148"/>
      <c r="V1163" s="148"/>
      <c r="W1163" s="148"/>
      <c r="X1163" s="148"/>
      <c r="Y1163" s="148"/>
    </row>
    <row r="1164" spans="1:25" ht="19.5" customHeight="1">
      <c r="A1164" s="148"/>
      <c r="B1164" s="148"/>
      <c r="C1164" s="148"/>
      <c r="D1164" s="148"/>
      <c r="E1164" s="148"/>
      <c r="F1164" s="148"/>
      <c r="G1164" s="227"/>
      <c r="H1164" s="63"/>
      <c r="I1164" s="227"/>
      <c r="J1164" s="227"/>
      <c r="K1164" s="227"/>
      <c r="L1164" s="769"/>
      <c r="M1164" s="771"/>
      <c r="N1164" s="772"/>
      <c r="O1164" s="148"/>
      <c r="P1164" s="148"/>
      <c r="Q1164" s="148"/>
      <c r="R1164" s="148"/>
      <c r="S1164" s="148"/>
      <c r="T1164" s="148"/>
      <c r="U1164" s="148"/>
      <c r="V1164" s="148"/>
      <c r="W1164" s="148"/>
      <c r="X1164" s="148"/>
      <c r="Y1164" s="148"/>
    </row>
    <row r="1165" spans="1:25" ht="19.5" customHeight="1">
      <c r="A1165" s="148"/>
      <c r="B1165" s="148"/>
      <c r="C1165" s="148"/>
      <c r="D1165" s="148"/>
      <c r="E1165" s="148"/>
      <c r="F1165" s="148"/>
      <c r="G1165" s="227"/>
      <c r="H1165" s="63"/>
      <c r="I1165" s="227"/>
      <c r="J1165" s="227"/>
      <c r="K1165" s="227"/>
      <c r="L1165" s="769"/>
      <c r="M1165" s="771"/>
      <c r="N1165" s="772"/>
      <c r="O1165" s="148"/>
      <c r="P1165" s="148"/>
      <c r="Q1165" s="148"/>
      <c r="R1165" s="148"/>
      <c r="S1165" s="148"/>
      <c r="T1165" s="148"/>
      <c r="U1165" s="148"/>
      <c r="V1165" s="148"/>
      <c r="W1165" s="148"/>
      <c r="X1165" s="148"/>
      <c r="Y1165" s="148"/>
    </row>
    <row r="1166" spans="1:25" ht="19.5" customHeight="1">
      <c r="A1166" s="148"/>
      <c r="B1166" s="148"/>
      <c r="C1166" s="148"/>
      <c r="D1166" s="148"/>
      <c r="E1166" s="148"/>
      <c r="F1166" s="148"/>
      <c r="G1166" s="227"/>
      <c r="H1166" s="63"/>
      <c r="I1166" s="227"/>
      <c r="J1166" s="227"/>
      <c r="K1166" s="227"/>
      <c r="L1166" s="769"/>
      <c r="M1166" s="771"/>
      <c r="N1166" s="772"/>
      <c r="O1166" s="148"/>
      <c r="P1166" s="148"/>
      <c r="Q1166" s="148"/>
      <c r="R1166" s="148"/>
      <c r="S1166" s="148"/>
      <c r="T1166" s="148"/>
      <c r="U1166" s="148"/>
      <c r="V1166" s="148"/>
      <c r="W1166" s="148"/>
      <c r="X1166" s="148"/>
      <c r="Y1166" s="148"/>
    </row>
    <row r="1167" spans="1:25" ht="19.5" customHeight="1">
      <c r="A1167" s="148"/>
      <c r="B1167" s="148"/>
      <c r="C1167" s="148"/>
      <c r="D1167" s="148"/>
      <c r="E1167" s="148"/>
      <c r="F1167" s="148"/>
      <c r="G1167" s="227"/>
      <c r="H1167" s="63"/>
      <c r="I1167" s="227"/>
      <c r="J1167" s="227"/>
      <c r="K1167" s="227"/>
      <c r="L1167" s="769"/>
      <c r="M1167" s="771"/>
      <c r="N1167" s="772"/>
      <c r="O1167" s="148"/>
      <c r="P1167" s="148"/>
      <c r="Q1167" s="148"/>
      <c r="R1167" s="148"/>
      <c r="S1167" s="148"/>
      <c r="T1167" s="148"/>
      <c r="U1167" s="148"/>
      <c r="V1167" s="148"/>
      <c r="W1167" s="148"/>
      <c r="X1167" s="148"/>
      <c r="Y1167" s="148"/>
    </row>
    <row r="1168" spans="1:25" ht="19.5" customHeight="1">
      <c r="A1168" s="148"/>
      <c r="B1168" s="148"/>
      <c r="C1168" s="148"/>
      <c r="D1168" s="148"/>
      <c r="E1168" s="148"/>
      <c r="F1168" s="148"/>
      <c r="G1168" s="227"/>
      <c r="H1168" s="63"/>
      <c r="I1168" s="227"/>
      <c r="J1168" s="227"/>
      <c r="K1168" s="227"/>
      <c r="L1168" s="769"/>
      <c r="M1168" s="771"/>
      <c r="N1168" s="772"/>
      <c r="O1168" s="148"/>
      <c r="P1168" s="148"/>
      <c r="Q1168" s="148"/>
      <c r="R1168" s="148"/>
      <c r="S1168" s="148"/>
      <c r="T1168" s="148"/>
      <c r="U1168" s="148"/>
      <c r="V1168" s="148"/>
      <c r="W1168" s="148"/>
      <c r="X1168" s="148"/>
      <c r="Y1168" s="148"/>
    </row>
    <row r="1169" spans="1:25" ht="19.5" customHeight="1">
      <c r="A1169" s="148"/>
      <c r="B1169" s="148"/>
      <c r="C1169" s="148"/>
      <c r="D1169" s="148"/>
      <c r="E1169" s="148"/>
      <c r="F1169" s="148"/>
      <c r="G1169" s="227"/>
      <c r="H1169" s="63"/>
      <c r="I1169" s="227"/>
      <c r="J1169" s="227"/>
      <c r="K1169" s="227"/>
      <c r="L1169" s="769"/>
      <c r="M1169" s="771"/>
      <c r="N1169" s="772"/>
      <c r="O1169" s="148"/>
      <c r="P1169" s="148"/>
      <c r="Q1169" s="148"/>
      <c r="R1169" s="148"/>
      <c r="S1169" s="148"/>
      <c r="T1169" s="148"/>
      <c r="U1169" s="148"/>
      <c r="V1169" s="148"/>
      <c r="W1169" s="148"/>
      <c r="X1169" s="148"/>
      <c r="Y1169" s="148"/>
    </row>
    <row r="1170" spans="1:25" ht="19.5" customHeight="1">
      <c r="A1170" s="148"/>
      <c r="B1170" s="148"/>
      <c r="C1170" s="148"/>
      <c r="D1170" s="148"/>
      <c r="E1170" s="148"/>
      <c r="F1170" s="148"/>
      <c r="G1170" s="227"/>
      <c r="H1170" s="63"/>
      <c r="I1170" s="227"/>
      <c r="J1170" s="227"/>
      <c r="K1170" s="227"/>
      <c r="L1170" s="769"/>
      <c r="M1170" s="771"/>
      <c r="N1170" s="772"/>
      <c r="O1170" s="148"/>
      <c r="P1170" s="148"/>
      <c r="Q1170" s="148"/>
      <c r="R1170" s="148"/>
      <c r="S1170" s="148"/>
      <c r="T1170" s="148"/>
      <c r="U1170" s="148"/>
      <c r="V1170" s="148"/>
      <c r="W1170" s="148"/>
      <c r="X1170" s="148"/>
      <c r="Y1170" s="148"/>
    </row>
    <row r="1171" spans="1:25" ht="19.5" customHeight="1">
      <c r="A1171" s="148"/>
      <c r="B1171" s="148"/>
      <c r="C1171" s="148"/>
      <c r="D1171" s="148"/>
      <c r="E1171" s="148"/>
      <c r="F1171" s="148"/>
      <c r="G1171" s="227"/>
      <c r="H1171" s="63"/>
      <c r="I1171" s="227"/>
      <c r="J1171" s="227"/>
      <c r="K1171" s="227"/>
      <c r="L1171" s="769"/>
      <c r="M1171" s="771"/>
      <c r="N1171" s="772"/>
      <c r="O1171" s="148"/>
      <c r="P1171" s="148"/>
      <c r="Q1171" s="148"/>
      <c r="R1171" s="148"/>
      <c r="S1171" s="148"/>
      <c r="T1171" s="148"/>
      <c r="U1171" s="148"/>
      <c r="V1171" s="148"/>
      <c r="W1171" s="148"/>
      <c r="X1171" s="148"/>
      <c r="Y1171" s="148"/>
    </row>
    <row r="1172" spans="1:25" ht="19.5" customHeight="1">
      <c r="A1172" s="148"/>
      <c r="B1172" s="148"/>
      <c r="C1172" s="148"/>
      <c r="D1172" s="148"/>
      <c r="E1172" s="148"/>
      <c r="F1172" s="148"/>
      <c r="G1172" s="227"/>
      <c r="H1172" s="63"/>
      <c r="I1172" s="227"/>
      <c r="J1172" s="227"/>
      <c r="K1172" s="227"/>
      <c r="L1172" s="769"/>
      <c r="M1172" s="771"/>
      <c r="N1172" s="772"/>
      <c r="O1172" s="148"/>
      <c r="P1172" s="148"/>
      <c r="Q1172" s="148"/>
      <c r="R1172" s="148"/>
      <c r="S1172" s="148"/>
      <c r="T1172" s="148"/>
      <c r="U1172" s="148"/>
      <c r="V1172" s="148"/>
      <c r="W1172" s="148"/>
      <c r="X1172" s="148"/>
      <c r="Y1172" s="148"/>
    </row>
    <row r="1173" spans="1:25" ht="19.5" customHeight="1">
      <c r="A1173" s="148"/>
      <c r="B1173" s="148"/>
      <c r="C1173" s="148"/>
      <c r="D1173" s="148"/>
      <c r="E1173" s="148"/>
      <c r="F1173" s="148"/>
      <c r="G1173" s="227"/>
      <c r="H1173" s="63"/>
      <c r="I1173" s="227"/>
      <c r="J1173" s="227"/>
      <c r="K1173" s="227"/>
      <c r="L1173" s="769"/>
      <c r="M1173" s="771"/>
      <c r="N1173" s="772"/>
      <c r="O1173" s="148"/>
      <c r="P1173" s="148"/>
      <c r="Q1173" s="148"/>
      <c r="R1173" s="148"/>
      <c r="S1173" s="148"/>
      <c r="T1173" s="148"/>
      <c r="U1173" s="148"/>
      <c r="V1173" s="148"/>
      <c r="W1173" s="148"/>
      <c r="X1173" s="148"/>
      <c r="Y1173" s="148"/>
    </row>
    <row r="1174" spans="1:25" ht="19.5" customHeight="1">
      <c r="A1174" s="148"/>
      <c r="B1174" s="148"/>
      <c r="C1174" s="148"/>
      <c r="D1174" s="148"/>
      <c r="E1174" s="148"/>
      <c r="F1174" s="148"/>
      <c r="G1174" s="227"/>
      <c r="H1174" s="63"/>
      <c r="I1174" s="227"/>
      <c r="J1174" s="227"/>
      <c r="K1174" s="227"/>
      <c r="L1174" s="769"/>
      <c r="M1174" s="771"/>
      <c r="N1174" s="772"/>
      <c r="O1174" s="148"/>
      <c r="P1174" s="148"/>
      <c r="Q1174" s="148"/>
      <c r="R1174" s="148"/>
      <c r="S1174" s="148"/>
      <c r="T1174" s="148"/>
      <c r="U1174" s="148"/>
      <c r="V1174" s="148"/>
      <c r="W1174" s="148"/>
      <c r="X1174" s="148"/>
      <c r="Y1174" s="148"/>
    </row>
    <row r="1175" spans="1:25" ht="19.5" customHeight="1">
      <c r="A1175" s="148"/>
      <c r="B1175" s="148"/>
      <c r="C1175" s="148"/>
      <c r="D1175" s="148"/>
      <c r="E1175" s="148"/>
      <c r="F1175" s="148"/>
      <c r="G1175" s="227"/>
      <c r="H1175" s="63"/>
      <c r="I1175" s="227"/>
      <c r="J1175" s="227"/>
      <c r="K1175" s="227"/>
      <c r="L1175" s="769"/>
      <c r="M1175" s="771"/>
      <c r="N1175" s="772"/>
      <c r="O1175" s="148"/>
      <c r="P1175" s="148"/>
      <c r="Q1175" s="148"/>
      <c r="R1175" s="148"/>
      <c r="S1175" s="148"/>
      <c r="T1175" s="148"/>
      <c r="U1175" s="148"/>
      <c r="V1175" s="148"/>
      <c r="W1175" s="148"/>
      <c r="X1175" s="148"/>
      <c r="Y1175" s="148"/>
    </row>
    <row r="1176" spans="1:25" ht="19.5" customHeight="1">
      <c r="A1176" s="148"/>
      <c r="B1176" s="148"/>
      <c r="C1176" s="148"/>
      <c r="D1176" s="148"/>
      <c r="E1176" s="148"/>
      <c r="F1176" s="148"/>
      <c r="G1176" s="227"/>
      <c r="H1176" s="63"/>
      <c r="I1176" s="227"/>
      <c r="J1176" s="227"/>
      <c r="K1176" s="227"/>
      <c r="L1176" s="769"/>
      <c r="M1176" s="771"/>
      <c r="N1176" s="772"/>
      <c r="O1176" s="148"/>
      <c r="P1176" s="148"/>
      <c r="Q1176" s="148"/>
      <c r="R1176" s="148"/>
      <c r="S1176" s="148"/>
      <c r="T1176" s="148"/>
      <c r="U1176" s="148"/>
      <c r="V1176" s="148"/>
      <c r="W1176" s="148"/>
      <c r="X1176" s="148"/>
      <c r="Y1176" s="148"/>
    </row>
    <row r="1177" spans="1:25" ht="19.5" customHeight="1">
      <c r="A1177" s="148"/>
      <c r="B1177" s="148"/>
      <c r="C1177" s="148"/>
      <c r="D1177" s="148"/>
      <c r="E1177" s="148"/>
      <c r="F1177" s="148"/>
      <c r="G1177" s="227"/>
      <c r="H1177" s="63"/>
      <c r="I1177" s="227"/>
      <c r="J1177" s="227"/>
      <c r="K1177" s="227"/>
      <c r="L1177" s="769"/>
      <c r="M1177" s="771"/>
      <c r="N1177" s="772"/>
      <c r="O1177" s="148"/>
      <c r="P1177" s="148"/>
      <c r="Q1177" s="148"/>
      <c r="R1177" s="148"/>
      <c r="S1177" s="148"/>
      <c r="T1177" s="148"/>
      <c r="U1177" s="148"/>
      <c r="V1177" s="148"/>
      <c r="W1177" s="148"/>
      <c r="X1177" s="148"/>
      <c r="Y1177" s="148"/>
    </row>
    <row r="1178" spans="1:25" ht="19.5" customHeight="1">
      <c r="A1178" s="148"/>
      <c r="B1178" s="148"/>
      <c r="C1178" s="148"/>
      <c r="D1178" s="148"/>
      <c r="E1178" s="148"/>
      <c r="F1178" s="148"/>
      <c r="G1178" s="227"/>
      <c r="H1178" s="63"/>
      <c r="I1178" s="227"/>
      <c r="J1178" s="227"/>
      <c r="K1178" s="227"/>
      <c r="L1178" s="769"/>
      <c r="M1178" s="771"/>
      <c r="N1178" s="772"/>
      <c r="O1178" s="148"/>
      <c r="P1178" s="148"/>
      <c r="Q1178" s="148"/>
      <c r="R1178" s="148"/>
      <c r="S1178" s="148"/>
      <c r="T1178" s="148"/>
      <c r="U1178" s="148"/>
      <c r="V1178" s="148"/>
      <c r="W1178" s="148"/>
      <c r="X1178" s="148"/>
      <c r="Y1178" s="148"/>
    </row>
    <row r="1179" spans="1:25" ht="19.5" customHeight="1">
      <c r="A1179" s="148"/>
      <c r="B1179" s="148"/>
      <c r="C1179" s="148"/>
      <c r="D1179" s="148"/>
      <c r="E1179" s="148"/>
      <c r="F1179" s="148"/>
      <c r="G1179" s="227"/>
      <c r="H1179" s="63"/>
      <c r="I1179" s="227"/>
      <c r="J1179" s="227"/>
      <c r="K1179" s="227"/>
      <c r="L1179" s="769"/>
      <c r="M1179" s="771"/>
      <c r="N1179" s="772"/>
      <c r="O1179" s="148"/>
      <c r="P1179" s="148"/>
      <c r="Q1179" s="148"/>
      <c r="R1179" s="148"/>
      <c r="S1179" s="148"/>
      <c r="T1179" s="148"/>
      <c r="U1179" s="148"/>
      <c r="V1179" s="148"/>
      <c r="W1179" s="148"/>
      <c r="X1179" s="148"/>
      <c r="Y1179" s="148"/>
    </row>
    <row r="1180" spans="1:25" ht="19.5" customHeight="1">
      <c r="A1180" s="148"/>
      <c r="B1180" s="148"/>
      <c r="C1180" s="148"/>
      <c r="D1180" s="148"/>
      <c r="E1180" s="148"/>
      <c r="F1180" s="148"/>
      <c r="G1180" s="227"/>
      <c r="H1180" s="63"/>
      <c r="I1180" s="227"/>
      <c r="J1180" s="227"/>
      <c r="K1180" s="227"/>
      <c r="L1180" s="769"/>
      <c r="M1180" s="771"/>
      <c r="N1180" s="772"/>
      <c r="O1180" s="148"/>
      <c r="P1180" s="148"/>
      <c r="Q1180" s="148"/>
      <c r="R1180" s="148"/>
      <c r="S1180" s="148"/>
      <c r="T1180" s="148"/>
      <c r="U1180" s="148"/>
      <c r="V1180" s="148"/>
      <c r="W1180" s="148"/>
      <c r="X1180" s="148"/>
      <c r="Y1180" s="148"/>
    </row>
    <row r="1181" spans="1:25" ht="19.5" customHeight="1">
      <c r="A1181" s="148"/>
      <c r="B1181" s="148"/>
      <c r="C1181" s="148"/>
      <c r="D1181" s="148"/>
      <c r="E1181" s="148"/>
      <c r="F1181" s="148"/>
      <c r="G1181" s="227"/>
      <c r="H1181" s="63"/>
      <c r="I1181" s="227"/>
      <c r="J1181" s="227"/>
      <c r="K1181" s="227"/>
      <c r="L1181" s="769"/>
      <c r="M1181" s="771"/>
      <c r="N1181" s="772"/>
      <c r="O1181" s="148"/>
      <c r="P1181" s="148"/>
      <c r="Q1181" s="148"/>
      <c r="R1181" s="148"/>
      <c r="S1181" s="148"/>
      <c r="T1181" s="148"/>
      <c r="U1181" s="148"/>
      <c r="V1181" s="148"/>
      <c r="W1181" s="148"/>
      <c r="X1181" s="148"/>
      <c r="Y1181" s="148"/>
    </row>
    <row r="1182" spans="1:25" ht="19.5" customHeight="1">
      <c r="A1182" s="148"/>
      <c r="B1182" s="148"/>
      <c r="C1182" s="148"/>
      <c r="D1182" s="148"/>
      <c r="E1182" s="148"/>
      <c r="F1182" s="148"/>
      <c r="G1182" s="227"/>
      <c r="H1182" s="63"/>
      <c r="I1182" s="227"/>
      <c r="J1182" s="227"/>
      <c r="K1182" s="227"/>
      <c r="L1182" s="769"/>
      <c r="M1182" s="771"/>
      <c r="N1182" s="772"/>
      <c r="O1182" s="148"/>
      <c r="P1182" s="148"/>
      <c r="Q1182" s="148"/>
      <c r="R1182" s="148"/>
      <c r="S1182" s="148"/>
      <c r="T1182" s="148"/>
      <c r="U1182" s="148"/>
      <c r="V1182" s="148"/>
      <c r="W1182" s="148"/>
      <c r="X1182" s="148"/>
      <c r="Y1182" s="148"/>
    </row>
    <row r="1183" spans="1:25" ht="19.5" customHeight="1">
      <c r="A1183" s="148"/>
      <c r="B1183" s="148"/>
      <c r="C1183" s="148"/>
      <c r="D1183" s="148"/>
      <c r="E1183" s="148"/>
      <c r="F1183" s="148"/>
      <c r="G1183" s="227"/>
      <c r="H1183" s="63"/>
      <c r="I1183" s="227"/>
      <c r="J1183" s="227"/>
      <c r="K1183" s="227"/>
      <c r="L1183" s="769"/>
      <c r="M1183" s="771"/>
      <c r="N1183" s="772"/>
      <c r="O1183" s="148"/>
      <c r="P1183" s="148"/>
      <c r="Q1183" s="148"/>
      <c r="R1183" s="148"/>
      <c r="S1183" s="148"/>
      <c r="T1183" s="148"/>
      <c r="U1183" s="148"/>
      <c r="V1183" s="148"/>
      <c r="W1183" s="148"/>
      <c r="X1183" s="148"/>
      <c r="Y1183" s="148"/>
    </row>
    <row r="1184" spans="1:25" ht="19.5" customHeight="1">
      <c r="A1184" s="148"/>
      <c r="B1184" s="148"/>
      <c r="C1184" s="148"/>
      <c r="D1184" s="148"/>
      <c r="E1184" s="148"/>
      <c r="F1184" s="148"/>
      <c r="G1184" s="227"/>
      <c r="H1184" s="63"/>
      <c r="I1184" s="227"/>
      <c r="J1184" s="227"/>
      <c r="K1184" s="227"/>
      <c r="L1184" s="769"/>
      <c r="M1184" s="771"/>
      <c r="N1184" s="772"/>
      <c r="O1184" s="148"/>
      <c r="P1184" s="148"/>
      <c r="Q1184" s="148"/>
      <c r="R1184" s="148"/>
      <c r="S1184" s="148"/>
      <c r="T1184" s="148"/>
      <c r="U1184" s="148"/>
      <c r="V1184" s="148"/>
      <c r="W1184" s="148"/>
      <c r="X1184" s="148"/>
      <c r="Y1184" s="148"/>
    </row>
    <row r="1185" spans="1:25" ht="19.5" customHeight="1">
      <c r="A1185" s="148"/>
      <c r="B1185" s="148"/>
      <c r="C1185" s="148"/>
      <c r="D1185" s="148"/>
      <c r="E1185" s="148"/>
      <c r="F1185" s="148"/>
      <c r="G1185" s="227"/>
      <c r="H1185" s="63"/>
      <c r="I1185" s="227"/>
      <c r="J1185" s="227"/>
      <c r="K1185" s="227"/>
      <c r="L1185" s="769"/>
      <c r="M1185" s="771"/>
      <c r="N1185" s="772"/>
      <c r="O1185" s="148"/>
      <c r="P1185" s="148"/>
      <c r="Q1185" s="148"/>
      <c r="R1185" s="148"/>
      <c r="S1185" s="148"/>
      <c r="T1185" s="148"/>
      <c r="U1185" s="148"/>
      <c r="V1185" s="148"/>
      <c r="W1185" s="148"/>
      <c r="X1185" s="148"/>
      <c r="Y1185" s="148"/>
    </row>
    <row r="1186" spans="1:25" ht="19.5" customHeight="1">
      <c r="A1186" s="148"/>
      <c r="B1186" s="148"/>
      <c r="C1186" s="148"/>
      <c r="D1186" s="148"/>
      <c r="E1186" s="148"/>
      <c r="F1186" s="148"/>
      <c r="G1186" s="227"/>
      <c r="H1186" s="63"/>
      <c r="I1186" s="227"/>
      <c r="J1186" s="227"/>
      <c r="K1186" s="227"/>
      <c r="L1186" s="769"/>
      <c r="M1186" s="771"/>
      <c r="N1186" s="772"/>
      <c r="O1186" s="148"/>
      <c r="P1186" s="148"/>
      <c r="Q1186" s="148"/>
      <c r="R1186" s="148"/>
      <c r="S1186" s="148"/>
      <c r="T1186" s="148"/>
      <c r="U1186" s="148"/>
      <c r="V1186" s="148"/>
      <c r="W1186" s="148"/>
      <c r="X1186" s="148"/>
      <c r="Y1186" s="148"/>
    </row>
    <row r="1187" spans="1:25" ht="19.5" customHeight="1">
      <c r="A1187" s="148"/>
      <c r="B1187" s="148"/>
      <c r="C1187" s="148"/>
      <c r="D1187" s="148"/>
      <c r="E1187" s="148"/>
      <c r="F1187" s="148"/>
      <c r="G1187" s="227"/>
      <c r="H1187" s="63"/>
      <c r="I1187" s="227"/>
      <c r="J1187" s="227"/>
      <c r="K1187" s="227"/>
      <c r="L1187" s="769"/>
      <c r="M1187" s="771"/>
      <c r="N1187" s="772"/>
      <c r="O1187" s="148"/>
      <c r="P1187" s="148"/>
      <c r="Q1187" s="148"/>
      <c r="R1187" s="148"/>
      <c r="S1187" s="148"/>
      <c r="T1187" s="148"/>
      <c r="U1187" s="148"/>
      <c r="V1187" s="148"/>
      <c r="W1187" s="148"/>
      <c r="X1187" s="148"/>
      <c r="Y1187" s="148"/>
    </row>
    <row r="1188" spans="1:25" ht="19.5" customHeight="1">
      <c r="A1188" s="148"/>
      <c r="B1188" s="148"/>
      <c r="C1188" s="148"/>
      <c r="D1188" s="148"/>
      <c r="E1188" s="148"/>
      <c r="F1188" s="148"/>
      <c r="G1188" s="227"/>
      <c r="H1188" s="63"/>
      <c r="I1188" s="227"/>
      <c r="J1188" s="227"/>
      <c r="K1188" s="227"/>
      <c r="L1188" s="769"/>
      <c r="M1188" s="771"/>
      <c r="N1188" s="772"/>
      <c r="O1188" s="148"/>
      <c r="P1188" s="148"/>
      <c r="Q1188" s="148"/>
      <c r="R1188" s="148"/>
      <c r="S1188" s="148"/>
      <c r="T1188" s="148"/>
      <c r="U1188" s="148"/>
      <c r="V1188" s="148"/>
      <c r="W1188" s="148"/>
      <c r="X1188" s="148"/>
      <c r="Y1188" s="148"/>
    </row>
    <row r="1189" spans="1:25" ht="19.5" customHeight="1">
      <c r="A1189" s="148"/>
      <c r="B1189" s="148"/>
      <c r="C1189" s="148"/>
      <c r="D1189" s="148"/>
      <c r="E1189" s="148"/>
      <c r="F1189" s="148"/>
      <c r="G1189" s="227"/>
      <c r="H1189" s="63"/>
      <c r="I1189" s="227"/>
      <c r="J1189" s="227"/>
      <c r="K1189" s="227"/>
      <c r="L1189" s="769"/>
      <c r="M1189" s="771"/>
      <c r="N1189" s="772"/>
      <c r="O1189" s="148"/>
      <c r="P1189" s="148"/>
      <c r="Q1189" s="148"/>
      <c r="R1189" s="148"/>
      <c r="S1189" s="148"/>
      <c r="T1189" s="148"/>
      <c r="U1189" s="148"/>
      <c r="V1189" s="148"/>
      <c r="W1189" s="148"/>
      <c r="X1189" s="148"/>
      <c r="Y1189" s="148"/>
    </row>
    <row r="1190" spans="1:25" ht="19.5" customHeight="1">
      <c r="A1190" s="148"/>
      <c r="B1190" s="148"/>
      <c r="C1190" s="148"/>
      <c r="D1190" s="148"/>
      <c r="E1190" s="148"/>
      <c r="F1190" s="148"/>
      <c r="G1190" s="227"/>
      <c r="H1190" s="63"/>
      <c r="I1190" s="227"/>
      <c r="J1190" s="227"/>
      <c r="K1190" s="227"/>
      <c r="L1190" s="769"/>
      <c r="M1190" s="771"/>
      <c r="N1190" s="772"/>
      <c r="O1190" s="148"/>
      <c r="P1190" s="148"/>
      <c r="Q1190" s="148"/>
      <c r="R1190" s="148"/>
      <c r="S1190" s="148"/>
      <c r="T1190" s="148"/>
      <c r="U1190" s="148"/>
      <c r="V1190" s="148"/>
      <c r="W1190" s="148"/>
      <c r="X1190" s="148"/>
      <c r="Y1190" s="148"/>
    </row>
    <row r="1191" spans="1:25" ht="19.5" customHeight="1">
      <c r="A1191" s="148"/>
      <c r="B1191" s="148"/>
      <c r="C1191" s="148"/>
      <c r="D1191" s="148"/>
      <c r="E1191" s="148"/>
      <c r="F1191" s="148"/>
      <c r="G1191" s="227"/>
      <c r="H1191" s="63"/>
      <c r="I1191" s="227"/>
      <c r="J1191" s="227"/>
      <c r="K1191" s="227"/>
      <c r="L1191" s="769"/>
      <c r="M1191" s="771"/>
      <c r="N1191" s="772"/>
      <c r="O1191" s="148"/>
      <c r="P1191" s="148"/>
      <c r="Q1191" s="148"/>
      <c r="R1191" s="148"/>
      <c r="S1191" s="148"/>
      <c r="T1191" s="148"/>
      <c r="U1191" s="148"/>
      <c r="V1191" s="148"/>
      <c r="W1191" s="148"/>
      <c r="X1191" s="148"/>
      <c r="Y1191" s="148"/>
    </row>
    <row r="1192" spans="1:25" ht="19.5" customHeight="1">
      <c r="A1192" s="148"/>
      <c r="B1192" s="148"/>
      <c r="C1192" s="148"/>
      <c r="D1192" s="148"/>
      <c r="E1192" s="148"/>
      <c r="F1192" s="148"/>
      <c r="G1192" s="227"/>
      <c r="H1192" s="63"/>
      <c r="I1192" s="227"/>
      <c r="J1192" s="227"/>
      <c r="K1192" s="227"/>
      <c r="L1192" s="769"/>
      <c r="M1192" s="771"/>
      <c r="N1192" s="772"/>
      <c r="O1192" s="148"/>
      <c r="P1192" s="148"/>
      <c r="Q1192" s="148"/>
      <c r="R1192" s="148"/>
      <c r="S1192" s="148"/>
      <c r="T1192" s="148"/>
      <c r="U1192" s="148"/>
      <c r="V1192" s="148"/>
      <c r="W1192" s="148"/>
      <c r="X1192" s="148"/>
      <c r="Y1192" s="148"/>
    </row>
    <row r="1193" spans="1:25" ht="19.5" customHeight="1">
      <c r="A1193" s="148"/>
      <c r="B1193" s="148"/>
      <c r="C1193" s="148"/>
      <c r="D1193" s="148"/>
      <c r="E1193" s="148"/>
      <c r="F1193" s="148"/>
      <c r="G1193" s="227"/>
      <c r="H1193" s="63"/>
      <c r="I1193" s="227"/>
      <c r="J1193" s="227"/>
      <c r="K1193" s="227"/>
      <c r="L1193" s="769"/>
      <c r="M1193" s="771"/>
      <c r="N1193" s="772"/>
      <c r="O1193" s="148"/>
      <c r="P1193" s="148"/>
      <c r="Q1193" s="148"/>
      <c r="R1193" s="148"/>
      <c r="S1193" s="148"/>
      <c r="T1193" s="148"/>
      <c r="U1193" s="148"/>
      <c r="V1193" s="148"/>
      <c r="W1193" s="148"/>
      <c r="X1193" s="148"/>
      <c r="Y1193" s="148"/>
    </row>
    <row r="1194" spans="1:25" ht="19.5" customHeight="1">
      <c r="A1194" s="148"/>
      <c r="B1194" s="148"/>
      <c r="C1194" s="148"/>
      <c r="D1194" s="148"/>
      <c r="E1194" s="148"/>
      <c r="F1194" s="148"/>
      <c r="G1194" s="227"/>
      <c r="H1194" s="63"/>
      <c r="I1194" s="227"/>
      <c r="J1194" s="227"/>
      <c r="K1194" s="227"/>
      <c r="L1194" s="769"/>
      <c r="M1194" s="771"/>
      <c r="N1194" s="772"/>
      <c r="O1194" s="148"/>
      <c r="P1194" s="148"/>
      <c r="Q1194" s="148"/>
      <c r="R1194" s="148"/>
      <c r="S1194" s="148"/>
      <c r="T1194" s="148"/>
      <c r="U1194" s="148"/>
      <c r="V1194" s="148"/>
      <c r="W1194" s="148"/>
      <c r="X1194" s="148"/>
      <c r="Y1194" s="148"/>
    </row>
    <row r="1195" spans="1:25" ht="19.5" customHeight="1">
      <c r="A1195" s="148"/>
      <c r="B1195" s="148"/>
      <c r="C1195" s="148"/>
      <c r="D1195" s="148"/>
      <c r="E1195" s="148"/>
      <c r="F1195" s="148"/>
      <c r="G1195" s="227"/>
      <c r="H1195" s="63"/>
      <c r="I1195" s="227"/>
      <c r="J1195" s="227"/>
      <c r="K1195" s="227"/>
      <c r="L1195" s="769"/>
      <c r="M1195" s="771"/>
      <c r="N1195" s="772"/>
      <c r="O1195" s="148"/>
      <c r="P1195" s="148"/>
      <c r="Q1195" s="148"/>
      <c r="R1195" s="148"/>
      <c r="S1195" s="148"/>
      <c r="T1195" s="148"/>
      <c r="U1195" s="148"/>
      <c r="V1195" s="148"/>
      <c r="W1195" s="148"/>
      <c r="X1195" s="148"/>
      <c r="Y1195" s="148"/>
    </row>
    <row r="1196" spans="1:25" ht="19.5" customHeight="1">
      <c r="A1196" s="148"/>
      <c r="B1196" s="148"/>
      <c r="C1196" s="148"/>
      <c r="D1196" s="148"/>
      <c r="E1196" s="148"/>
      <c r="F1196" s="148"/>
      <c r="G1196" s="227"/>
      <c r="H1196" s="63"/>
      <c r="I1196" s="227"/>
      <c r="J1196" s="227"/>
      <c r="K1196" s="227"/>
      <c r="L1196" s="769"/>
      <c r="M1196" s="771"/>
      <c r="N1196" s="772"/>
      <c r="O1196" s="148"/>
      <c r="P1196" s="148"/>
      <c r="Q1196" s="148"/>
      <c r="R1196" s="148"/>
      <c r="S1196" s="148"/>
      <c r="T1196" s="148"/>
      <c r="U1196" s="148"/>
      <c r="V1196" s="148"/>
      <c r="W1196" s="148"/>
      <c r="X1196" s="148"/>
      <c r="Y1196" s="148"/>
    </row>
    <row r="1197" spans="1:25" ht="19.5" customHeight="1">
      <c r="A1197" s="148"/>
      <c r="B1197" s="148"/>
      <c r="C1197" s="148"/>
      <c r="D1197" s="148"/>
      <c r="E1197" s="148"/>
      <c r="F1197" s="148"/>
      <c r="G1197" s="227"/>
      <c r="H1197" s="63"/>
      <c r="I1197" s="227"/>
      <c r="J1197" s="227"/>
      <c r="K1197" s="227"/>
      <c r="L1197" s="769"/>
      <c r="M1197" s="771"/>
      <c r="N1197" s="772"/>
      <c r="O1197" s="148"/>
      <c r="P1197" s="148"/>
      <c r="Q1197" s="148"/>
      <c r="R1197" s="148"/>
      <c r="S1197" s="148"/>
      <c r="T1197" s="148"/>
      <c r="U1197" s="148"/>
      <c r="V1197" s="148"/>
      <c r="W1197" s="148"/>
      <c r="X1197" s="148"/>
      <c r="Y1197" s="148"/>
    </row>
    <row r="1198" spans="1:25" ht="19.5" customHeight="1">
      <c r="A1198" s="148"/>
      <c r="B1198" s="148"/>
      <c r="C1198" s="148"/>
      <c r="D1198" s="148"/>
      <c r="E1198" s="148"/>
      <c r="F1198" s="148"/>
      <c r="G1198" s="227"/>
      <c r="H1198" s="63"/>
      <c r="I1198" s="227"/>
      <c r="J1198" s="227"/>
      <c r="K1198" s="227"/>
      <c r="L1198" s="769"/>
      <c r="M1198" s="771"/>
      <c r="N1198" s="772"/>
      <c r="O1198" s="148"/>
      <c r="P1198" s="148"/>
      <c r="Q1198" s="148"/>
      <c r="R1198" s="148"/>
      <c r="S1198" s="148"/>
      <c r="T1198" s="148"/>
      <c r="U1198" s="148"/>
      <c r="V1198" s="148"/>
      <c r="W1198" s="148"/>
      <c r="X1198" s="148"/>
      <c r="Y1198" s="148"/>
    </row>
    <row r="1199" spans="1:25" ht="19.5" customHeight="1">
      <c r="A1199" s="148"/>
      <c r="B1199" s="148"/>
      <c r="C1199" s="148"/>
      <c r="D1199" s="148"/>
      <c r="E1199" s="148"/>
      <c r="F1199" s="148"/>
      <c r="G1199" s="227"/>
      <c r="H1199" s="63"/>
      <c r="I1199" s="227"/>
      <c r="J1199" s="227"/>
      <c r="K1199" s="227"/>
      <c r="L1199" s="769"/>
      <c r="M1199" s="771"/>
      <c r="N1199" s="772"/>
      <c r="O1199" s="148"/>
      <c r="P1199" s="148"/>
      <c r="Q1199" s="148"/>
      <c r="R1199" s="148"/>
      <c r="S1199" s="148"/>
      <c r="T1199" s="148"/>
      <c r="U1199" s="148"/>
      <c r="V1199" s="148"/>
      <c r="W1199" s="148"/>
      <c r="X1199" s="148"/>
      <c r="Y1199" s="148"/>
    </row>
    <row r="1200" spans="1:25" ht="19.5" customHeight="1">
      <c r="A1200" s="148"/>
      <c r="B1200" s="148"/>
      <c r="C1200" s="148"/>
      <c r="D1200" s="148"/>
      <c r="E1200" s="148"/>
      <c r="F1200" s="148"/>
      <c r="G1200" s="227"/>
      <c r="H1200" s="63"/>
      <c r="I1200" s="227"/>
      <c r="J1200" s="227"/>
      <c r="K1200" s="227"/>
      <c r="L1200" s="769"/>
      <c r="M1200" s="771"/>
      <c r="N1200" s="772"/>
      <c r="O1200" s="148"/>
      <c r="P1200" s="148"/>
      <c r="Q1200" s="148"/>
      <c r="R1200" s="148"/>
      <c r="S1200" s="148"/>
      <c r="T1200" s="148"/>
      <c r="U1200" s="148"/>
      <c r="V1200" s="148"/>
      <c r="W1200" s="148"/>
      <c r="X1200" s="148"/>
      <c r="Y1200" s="148"/>
    </row>
    <row r="1201" spans="1:25" ht="19.5" customHeight="1">
      <c r="A1201" s="148"/>
      <c r="B1201" s="148"/>
      <c r="C1201" s="148"/>
      <c r="D1201" s="148"/>
      <c r="E1201" s="148"/>
      <c r="F1201" s="148"/>
      <c r="G1201" s="227"/>
      <c r="H1201" s="63"/>
      <c r="I1201" s="227"/>
      <c r="J1201" s="227"/>
      <c r="K1201" s="227"/>
      <c r="L1201" s="769"/>
      <c r="M1201" s="771"/>
      <c r="N1201" s="772"/>
      <c r="O1201" s="148"/>
      <c r="P1201" s="148"/>
      <c r="Q1201" s="148"/>
      <c r="R1201" s="148"/>
      <c r="S1201" s="148"/>
      <c r="T1201" s="148"/>
      <c r="U1201" s="148"/>
      <c r="V1201" s="148"/>
      <c r="W1201" s="148"/>
      <c r="X1201" s="148"/>
      <c r="Y1201" s="148"/>
    </row>
    <row r="1202" spans="1:25" ht="19.5" customHeight="1">
      <c r="A1202" s="148"/>
      <c r="B1202" s="148"/>
      <c r="C1202" s="148"/>
      <c r="D1202" s="148"/>
      <c r="E1202" s="148"/>
      <c r="F1202" s="148"/>
      <c r="G1202" s="227"/>
      <c r="H1202" s="63"/>
      <c r="I1202" s="227"/>
      <c r="J1202" s="227"/>
      <c r="K1202" s="227"/>
      <c r="L1202" s="769"/>
      <c r="M1202" s="771"/>
      <c r="N1202" s="772"/>
      <c r="O1202" s="148"/>
      <c r="P1202" s="148"/>
      <c r="Q1202" s="148"/>
      <c r="R1202" s="148"/>
      <c r="S1202" s="148"/>
      <c r="T1202" s="148"/>
      <c r="U1202" s="148"/>
      <c r="V1202" s="148"/>
      <c r="W1202" s="148"/>
      <c r="X1202" s="148"/>
      <c r="Y1202" s="148"/>
    </row>
    <row r="1203" spans="1:25" ht="19.5" customHeight="1">
      <c r="A1203" s="148"/>
      <c r="B1203" s="148"/>
      <c r="C1203" s="148"/>
      <c r="D1203" s="148"/>
      <c r="E1203" s="148"/>
      <c r="F1203" s="148"/>
      <c r="G1203" s="227"/>
      <c r="H1203" s="63"/>
      <c r="I1203" s="227"/>
      <c r="J1203" s="227"/>
      <c r="K1203" s="227"/>
      <c r="L1203" s="769"/>
      <c r="M1203" s="771"/>
      <c r="N1203" s="772"/>
      <c r="O1203" s="148"/>
      <c r="P1203" s="148"/>
      <c r="Q1203" s="148"/>
      <c r="R1203" s="148"/>
      <c r="S1203" s="148"/>
      <c r="T1203" s="148"/>
      <c r="U1203" s="148"/>
      <c r="V1203" s="148"/>
      <c r="W1203" s="148"/>
      <c r="X1203" s="148"/>
      <c r="Y1203" s="148"/>
    </row>
    <row r="1204" spans="1:25" ht="19.5" customHeight="1">
      <c r="A1204" s="148"/>
      <c r="B1204" s="148"/>
      <c r="C1204" s="148"/>
      <c r="D1204" s="148"/>
      <c r="E1204" s="148"/>
      <c r="F1204" s="148"/>
      <c r="G1204" s="227"/>
      <c r="H1204" s="63"/>
      <c r="I1204" s="227"/>
      <c r="J1204" s="227"/>
      <c r="K1204" s="227"/>
      <c r="L1204" s="769"/>
      <c r="M1204" s="771"/>
      <c r="N1204" s="772"/>
      <c r="O1204" s="148"/>
      <c r="P1204" s="148"/>
      <c r="Q1204" s="148"/>
      <c r="R1204" s="148"/>
      <c r="S1204" s="148"/>
      <c r="T1204" s="148"/>
      <c r="U1204" s="148"/>
      <c r="V1204" s="148"/>
      <c r="W1204" s="148"/>
      <c r="X1204" s="148"/>
      <c r="Y1204" s="148"/>
    </row>
    <row r="1205" spans="1:25" ht="19.5" customHeight="1">
      <c r="A1205" s="148"/>
      <c r="B1205" s="148"/>
      <c r="C1205" s="148"/>
      <c r="D1205" s="148"/>
      <c r="E1205" s="148"/>
      <c r="F1205" s="148"/>
      <c r="G1205" s="227"/>
      <c r="H1205" s="63"/>
      <c r="I1205" s="227"/>
      <c r="J1205" s="227"/>
      <c r="K1205" s="227"/>
      <c r="L1205" s="769"/>
      <c r="M1205" s="771"/>
      <c r="N1205" s="772"/>
      <c r="O1205" s="148"/>
      <c r="P1205" s="148"/>
      <c r="Q1205" s="148"/>
      <c r="R1205" s="148"/>
      <c r="S1205" s="148"/>
      <c r="T1205" s="148"/>
      <c r="U1205" s="148"/>
      <c r="V1205" s="148"/>
      <c r="W1205" s="148"/>
      <c r="X1205" s="148"/>
      <c r="Y1205" s="148"/>
    </row>
    <row r="1206" spans="1:25" ht="19.5" customHeight="1">
      <c r="A1206" s="148"/>
      <c r="B1206" s="148"/>
      <c r="C1206" s="148"/>
      <c r="D1206" s="148"/>
      <c r="E1206" s="148"/>
      <c r="F1206" s="148"/>
      <c r="G1206" s="227"/>
      <c r="H1206" s="63"/>
      <c r="I1206" s="227"/>
      <c r="J1206" s="227"/>
      <c r="K1206" s="227"/>
      <c r="L1206" s="769"/>
      <c r="M1206" s="771"/>
      <c r="N1206" s="772"/>
      <c r="O1206" s="148"/>
      <c r="P1206" s="148"/>
      <c r="Q1206" s="148"/>
      <c r="R1206" s="148"/>
      <c r="S1206" s="148"/>
      <c r="T1206" s="148"/>
      <c r="U1206" s="148"/>
      <c r="V1206" s="148"/>
      <c r="W1206" s="148"/>
      <c r="X1206" s="148"/>
      <c r="Y1206" s="148"/>
    </row>
    <row r="1207" spans="1:25" ht="19.5" customHeight="1">
      <c r="A1207" s="148"/>
      <c r="B1207" s="148"/>
      <c r="C1207" s="148"/>
      <c r="D1207" s="148"/>
      <c r="E1207" s="148"/>
      <c r="F1207" s="148"/>
      <c r="G1207" s="227"/>
      <c r="H1207" s="63"/>
      <c r="I1207" s="227"/>
      <c r="J1207" s="227"/>
      <c r="K1207" s="227"/>
      <c r="L1207" s="769"/>
      <c r="M1207" s="771"/>
      <c r="N1207" s="772"/>
      <c r="O1207" s="148"/>
      <c r="P1207" s="148"/>
      <c r="Q1207" s="148"/>
      <c r="R1207" s="148"/>
      <c r="S1207" s="148"/>
      <c r="T1207" s="148"/>
      <c r="U1207" s="148"/>
      <c r="V1207" s="148"/>
      <c r="W1207" s="148"/>
      <c r="X1207" s="148"/>
      <c r="Y1207" s="148"/>
    </row>
    <row r="1208" spans="1:25" ht="19.5" customHeight="1">
      <c r="A1208" s="148"/>
      <c r="B1208" s="148"/>
      <c r="C1208" s="148"/>
      <c r="D1208" s="148"/>
      <c r="E1208" s="148"/>
      <c r="F1208" s="148"/>
      <c r="G1208" s="227"/>
      <c r="H1208" s="63"/>
      <c r="I1208" s="227"/>
      <c r="J1208" s="227"/>
      <c r="K1208" s="227"/>
      <c r="L1208" s="769"/>
      <c r="M1208" s="771"/>
      <c r="N1208" s="772"/>
      <c r="O1208" s="148"/>
      <c r="P1208" s="148"/>
      <c r="Q1208" s="148"/>
      <c r="R1208" s="148"/>
      <c r="S1208" s="148"/>
      <c r="T1208" s="148"/>
      <c r="U1208" s="148"/>
      <c r="V1208" s="148"/>
      <c r="W1208" s="148"/>
      <c r="X1208" s="148"/>
      <c r="Y1208" s="148"/>
    </row>
    <row r="1209" spans="1:25" ht="19.5" customHeight="1">
      <c r="A1209" s="148"/>
      <c r="B1209" s="148"/>
      <c r="C1209" s="148"/>
      <c r="D1209" s="148"/>
      <c r="E1209" s="148"/>
      <c r="F1209" s="148"/>
      <c r="G1209" s="227"/>
      <c r="H1209" s="63"/>
      <c r="I1209" s="227"/>
      <c r="J1209" s="227"/>
      <c r="K1209" s="227"/>
      <c r="L1209" s="769"/>
      <c r="M1209" s="771"/>
      <c r="N1209" s="772"/>
      <c r="O1209" s="148"/>
      <c r="P1209" s="148"/>
      <c r="Q1209" s="148"/>
      <c r="R1209" s="148"/>
      <c r="S1209" s="148"/>
      <c r="T1209" s="148"/>
      <c r="U1209" s="148"/>
      <c r="V1209" s="148"/>
      <c r="W1209" s="148"/>
      <c r="X1209" s="148"/>
      <c r="Y1209" s="148"/>
    </row>
    <row r="1210" spans="1:25" ht="19.5" customHeight="1">
      <c r="A1210" s="148"/>
      <c r="B1210" s="148"/>
      <c r="C1210" s="148"/>
      <c r="D1210" s="148"/>
      <c r="E1210" s="148"/>
      <c r="F1210" s="148"/>
      <c r="G1210" s="227"/>
      <c r="H1210" s="63"/>
      <c r="I1210" s="227"/>
      <c r="J1210" s="227"/>
      <c r="K1210" s="227"/>
      <c r="L1210" s="769"/>
      <c r="M1210" s="771"/>
      <c r="N1210" s="772"/>
      <c r="O1210" s="148"/>
      <c r="P1210" s="148"/>
      <c r="Q1210" s="148"/>
      <c r="R1210" s="148"/>
      <c r="S1210" s="148"/>
      <c r="T1210" s="148"/>
      <c r="U1210" s="148"/>
      <c r="V1210" s="148"/>
      <c r="W1210" s="148"/>
      <c r="X1210" s="148"/>
      <c r="Y1210" s="148"/>
    </row>
    <row r="1211" spans="1:25" ht="19.5" customHeight="1">
      <c r="A1211" s="148"/>
      <c r="B1211" s="148"/>
      <c r="C1211" s="148"/>
      <c r="D1211" s="148"/>
      <c r="E1211" s="148"/>
      <c r="F1211" s="148"/>
      <c r="G1211" s="227"/>
      <c r="H1211" s="63"/>
      <c r="I1211" s="227"/>
      <c r="J1211" s="227"/>
      <c r="K1211" s="227"/>
      <c r="L1211" s="769"/>
      <c r="M1211" s="771"/>
      <c r="N1211" s="772"/>
      <c r="O1211" s="148"/>
      <c r="P1211" s="148"/>
      <c r="Q1211" s="148"/>
      <c r="R1211" s="148"/>
      <c r="S1211" s="148"/>
      <c r="T1211" s="148"/>
      <c r="U1211" s="148"/>
      <c r="V1211" s="148"/>
      <c r="W1211" s="148"/>
      <c r="X1211" s="148"/>
      <c r="Y1211" s="148"/>
    </row>
    <row r="1212" spans="1:25" ht="19.5" customHeight="1">
      <c r="A1212" s="148"/>
      <c r="B1212" s="148"/>
      <c r="C1212" s="148"/>
      <c r="D1212" s="148"/>
      <c r="E1212" s="148"/>
      <c r="F1212" s="148"/>
      <c r="G1212" s="227"/>
      <c r="H1212" s="63"/>
      <c r="I1212" s="227"/>
      <c r="J1212" s="227"/>
      <c r="K1212" s="227"/>
      <c r="L1212" s="769"/>
      <c r="M1212" s="771"/>
      <c r="N1212" s="772"/>
      <c r="O1212" s="148"/>
      <c r="P1212" s="148"/>
      <c r="Q1212" s="148"/>
      <c r="R1212" s="148"/>
      <c r="S1212" s="148"/>
      <c r="T1212" s="148"/>
      <c r="U1212" s="148"/>
      <c r="V1212" s="148"/>
      <c r="W1212" s="148"/>
      <c r="X1212" s="148"/>
      <c r="Y1212" s="148"/>
    </row>
    <row r="1213" spans="1:25" ht="19.5" customHeight="1">
      <c r="A1213" s="148"/>
      <c r="B1213" s="148"/>
      <c r="C1213" s="148"/>
      <c r="D1213" s="148"/>
      <c r="E1213" s="148"/>
      <c r="F1213" s="148"/>
      <c r="G1213" s="227"/>
      <c r="H1213" s="63"/>
      <c r="I1213" s="227"/>
      <c r="J1213" s="227"/>
      <c r="K1213" s="227"/>
      <c r="L1213" s="769"/>
      <c r="M1213" s="771"/>
      <c r="N1213" s="772"/>
      <c r="O1213" s="148"/>
      <c r="P1213" s="148"/>
      <c r="Q1213" s="148"/>
      <c r="R1213" s="148"/>
      <c r="S1213" s="148"/>
      <c r="T1213" s="148"/>
      <c r="U1213" s="148"/>
      <c r="V1213" s="148"/>
      <c r="W1213" s="148"/>
      <c r="X1213" s="148"/>
      <c r="Y1213" s="148"/>
    </row>
    <row r="1214" spans="1:25" ht="19.5" customHeight="1">
      <c r="A1214" s="148"/>
      <c r="B1214" s="148"/>
      <c r="C1214" s="148"/>
      <c r="D1214" s="148"/>
      <c r="E1214" s="148"/>
      <c r="F1214" s="148"/>
      <c r="G1214" s="227"/>
      <c r="H1214" s="63"/>
      <c r="I1214" s="227"/>
      <c r="J1214" s="227"/>
      <c r="K1214" s="227"/>
      <c r="L1214" s="769"/>
      <c r="M1214" s="771"/>
      <c r="N1214" s="772"/>
      <c r="O1214" s="148"/>
      <c r="P1214" s="148"/>
      <c r="Q1214" s="148"/>
      <c r="R1214" s="148"/>
      <c r="S1214" s="148"/>
      <c r="T1214" s="148"/>
      <c r="U1214" s="148"/>
      <c r="V1214" s="148"/>
      <c r="W1214" s="148"/>
      <c r="X1214" s="148"/>
      <c r="Y1214" s="148"/>
    </row>
    <row r="1215" spans="1:25" ht="19.5" customHeight="1">
      <c r="A1215" s="148"/>
      <c r="B1215" s="148"/>
      <c r="C1215" s="148"/>
      <c r="D1215" s="148"/>
      <c r="E1215" s="148"/>
      <c r="F1215" s="148"/>
      <c r="G1215" s="227"/>
      <c r="H1215" s="63"/>
      <c r="I1215" s="227"/>
      <c r="J1215" s="227"/>
      <c r="K1215" s="227"/>
      <c r="L1215" s="769"/>
      <c r="M1215" s="771"/>
      <c r="N1215" s="772"/>
      <c r="O1215" s="148"/>
      <c r="P1215" s="148"/>
      <c r="Q1215" s="148"/>
      <c r="R1215" s="148"/>
      <c r="S1215" s="148"/>
      <c r="T1215" s="148"/>
      <c r="U1215" s="148"/>
      <c r="V1215" s="148"/>
      <c r="W1215" s="148"/>
      <c r="X1215" s="148"/>
      <c r="Y1215" s="148"/>
    </row>
    <row r="1216" spans="1:25" ht="19.5" customHeight="1">
      <c r="A1216" s="148"/>
      <c r="B1216" s="148"/>
      <c r="C1216" s="148"/>
      <c r="D1216" s="148"/>
      <c r="E1216" s="148"/>
      <c r="F1216" s="148"/>
      <c r="G1216" s="227"/>
      <c r="H1216" s="63"/>
      <c r="I1216" s="227"/>
      <c r="J1216" s="227"/>
      <c r="K1216" s="227"/>
      <c r="L1216" s="769"/>
      <c r="M1216" s="771"/>
      <c r="N1216" s="772"/>
      <c r="O1216" s="148"/>
      <c r="P1216" s="148"/>
      <c r="Q1216" s="148"/>
      <c r="R1216" s="148"/>
      <c r="S1216" s="148"/>
      <c r="T1216" s="148"/>
      <c r="U1216" s="148"/>
      <c r="V1216" s="148"/>
      <c r="W1216" s="148"/>
      <c r="X1216" s="148"/>
      <c r="Y1216" s="148"/>
    </row>
    <row r="1217" spans="1:25" ht="19.5" customHeight="1">
      <c r="A1217" s="148"/>
      <c r="B1217" s="148"/>
      <c r="C1217" s="148"/>
      <c r="D1217" s="148"/>
      <c r="E1217" s="148"/>
      <c r="F1217" s="148"/>
      <c r="G1217" s="227"/>
      <c r="H1217" s="63"/>
      <c r="I1217" s="227"/>
      <c r="J1217" s="227"/>
      <c r="K1217" s="227"/>
      <c r="L1217" s="769"/>
      <c r="M1217" s="771"/>
      <c r="N1217" s="772"/>
      <c r="O1217" s="148"/>
      <c r="P1217" s="148"/>
      <c r="Q1217" s="148"/>
      <c r="R1217" s="148"/>
      <c r="S1217" s="148"/>
      <c r="T1217" s="148"/>
      <c r="U1217" s="148"/>
      <c r="V1217" s="148"/>
      <c r="W1217" s="148"/>
      <c r="X1217" s="148"/>
      <c r="Y1217" s="148"/>
    </row>
    <row r="1218" spans="1:25" ht="19.5" customHeight="1">
      <c r="A1218" s="148"/>
      <c r="B1218" s="148"/>
      <c r="C1218" s="148"/>
      <c r="D1218" s="148"/>
      <c r="E1218" s="148"/>
      <c r="F1218" s="148"/>
      <c r="G1218" s="227"/>
      <c r="H1218" s="63"/>
      <c r="I1218" s="227"/>
      <c r="J1218" s="227"/>
      <c r="K1218" s="227"/>
      <c r="L1218" s="769"/>
      <c r="M1218" s="771"/>
      <c r="N1218" s="772"/>
      <c r="O1218" s="148"/>
      <c r="P1218" s="148"/>
      <c r="Q1218" s="148"/>
      <c r="R1218" s="148"/>
      <c r="S1218" s="148"/>
      <c r="T1218" s="148"/>
      <c r="U1218" s="148"/>
      <c r="V1218" s="148"/>
      <c r="W1218" s="148"/>
      <c r="X1218" s="148"/>
      <c r="Y1218" s="148"/>
    </row>
    <row r="1219" spans="1:25" ht="19.5" customHeight="1">
      <c r="A1219" s="148"/>
      <c r="B1219" s="148"/>
      <c r="C1219" s="148"/>
      <c r="D1219" s="148"/>
      <c r="E1219" s="148"/>
      <c r="F1219" s="148"/>
      <c r="G1219" s="227"/>
      <c r="H1219" s="63"/>
      <c r="I1219" s="227"/>
      <c r="J1219" s="227"/>
      <c r="K1219" s="227"/>
      <c r="L1219" s="769"/>
      <c r="M1219" s="771"/>
      <c r="N1219" s="772"/>
      <c r="O1219" s="148"/>
      <c r="P1219" s="148"/>
      <c r="Q1219" s="148"/>
      <c r="R1219" s="148"/>
      <c r="S1219" s="148"/>
      <c r="T1219" s="148"/>
      <c r="U1219" s="148"/>
      <c r="V1219" s="148"/>
      <c r="W1219" s="148"/>
      <c r="X1219" s="148"/>
      <c r="Y1219" s="148"/>
    </row>
    <row r="1220" spans="1:25" ht="19.5" customHeight="1">
      <c r="A1220" s="148"/>
      <c r="B1220" s="148"/>
      <c r="C1220" s="148"/>
      <c r="D1220" s="148"/>
      <c r="E1220" s="148"/>
      <c r="F1220" s="148"/>
      <c r="G1220" s="227"/>
      <c r="H1220" s="63"/>
      <c r="I1220" s="227"/>
      <c r="J1220" s="227"/>
      <c r="K1220" s="227"/>
      <c r="L1220" s="769"/>
      <c r="M1220" s="771"/>
      <c r="N1220" s="772"/>
      <c r="O1220" s="148"/>
      <c r="P1220" s="148"/>
      <c r="Q1220" s="148"/>
      <c r="R1220" s="148"/>
      <c r="S1220" s="148"/>
      <c r="T1220" s="148"/>
      <c r="U1220" s="148"/>
      <c r="V1220" s="148"/>
      <c r="W1220" s="148"/>
      <c r="X1220" s="148"/>
      <c r="Y1220" s="148"/>
    </row>
    <row r="1221" spans="1:25" ht="19.5" customHeight="1">
      <c r="A1221" s="148"/>
      <c r="B1221" s="148"/>
      <c r="C1221" s="148"/>
      <c r="D1221" s="148"/>
      <c r="E1221" s="148"/>
      <c r="F1221" s="148"/>
      <c r="G1221" s="227"/>
      <c r="H1221" s="63"/>
      <c r="I1221" s="227"/>
      <c r="J1221" s="227"/>
      <c r="K1221" s="227"/>
      <c r="L1221" s="769"/>
      <c r="M1221" s="771"/>
      <c r="N1221" s="772"/>
      <c r="O1221" s="148"/>
      <c r="P1221" s="148"/>
      <c r="Q1221" s="148"/>
      <c r="R1221" s="148"/>
      <c r="S1221" s="148"/>
      <c r="T1221" s="148"/>
      <c r="U1221" s="148"/>
      <c r="V1221" s="148"/>
      <c r="W1221" s="148"/>
      <c r="X1221" s="148"/>
      <c r="Y1221" s="148"/>
    </row>
    <row r="1222" spans="1:25" ht="19.5" customHeight="1">
      <c r="A1222" s="148"/>
      <c r="B1222" s="148"/>
      <c r="C1222" s="148"/>
      <c r="D1222" s="148"/>
      <c r="E1222" s="148"/>
      <c r="F1222" s="148"/>
      <c r="G1222" s="227"/>
      <c r="H1222" s="63"/>
      <c r="I1222" s="227"/>
      <c r="J1222" s="227"/>
      <c r="K1222" s="227"/>
      <c r="L1222" s="769"/>
      <c r="M1222" s="771"/>
      <c r="N1222" s="772"/>
      <c r="O1222" s="148"/>
      <c r="P1222" s="148"/>
      <c r="Q1222" s="148"/>
      <c r="R1222" s="148"/>
      <c r="S1222" s="148"/>
      <c r="T1222" s="148"/>
      <c r="U1222" s="148"/>
      <c r="V1222" s="148"/>
      <c r="W1222" s="148"/>
      <c r="X1222" s="148"/>
      <c r="Y1222" s="148"/>
    </row>
    <row r="1223" spans="1:25" ht="19.5" customHeight="1">
      <c r="A1223" s="148"/>
      <c r="B1223" s="148"/>
      <c r="C1223" s="148"/>
      <c r="D1223" s="148"/>
      <c r="E1223" s="148"/>
      <c r="F1223" s="148"/>
      <c r="G1223" s="227"/>
      <c r="H1223" s="63"/>
      <c r="I1223" s="227"/>
      <c r="J1223" s="227"/>
      <c r="K1223" s="227"/>
      <c r="L1223" s="769"/>
      <c r="M1223" s="771"/>
      <c r="N1223" s="772"/>
      <c r="O1223" s="148"/>
      <c r="P1223" s="148"/>
      <c r="Q1223" s="148"/>
      <c r="R1223" s="148"/>
      <c r="S1223" s="148"/>
      <c r="T1223" s="148"/>
      <c r="U1223" s="148"/>
      <c r="V1223" s="148"/>
      <c r="W1223" s="148"/>
      <c r="X1223" s="148"/>
      <c r="Y1223" s="148"/>
    </row>
    <row r="1224" spans="1:25" ht="19.5" customHeight="1">
      <c r="A1224" s="148"/>
      <c r="B1224" s="148"/>
      <c r="C1224" s="148"/>
      <c r="D1224" s="148"/>
      <c r="E1224" s="148"/>
      <c r="F1224" s="148"/>
      <c r="G1224" s="227"/>
      <c r="H1224" s="63"/>
      <c r="I1224" s="227"/>
      <c r="J1224" s="227"/>
      <c r="K1224" s="227"/>
      <c r="L1224" s="769"/>
      <c r="M1224" s="771"/>
      <c r="N1224" s="772"/>
      <c r="O1224" s="148"/>
      <c r="P1224" s="148"/>
      <c r="Q1224" s="148"/>
      <c r="R1224" s="148"/>
      <c r="S1224" s="148"/>
      <c r="T1224" s="148"/>
      <c r="U1224" s="148"/>
      <c r="V1224" s="148"/>
      <c r="W1224" s="148"/>
      <c r="X1224" s="148"/>
      <c r="Y1224" s="148"/>
    </row>
    <row r="1225" spans="1:25" ht="19.5" customHeight="1">
      <c r="A1225" s="148"/>
      <c r="B1225" s="148"/>
      <c r="C1225" s="148"/>
      <c r="D1225" s="148"/>
      <c r="E1225" s="148"/>
      <c r="F1225" s="148"/>
      <c r="G1225" s="227"/>
      <c r="H1225" s="63"/>
      <c r="I1225" s="227"/>
      <c r="J1225" s="227"/>
      <c r="K1225" s="227"/>
      <c r="L1225" s="769"/>
      <c r="M1225" s="771"/>
      <c r="N1225" s="772"/>
      <c r="O1225" s="148"/>
      <c r="P1225" s="148"/>
      <c r="Q1225" s="148"/>
      <c r="R1225" s="148"/>
      <c r="S1225" s="148"/>
      <c r="T1225" s="148"/>
      <c r="U1225" s="148"/>
      <c r="V1225" s="148"/>
      <c r="W1225" s="148"/>
      <c r="X1225" s="148"/>
      <c r="Y1225" s="148"/>
    </row>
    <row r="1226" spans="1:25" ht="19.5" customHeight="1">
      <c r="A1226" s="148"/>
      <c r="B1226" s="148"/>
      <c r="C1226" s="148"/>
      <c r="D1226" s="148"/>
      <c r="E1226" s="148"/>
      <c r="F1226" s="148"/>
      <c r="G1226" s="227"/>
      <c r="H1226" s="63"/>
      <c r="I1226" s="227"/>
      <c r="J1226" s="227"/>
      <c r="K1226" s="227"/>
      <c r="L1226" s="769"/>
      <c r="M1226" s="771"/>
      <c r="N1226" s="772"/>
      <c r="O1226" s="148"/>
      <c r="P1226" s="148"/>
      <c r="Q1226" s="148"/>
      <c r="R1226" s="148"/>
      <c r="S1226" s="148"/>
      <c r="T1226" s="148"/>
      <c r="U1226" s="148"/>
      <c r="V1226" s="148"/>
      <c r="W1226" s="148"/>
      <c r="X1226" s="148"/>
      <c r="Y1226" s="148"/>
    </row>
    <row r="1227" spans="1:25" ht="19.5" customHeight="1">
      <c r="A1227" s="148"/>
      <c r="B1227" s="148"/>
      <c r="C1227" s="148"/>
      <c r="D1227" s="148"/>
      <c r="E1227" s="148"/>
      <c r="F1227" s="148"/>
      <c r="G1227" s="227"/>
      <c r="H1227" s="63"/>
      <c r="I1227" s="227"/>
      <c r="J1227" s="227"/>
      <c r="K1227" s="227"/>
      <c r="L1227" s="769"/>
      <c r="M1227" s="771"/>
      <c r="N1227" s="772"/>
      <c r="O1227" s="148"/>
      <c r="P1227" s="148"/>
      <c r="Q1227" s="148"/>
      <c r="R1227" s="148"/>
      <c r="S1227" s="148"/>
      <c r="T1227" s="148"/>
      <c r="U1227" s="148"/>
      <c r="V1227" s="148"/>
      <c r="W1227" s="148"/>
      <c r="X1227" s="148"/>
      <c r="Y1227" s="148"/>
    </row>
    <row r="1228" spans="1:25" ht="19.5" customHeight="1">
      <c r="A1228" s="148"/>
      <c r="B1228" s="148"/>
      <c r="C1228" s="148"/>
      <c r="D1228" s="148"/>
      <c r="E1228" s="148"/>
      <c r="F1228" s="148"/>
      <c r="G1228" s="227"/>
      <c r="H1228" s="63"/>
      <c r="I1228" s="227"/>
      <c r="J1228" s="227"/>
      <c r="K1228" s="227"/>
      <c r="L1228" s="769"/>
      <c r="M1228" s="771"/>
      <c r="N1228" s="772"/>
      <c r="O1228" s="148"/>
      <c r="P1228" s="148"/>
      <c r="Q1228" s="148"/>
      <c r="R1228" s="148"/>
      <c r="S1228" s="148"/>
      <c r="T1228" s="148"/>
      <c r="U1228" s="148"/>
      <c r="V1228" s="148"/>
      <c r="W1228" s="148"/>
      <c r="X1228" s="148"/>
      <c r="Y1228" s="148"/>
    </row>
    <row r="1229" spans="1:25" ht="19.5" customHeight="1">
      <c r="A1229" s="148"/>
      <c r="B1229" s="148"/>
      <c r="C1229" s="148"/>
      <c r="D1229" s="148"/>
      <c r="E1229" s="148"/>
      <c r="F1229" s="148"/>
      <c r="G1229" s="227"/>
      <c r="H1229" s="63"/>
      <c r="I1229" s="227"/>
      <c r="J1229" s="227"/>
      <c r="K1229" s="227"/>
      <c r="L1229" s="769"/>
      <c r="M1229" s="771"/>
      <c r="N1229" s="772"/>
      <c r="O1229" s="148"/>
      <c r="P1229" s="148"/>
      <c r="Q1229" s="148"/>
      <c r="R1229" s="148"/>
      <c r="S1229" s="148"/>
      <c r="T1229" s="148"/>
      <c r="U1229" s="148"/>
      <c r="V1229" s="148"/>
      <c r="W1229" s="148"/>
      <c r="X1229" s="148"/>
      <c r="Y1229" s="148"/>
    </row>
    <row r="1230" spans="1:25" ht="19.5" customHeight="1">
      <c r="A1230" s="148"/>
      <c r="B1230" s="148"/>
      <c r="C1230" s="148"/>
      <c r="D1230" s="148"/>
      <c r="E1230" s="148"/>
      <c r="F1230" s="148"/>
      <c r="G1230" s="227"/>
      <c r="H1230" s="63"/>
      <c r="I1230" s="227"/>
      <c r="J1230" s="227"/>
      <c r="K1230" s="227"/>
      <c r="L1230" s="769"/>
      <c r="M1230" s="771"/>
      <c r="N1230" s="772"/>
      <c r="O1230" s="148"/>
      <c r="P1230" s="148"/>
      <c r="Q1230" s="148"/>
      <c r="R1230" s="148"/>
      <c r="S1230" s="148"/>
      <c r="T1230" s="148"/>
      <c r="U1230" s="148"/>
      <c r="V1230" s="148"/>
      <c r="W1230" s="148"/>
      <c r="X1230" s="148"/>
      <c r="Y1230" s="148"/>
    </row>
    <row r="1231" spans="1:25" ht="19.5" customHeight="1">
      <c r="A1231" s="148"/>
      <c r="B1231" s="148"/>
      <c r="C1231" s="148"/>
      <c r="D1231" s="148"/>
      <c r="E1231" s="148"/>
      <c r="F1231" s="148"/>
      <c r="G1231" s="227"/>
      <c r="H1231" s="63"/>
      <c r="I1231" s="227"/>
      <c r="J1231" s="227"/>
      <c r="K1231" s="227"/>
      <c r="L1231" s="769"/>
      <c r="M1231" s="771"/>
      <c r="N1231" s="772"/>
      <c r="O1231" s="148"/>
      <c r="P1231" s="148"/>
      <c r="Q1231" s="148"/>
      <c r="R1231" s="148"/>
      <c r="S1231" s="148"/>
      <c r="T1231" s="148"/>
      <c r="U1231" s="148"/>
      <c r="V1231" s="148"/>
      <c r="W1231" s="148"/>
      <c r="X1231" s="148"/>
      <c r="Y1231" s="148"/>
    </row>
    <row r="1232" spans="1:25" ht="19.5" customHeight="1">
      <c r="A1232" s="148"/>
      <c r="B1232" s="148"/>
      <c r="C1232" s="148"/>
      <c r="D1232" s="148"/>
      <c r="E1232" s="148"/>
      <c r="F1232" s="148"/>
      <c r="G1232" s="227"/>
      <c r="H1232" s="63"/>
      <c r="I1232" s="227"/>
      <c r="J1232" s="227"/>
      <c r="K1232" s="227"/>
      <c r="L1232" s="769"/>
      <c r="M1232" s="771"/>
      <c r="N1232" s="772"/>
      <c r="O1232" s="148"/>
      <c r="P1232" s="148"/>
      <c r="Q1232" s="148"/>
      <c r="R1232" s="148"/>
      <c r="S1232" s="148"/>
      <c r="T1232" s="148"/>
      <c r="U1232" s="148"/>
      <c r="V1232" s="148"/>
      <c r="W1232" s="148"/>
      <c r="X1232" s="148"/>
      <c r="Y1232" s="148"/>
    </row>
    <row r="1233" spans="1:25" ht="19.5" customHeight="1">
      <c r="A1233" s="148"/>
      <c r="B1233" s="148"/>
      <c r="C1233" s="148"/>
      <c r="D1233" s="148"/>
      <c r="E1233" s="148"/>
      <c r="F1233" s="148"/>
      <c r="G1233" s="227"/>
      <c r="H1233" s="63"/>
      <c r="I1233" s="227"/>
      <c r="J1233" s="227"/>
      <c r="K1233" s="227"/>
      <c r="L1233" s="769"/>
      <c r="M1233" s="771"/>
      <c r="N1233" s="772"/>
      <c r="O1233" s="148"/>
      <c r="P1233" s="148"/>
      <c r="Q1233" s="148"/>
      <c r="R1233" s="148"/>
      <c r="S1233" s="148"/>
      <c r="T1233" s="148"/>
      <c r="U1233" s="148"/>
      <c r="V1233" s="148"/>
      <c r="W1233" s="148"/>
      <c r="X1233" s="148"/>
      <c r="Y1233" s="148"/>
    </row>
    <row r="1234" spans="1:25" ht="19.5" customHeight="1">
      <c r="A1234" s="148"/>
      <c r="B1234" s="148"/>
      <c r="C1234" s="148"/>
      <c r="D1234" s="148"/>
      <c r="E1234" s="148"/>
      <c r="F1234" s="148"/>
      <c r="G1234" s="227"/>
      <c r="H1234" s="63"/>
      <c r="I1234" s="227"/>
      <c r="J1234" s="227"/>
      <c r="K1234" s="227"/>
      <c r="L1234" s="769"/>
      <c r="M1234" s="771"/>
      <c r="N1234" s="772"/>
      <c r="O1234" s="148"/>
      <c r="P1234" s="148"/>
      <c r="Q1234" s="148"/>
      <c r="R1234" s="148"/>
      <c r="S1234" s="148"/>
      <c r="T1234" s="148"/>
      <c r="U1234" s="148"/>
      <c r="V1234" s="148"/>
      <c r="W1234" s="148"/>
      <c r="X1234" s="148"/>
      <c r="Y1234" s="148"/>
    </row>
    <row r="1235" spans="1:25" ht="19.5" customHeight="1">
      <c r="A1235" s="148"/>
      <c r="B1235" s="148"/>
      <c r="C1235" s="148"/>
      <c r="D1235" s="148"/>
      <c r="E1235" s="148"/>
      <c r="F1235" s="148"/>
      <c r="G1235" s="227"/>
      <c r="H1235" s="63"/>
      <c r="I1235" s="227"/>
      <c r="J1235" s="227"/>
      <c r="K1235" s="227"/>
      <c r="L1235" s="769"/>
      <c r="M1235" s="771"/>
      <c r="N1235" s="772"/>
      <c r="O1235" s="148"/>
      <c r="P1235" s="148"/>
      <c r="Q1235" s="148"/>
      <c r="R1235" s="148"/>
      <c r="S1235" s="148"/>
      <c r="T1235" s="148"/>
      <c r="U1235" s="148"/>
      <c r="V1235" s="148"/>
      <c r="W1235" s="148"/>
      <c r="X1235" s="148"/>
      <c r="Y1235" s="148"/>
    </row>
    <row r="1236" spans="1:25" ht="19.5" customHeight="1">
      <c r="A1236" s="148"/>
      <c r="B1236" s="148"/>
      <c r="C1236" s="148"/>
      <c r="D1236" s="148"/>
      <c r="E1236" s="148"/>
      <c r="F1236" s="148"/>
      <c r="G1236" s="227"/>
      <c r="H1236" s="63"/>
      <c r="I1236" s="227"/>
      <c r="J1236" s="227"/>
      <c r="K1236" s="227"/>
      <c r="L1236" s="769"/>
      <c r="M1236" s="771"/>
      <c r="N1236" s="772"/>
      <c r="O1236" s="148"/>
      <c r="P1236" s="148"/>
      <c r="Q1236" s="148"/>
      <c r="R1236" s="148"/>
      <c r="S1236" s="148"/>
      <c r="T1236" s="148"/>
      <c r="U1236" s="148"/>
      <c r="V1236" s="148"/>
      <c r="W1236" s="148"/>
      <c r="X1236" s="148"/>
      <c r="Y1236" s="148"/>
    </row>
    <row r="1237" spans="1:25" ht="19.5" customHeight="1">
      <c r="A1237" s="148"/>
      <c r="B1237" s="148"/>
      <c r="C1237" s="148"/>
      <c r="D1237" s="148"/>
      <c r="E1237" s="148"/>
      <c r="F1237" s="148"/>
      <c r="G1237" s="227"/>
      <c r="H1237" s="63"/>
      <c r="I1237" s="227"/>
      <c r="J1237" s="227"/>
      <c r="K1237" s="227"/>
      <c r="L1237" s="769"/>
      <c r="M1237" s="771"/>
      <c r="N1237" s="772"/>
      <c r="O1237" s="148"/>
      <c r="P1237" s="148"/>
      <c r="Q1237" s="148"/>
      <c r="R1237" s="148"/>
      <c r="S1237" s="148"/>
      <c r="T1237" s="148"/>
      <c r="U1237" s="148"/>
      <c r="V1237" s="148"/>
      <c r="W1237" s="148"/>
      <c r="X1237" s="148"/>
      <c r="Y1237" s="148"/>
    </row>
    <row r="1238" spans="1:25" ht="19.5" customHeight="1">
      <c r="A1238" s="148"/>
      <c r="B1238" s="148"/>
      <c r="C1238" s="148"/>
      <c r="D1238" s="148"/>
      <c r="E1238" s="148"/>
      <c r="F1238" s="148"/>
      <c r="G1238" s="227"/>
      <c r="H1238" s="63"/>
      <c r="I1238" s="227"/>
      <c r="J1238" s="227"/>
      <c r="K1238" s="227"/>
      <c r="L1238" s="769"/>
      <c r="M1238" s="771"/>
      <c r="N1238" s="772"/>
      <c r="O1238" s="148"/>
      <c r="P1238" s="148"/>
      <c r="Q1238" s="148"/>
      <c r="R1238" s="148"/>
      <c r="S1238" s="148"/>
      <c r="T1238" s="148"/>
      <c r="U1238" s="148"/>
      <c r="V1238" s="148"/>
      <c r="W1238" s="148"/>
      <c r="X1238" s="148"/>
      <c r="Y1238" s="148"/>
    </row>
    <row r="1239" spans="1:25" ht="19.5" customHeight="1">
      <c r="A1239" s="148"/>
      <c r="B1239" s="148"/>
      <c r="C1239" s="148"/>
      <c r="D1239" s="148"/>
      <c r="E1239" s="148"/>
      <c r="F1239" s="148"/>
      <c r="G1239" s="227"/>
      <c r="H1239" s="63"/>
      <c r="I1239" s="227"/>
      <c r="J1239" s="227"/>
      <c r="K1239" s="227"/>
      <c r="L1239" s="769"/>
      <c r="M1239" s="771"/>
      <c r="N1239" s="772"/>
      <c r="O1239" s="148"/>
      <c r="P1239" s="148"/>
      <c r="Q1239" s="148"/>
      <c r="R1239" s="148"/>
      <c r="S1239" s="148"/>
      <c r="T1239" s="148"/>
      <c r="U1239" s="148"/>
      <c r="V1239" s="148"/>
      <c r="W1239" s="148"/>
      <c r="X1239" s="148"/>
      <c r="Y1239" s="148"/>
    </row>
    <row r="1240" spans="1:25" ht="19.5" customHeight="1">
      <c r="A1240" s="148"/>
      <c r="B1240" s="148"/>
      <c r="C1240" s="148"/>
      <c r="D1240" s="148"/>
      <c r="E1240" s="148"/>
      <c r="F1240" s="148"/>
      <c r="G1240" s="227"/>
      <c r="H1240" s="63"/>
      <c r="I1240" s="227"/>
      <c r="J1240" s="227"/>
      <c r="K1240" s="227"/>
      <c r="L1240" s="769"/>
      <c r="M1240" s="771"/>
      <c r="N1240" s="772"/>
      <c r="O1240" s="148"/>
      <c r="P1240" s="148"/>
      <c r="Q1240" s="148"/>
      <c r="R1240" s="148"/>
      <c r="S1240" s="148"/>
      <c r="T1240" s="148"/>
      <c r="U1240" s="148"/>
      <c r="V1240" s="148"/>
      <c r="W1240" s="148"/>
      <c r="X1240" s="148"/>
      <c r="Y1240" s="148"/>
    </row>
    <row r="1241" spans="1:25" ht="19.5" customHeight="1">
      <c r="A1241" s="148"/>
      <c r="B1241" s="148"/>
      <c r="C1241" s="148"/>
      <c r="D1241" s="148"/>
      <c r="E1241" s="148"/>
      <c r="F1241" s="148"/>
      <c r="G1241" s="227"/>
      <c r="H1241" s="63"/>
      <c r="I1241" s="227"/>
      <c r="J1241" s="227"/>
      <c r="K1241" s="227"/>
      <c r="L1241" s="769"/>
      <c r="M1241" s="771"/>
      <c r="N1241" s="772"/>
      <c r="O1241" s="148"/>
      <c r="P1241" s="148"/>
      <c r="Q1241" s="148"/>
      <c r="R1241" s="148"/>
      <c r="S1241" s="148"/>
      <c r="T1241" s="148"/>
      <c r="U1241" s="148"/>
      <c r="V1241" s="148"/>
      <c r="W1241" s="148"/>
      <c r="X1241" s="148"/>
      <c r="Y1241" s="148"/>
    </row>
    <row r="1242" spans="1:25" ht="19.5" customHeight="1">
      <c r="A1242" s="148"/>
      <c r="B1242" s="148"/>
      <c r="C1242" s="148"/>
      <c r="D1242" s="148"/>
      <c r="E1242" s="148"/>
      <c r="F1242" s="148"/>
      <c r="G1242" s="227"/>
      <c r="H1242" s="63"/>
      <c r="I1242" s="227"/>
      <c r="J1242" s="227"/>
      <c r="K1242" s="227"/>
      <c r="L1242" s="769"/>
      <c r="M1242" s="771"/>
      <c r="N1242" s="772"/>
      <c r="O1242" s="148"/>
      <c r="P1242" s="148"/>
      <c r="Q1242" s="148"/>
      <c r="R1242" s="148"/>
      <c r="S1242" s="148"/>
      <c r="T1242" s="148"/>
      <c r="U1242" s="148"/>
      <c r="V1242" s="148"/>
      <c r="W1242" s="148"/>
      <c r="X1242" s="148"/>
      <c r="Y1242" s="148"/>
    </row>
    <row r="1243" spans="1:25" ht="19.5" customHeight="1">
      <c r="A1243" s="148"/>
      <c r="B1243" s="148"/>
      <c r="C1243" s="148"/>
      <c r="D1243" s="148"/>
      <c r="E1243" s="148"/>
      <c r="F1243" s="148"/>
      <c r="G1243" s="227"/>
      <c r="H1243" s="63"/>
      <c r="I1243" s="227"/>
      <c r="J1243" s="227"/>
      <c r="K1243" s="227"/>
      <c r="L1243" s="769"/>
      <c r="M1243" s="771"/>
      <c r="N1243" s="772"/>
      <c r="O1243" s="148"/>
      <c r="P1243" s="148"/>
      <c r="Q1243" s="148"/>
      <c r="R1243" s="148"/>
      <c r="S1243" s="148"/>
      <c r="T1243" s="148"/>
      <c r="U1243" s="148"/>
      <c r="V1243" s="148"/>
      <c r="W1243" s="148"/>
      <c r="X1243" s="148"/>
      <c r="Y1243" s="148"/>
    </row>
    <row r="1244" spans="1:25" ht="19.5" customHeight="1">
      <c r="A1244" s="148"/>
      <c r="B1244" s="148"/>
      <c r="C1244" s="148"/>
      <c r="D1244" s="148"/>
      <c r="E1244" s="148"/>
      <c r="F1244" s="148"/>
      <c r="G1244" s="227"/>
      <c r="H1244" s="63"/>
      <c r="I1244" s="227"/>
      <c r="J1244" s="227"/>
      <c r="K1244" s="227"/>
      <c r="L1244" s="769"/>
      <c r="M1244" s="771"/>
      <c r="N1244" s="772"/>
      <c r="O1244" s="148"/>
      <c r="P1244" s="148"/>
      <c r="Q1244" s="148"/>
      <c r="R1244" s="148"/>
      <c r="S1244" s="148"/>
      <c r="T1244" s="148"/>
      <c r="U1244" s="148"/>
      <c r="V1244" s="148"/>
      <c r="W1244" s="148"/>
      <c r="X1244" s="148"/>
      <c r="Y1244" s="148"/>
    </row>
    <row r="1245" spans="1:25" ht="19.5" customHeight="1">
      <c r="A1245" s="148"/>
      <c r="B1245" s="148"/>
      <c r="C1245" s="148"/>
      <c r="D1245" s="148"/>
      <c r="E1245" s="148"/>
      <c r="F1245" s="148"/>
      <c r="G1245" s="227"/>
      <c r="H1245" s="63"/>
      <c r="I1245" s="227"/>
      <c r="J1245" s="227"/>
      <c r="K1245" s="227"/>
      <c r="L1245" s="769"/>
      <c r="M1245" s="771"/>
      <c r="N1245" s="772"/>
      <c r="O1245" s="148"/>
      <c r="P1245" s="148"/>
      <c r="Q1245" s="148"/>
      <c r="R1245" s="148"/>
      <c r="S1245" s="148"/>
      <c r="T1245" s="148"/>
      <c r="U1245" s="148"/>
      <c r="V1245" s="148"/>
      <c r="W1245" s="148"/>
      <c r="X1245" s="148"/>
      <c r="Y1245" s="148"/>
    </row>
    <row r="1246" spans="1:25" ht="19.5" customHeight="1">
      <c r="A1246" s="148"/>
      <c r="B1246" s="148"/>
      <c r="C1246" s="148"/>
      <c r="D1246" s="148"/>
      <c r="E1246" s="148"/>
      <c r="F1246" s="148"/>
      <c r="G1246" s="227"/>
      <c r="H1246" s="63"/>
      <c r="I1246" s="227"/>
      <c r="J1246" s="227"/>
      <c r="K1246" s="227"/>
      <c r="L1246" s="769"/>
      <c r="M1246" s="771"/>
      <c r="N1246" s="772"/>
      <c r="O1246" s="148"/>
      <c r="P1246" s="148"/>
      <c r="Q1246" s="148"/>
      <c r="R1246" s="148"/>
      <c r="S1246" s="148"/>
      <c r="T1246" s="148"/>
      <c r="U1246" s="148"/>
      <c r="V1246" s="148"/>
      <c r="W1246" s="148"/>
      <c r="X1246" s="148"/>
      <c r="Y1246" s="148"/>
    </row>
    <row r="1247" spans="1:25" ht="19.5" customHeight="1">
      <c r="A1247" s="148"/>
      <c r="B1247" s="148"/>
      <c r="C1247" s="148"/>
      <c r="D1247" s="148"/>
      <c r="E1247" s="148"/>
      <c r="F1247" s="148"/>
      <c r="G1247" s="227"/>
      <c r="H1247" s="63"/>
      <c r="I1247" s="227"/>
      <c r="J1247" s="227"/>
      <c r="K1247" s="227"/>
      <c r="L1247" s="769"/>
      <c r="M1247" s="771"/>
      <c r="N1247" s="772"/>
      <c r="O1247" s="148"/>
      <c r="P1247" s="148"/>
      <c r="Q1247" s="148"/>
      <c r="R1247" s="148"/>
      <c r="S1247" s="148"/>
      <c r="T1247" s="148"/>
      <c r="U1247" s="148"/>
      <c r="V1247" s="148"/>
      <c r="W1247" s="148"/>
      <c r="X1247" s="148"/>
      <c r="Y1247" s="148"/>
    </row>
    <row r="1248" spans="1:25" ht="19.5" customHeight="1">
      <c r="A1248" s="148"/>
      <c r="B1248" s="148"/>
      <c r="C1248" s="148"/>
      <c r="D1248" s="148"/>
      <c r="E1248" s="148"/>
      <c r="F1248" s="148"/>
      <c r="G1248" s="227"/>
      <c r="H1248" s="63"/>
      <c r="I1248" s="227"/>
      <c r="J1248" s="227"/>
      <c r="K1248" s="227"/>
      <c r="L1248" s="769"/>
      <c r="M1248" s="771"/>
      <c r="N1248" s="772"/>
      <c r="O1248" s="148"/>
      <c r="P1248" s="148"/>
      <c r="Q1248" s="148"/>
      <c r="R1248" s="148"/>
      <c r="S1248" s="148"/>
      <c r="T1248" s="148"/>
      <c r="U1248" s="148"/>
      <c r="V1248" s="148"/>
      <c r="W1248" s="148"/>
      <c r="X1248" s="148"/>
      <c r="Y1248" s="148"/>
    </row>
    <row r="1249" spans="1:25" ht="19.5" customHeight="1">
      <c r="A1249" s="148"/>
      <c r="B1249" s="148"/>
      <c r="C1249" s="148"/>
      <c r="D1249" s="148"/>
      <c r="E1249" s="148"/>
      <c r="F1249" s="148"/>
      <c r="G1249" s="227"/>
      <c r="H1249" s="63"/>
      <c r="I1249" s="227"/>
      <c r="J1249" s="227"/>
      <c r="K1249" s="227"/>
      <c r="L1249" s="769"/>
      <c r="M1249" s="771"/>
      <c r="N1249" s="772"/>
      <c r="O1249" s="148"/>
      <c r="P1249" s="148"/>
      <c r="Q1249" s="148"/>
      <c r="R1249" s="148"/>
      <c r="S1249" s="148"/>
      <c r="T1249" s="148"/>
      <c r="U1249" s="148"/>
      <c r="V1249" s="148"/>
      <c r="W1249" s="148"/>
      <c r="X1249" s="148"/>
      <c r="Y1249" s="148"/>
    </row>
    <row r="1250" spans="1:25" ht="19.5" customHeight="1">
      <c r="A1250" s="148"/>
      <c r="B1250" s="148"/>
      <c r="C1250" s="148"/>
      <c r="D1250" s="148"/>
      <c r="E1250" s="148"/>
      <c r="F1250" s="148"/>
      <c r="G1250" s="227"/>
      <c r="H1250" s="63"/>
      <c r="I1250" s="227"/>
      <c r="J1250" s="227"/>
      <c r="K1250" s="227"/>
      <c r="L1250" s="769"/>
      <c r="M1250" s="771"/>
      <c r="N1250" s="772"/>
      <c r="O1250" s="148"/>
      <c r="P1250" s="148"/>
      <c r="Q1250" s="148"/>
      <c r="R1250" s="148"/>
      <c r="S1250" s="148"/>
      <c r="T1250" s="148"/>
      <c r="U1250" s="148"/>
      <c r="V1250" s="148"/>
      <c r="W1250" s="148"/>
      <c r="X1250" s="148"/>
      <c r="Y1250" s="148"/>
    </row>
    <row r="1251" spans="1:25" ht="19.5" customHeight="1">
      <c r="A1251" s="148"/>
      <c r="B1251" s="148"/>
      <c r="C1251" s="148"/>
      <c r="D1251" s="148"/>
      <c r="E1251" s="148"/>
      <c r="F1251" s="148"/>
      <c r="G1251" s="227"/>
      <c r="H1251" s="63"/>
      <c r="I1251" s="227"/>
      <c r="J1251" s="227"/>
      <c r="K1251" s="227"/>
      <c r="L1251" s="769"/>
      <c r="M1251" s="771"/>
      <c r="N1251" s="772"/>
      <c r="O1251" s="148"/>
      <c r="P1251" s="148"/>
      <c r="Q1251" s="148"/>
      <c r="R1251" s="148"/>
      <c r="S1251" s="148"/>
      <c r="T1251" s="148"/>
      <c r="U1251" s="148"/>
      <c r="V1251" s="148"/>
      <c r="W1251" s="148"/>
      <c r="X1251" s="148"/>
      <c r="Y1251" s="148"/>
    </row>
    <row r="1252" spans="1:25" ht="19.5" customHeight="1">
      <c r="A1252" s="148"/>
      <c r="B1252" s="148"/>
      <c r="C1252" s="148"/>
      <c r="D1252" s="148"/>
      <c r="E1252" s="148"/>
      <c r="F1252" s="148"/>
      <c r="G1252" s="227"/>
      <c r="H1252" s="63"/>
      <c r="I1252" s="227"/>
      <c r="J1252" s="227"/>
      <c r="K1252" s="227"/>
      <c r="L1252" s="769"/>
      <c r="M1252" s="771"/>
      <c r="N1252" s="772"/>
      <c r="O1252" s="148"/>
      <c r="P1252" s="148"/>
      <c r="Q1252" s="148"/>
      <c r="R1252" s="148"/>
      <c r="S1252" s="148"/>
      <c r="T1252" s="148"/>
      <c r="U1252" s="148"/>
      <c r="V1252" s="148"/>
      <c r="W1252" s="148"/>
      <c r="X1252" s="148"/>
      <c r="Y1252" s="148"/>
    </row>
  </sheetData>
  <mergeCells count="423">
    <mergeCell ref="N369:N373"/>
    <mergeCell ref="N83:N87"/>
    <mergeCell ref="N90:N93"/>
    <mergeCell ref="N94:N95"/>
    <mergeCell ref="N98:N101"/>
    <mergeCell ref="N104:N107"/>
    <mergeCell ref="N110:N115"/>
    <mergeCell ref="N118:N123"/>
    <mergeCell ref="N338:N341"/>
    <mergeCell ref="N342:N352"/>
    <mergeCell ref="N37:N39"/>
    <mergeCell ref="N43:N44"/>
    <mergeCell ref="N49:N50"/>
    <mergeCell ref="N54:N55"/>
    <mergeCell ref="N60:N61"/>
    <mergeCell ref="N68:N70"/>
    <mergeCell ref="N72:N73"/>
    <mergeCell ref="N76:N78"/>
    <mergeCell ref="N79:N80"/>
    <mergeCell ref="L369:L373"/>
    <mergeCell ref="L376:L379"/>
    <mergeCell ref="M30:M31"/>
    <mergeCell ref="M37:M39"/>
    <mergeCell ref="M43:M44"/>
    <mergeCell ref="M49:M50"/>
    <mergeCell ref="M54:M55"/>
    <mergeCell ref="M60:M61"/>
    <mergeCell ref="M68:M70"/>
    <mergeCell ref="M72:M73"/>
    <mergeCell ref="M76:M78"/>
    <mergeCell ref="M79:M80"/>
    <mergeCell ref="M83:M87"/>
    <mergeCell ref="M90:M93"/>
    <mergeCell ref="M94:M95"/>
    <mergeCell ref="M98:M101"/>
    <mergeCell ref="M104:M107"/>
    <mergeCell ref="M110:M115"/>
    <mergeCell ref="M118:M123"/>
    <mergeCell ref="M369:M373"/>
    <mergeCell ref="M376:M379"/>
    <mergeCell ref="K179:K181"/>
    <mergeCell ref="K183:K186"/>
    <mergeCell ref="K188:K192"/>
    <mergeCell ref="K194:K195"/>
    <mergeCell ref="K197:K206"/>
    <mergeCell ref="L30:L31"/>
    <mergeCell ref="L43:L44"/>
    <mergeCell ref="L49:L50"/>
    <mergeCell ref="L54:L55"/>
    <mergeCell ref="L60:L61"/>
    <mergeCell ref="L68:L70"/>
    <mergeCell ref="L72:L73"/>
    <mergeCell ref="L76:L78"/>
    <mergeCell ref="L79:L80"/>
    <mergeCell ref="L83:L87"/>
    <mergeCell ref="L90:L93"/>
    <mergeCell ref="L94:L95"/>
    <mergeCell ref="L98:L101"/>
    <mergeCell ref="L104:L107"/>
    <mergeCell ref="L110:L115"/>
    <mergeCell ref="L118:L123"/>
    <mergeCell ref="K127:K129"/>
    <mergeCell ref="K131:K134"/>
    <mergeCell ref="K136:K138"/>
    <mergeCell ref="K140:K143"/>
    <mergeCell ref="K145:K148"/>
    <mergeCell ref="K150:K155"/>
    <mergeCell ref="K157:K164"/>
    <mergeCell ref="K166:K174"/>
    <mergeCell ref="K176:K177"/>
    <mergeCell ref="I157:I164"/>
    <mergeCell ref="I166:I174"/>
    <mergeCell ref="I176:I177"/>
    <mergeCell ref="I179:I181"/>
    <mergeCell ref="I183:I186"/>
    <mergeCell ref="I188:I192"/>
    <mergeCell ref="I194:I195"/>
    <mergeCell ref="I197:I206"/>
    <mergeCell ref="J127:J129"/>
    <mergeCell ref="J131:J134"/>
    <mergeCell ref="J136:J138"/>
    <mergeCell ref="J140:J143"/>
    <mergeCell ref="J145:J148"/>
    <mergeCell ref="J150:J155"/>
    <mergeCell ref="J157:J164"/>
    <mergeCell ref="J166:J174"/>
    <mergeCell ref="J176:J177"/>
    <mergeCell ref="J179:J181"/>
    <mergeCell ref="J183:J186"/>
    <mergeCell ref="J188:J192"/>
    <mergeCell ref="J194:J195"/>
    <mergeCell ref="J197:J206"/>
    <mergeCell ref="C400:J400"/>
    <mergeCell ref="B213:B227"/>
    <mergeCell ref="B229:B335"/>
    <mergeCell ref="B360:B381"/>
    <mergeCell ref="H127:H129"/>
    <mergeCell ref="H131:H134"/>
    <mergeCell ref="H136:H138"/>
    <mergeCell ref="H140:H143"/>
    <mergeCell ref="H145:H148"/>
    <mergeCell ref="H150:H155"/>
    <mergeCell ref="H157:H164"/>
    <mergeCell ref="H166:H174"/>
    <mergeCell ref="H176:H177"/>
    <mergeCell ref="H179:H181"/>
    <mergeCell ref="H183:H186"/>
    <mergeCell ref="H188:H192"/>
    <mergeCell ref="H194:H195"/>
    <mergeCell ref="H197:H206"/>
    <mergeCell ref="I127:I129"/>
    <mergeCell ref="I131:I134"/>
    <mergeCell ref="I136:I138"/>
    <mergeCell ref="I140:I143"/>
    <mergeCell ref="I145:I148"/>
    <mergeCell ref="I150:I155"/>
    <mergeCell ref="D391:F391"/>
    <mergeCell ref="D392:F392"/>
    <mergeCell ref="D393:F393"/>
    <mergeCell ref="D394:F394"/>
    <mergeCell ref="D395:K395"/>
    <mergeCell ref="D396:F396"/>
    <mergeCell ref="D397:F397"/>
    <mergeCell ref="D398:F398"/>
    <mergeCell ref="D399:F399"/>
    <mergeCell ref="C382:J382"/>
    <mergeCell ref="D383:F383"/>
    <mergeCell ref="D384:F384"/>
    <mergeCell ref="C385:J385"/>
    <mergeCell ref="D386:F386"/>
    <mergeCell ref="D387:F387"/>
    <mergeCell ref="C388:J388"/>
    <mergeCell ref="D389:F389"/>
    <mergeCell ref="D390:F390"/>
    <mergeCell ref="D363:F363"/>
    <mergeCell ref="D364:F364"/>
    <mergeCell ref="D365:F365"/>
    <mergeCell ref="D366:F366"/>
    <mergeCell ref="D367:F367"/>
    <mergeCell ref="C374:J374"/>
    <mergeCell ref="C375:F375"/>
    <mergeCell ref="C380:J380"/>
    <mergeCell ref="D381:F381"/>
    <mergeCell ref="C354:F354"/>
    <mergeCell ref="C355:J355"/>
    <mergeCell ref="D356:F356"/>
    <mergeCell ref="D357:F357"/>
    <mergeCell ref="C358:J358"/>
    <mergeCell ref="D359:F359"/>
    <mergeCell ref="C360:J360"/>
    <mergeCell ref="D361:F361"/>
    <mergeCell ref="D362:F362"/>
    <mergeCell ref="D345:F345"/>
    <mergeCell ref="D346:F346"/>
    <mergeCell ref="D347:F347"/>
    <mergeCell ref="D348:F348"/>
    <mergeCell ref="D349:F349"/>
    <mergeCell ref="D350:F350"/>
    <mergeCell ref="D351:F351"/>
    <mergeCell ref="C352:J352"/>
    <mergeCell ref="C353:J353"/>
    <mergeCell ref="C337:F337"/>
    <mergeCell ref="G337:N337"/>
    <mergeCell ref="D338:F338"/>
    <mergeCell ref="D339:F339"/>
    <mergeCell ref="D340:F340"/>
    <mergeCell ref="D341:F341"/>
    <mergeCell ref="D342:F342"/>
    <mergeCell ref="D343:F343"/>
    <mergeCell ref="D344:F344"/>
    <mergeCell ref="D329:F329"/>
    <mergeCell ref="C330:F330"/>
    <mergeCell ref="D331:F331"/>
    <mergeCell ref="D332:F332"/>
    <mergeCell ref="C333:F333"/>
    <mergeCell ref="D334:F334"/>
    <mergeCell ref="D335:F335"/>
    <mergeCell ref="G335:H335"/>
    <mergeCell ref="C336:J336"/>
    <mergeCell ref="D313:F313"/>
    <mergeCell ref="C314:F314"/>
    <mergeCell ref="D315:F315"/>
    <mergeCell ref="D316:F316"/>
    <mergeCell ref="C317:F317"/>
    <mergeCell ref="D318:F318"/>
    <mergeCell ref="C319:F319"/>
    <mergeCell ref="D320:F320"/>
    <mergeCell ref="C322:F322"/>
    <mergeCell ref="D301:F301"/>
    <mergeCell ref="D302:F302"/>
    <mergeCell ref="D303:F303"/>
    <mergeCell ref="D304:F304"/>
    <mergeCell ref="C305:F305"/>
    <mergeCell ref="D306:F306"/>
    <mergeCell ref="D309:F309"/>
    <mergeCell ref="D311:F311"/>
    <mergeCell ref="D312:F312"/>
    <mergeCell ref="D292:F292"/>
    <mergeCell ref="C293:F293"/>
    <mergeCell ref="D294:F294"/>
    <mergeCell ref="D295:F295"/>
    <mergeCell ref="D296:F296"/>
    <mergeCell ref="D297:F297"/>
    <mergeCell ref="D298:F298"/>
    <mergeCell ref="C299:F299"/>
    <mergeCell ref="D300:F300"/>
    <mergeCell ref="C283:F283"/>
    <mergeCell ref="D284:F284"/>
    <mergeCell ref="D285:F285"/>
    <mergeCell ref="D286:F286"/>
    <mergeCell ref="D287:F287"/>
    <mergeCell ref="C288:F288"/>
    <mergeCell ref="D289:F289"/>
    <mergeCell ref="D290:F290"/>
    <mergeCell ref="D291:F291"/>
    <mergeCell ref="C274:F274"/>
    <mergeCell ref="D275:F275"/>
    <mergeCell ref="D276:F276"/>
    <mergeCell ref="D277:F277"/>
    <mergeCell ref="C278:F278"/>
    <mergeCell ref="D279:F279"/>
    <mergeCell ref="D280:F280"/>
    <mergeCell ref="C281:F281"/>
    <mergeCell ref="D282:F282"/>
    <mergeCell ref="D261:F261"/>
    <mergeCell ref="D262:F262"/>
    <mergeCell ref="D263:F263"/>
    <mergeCell ref="G263:H263"/>
    <mergeCell ref="C264:J264"/>
    <mergeCell ref="C265:F265"/>
    <mergeCell ref="D266:F266"/>
    <mergeCell ref="C268:F268"/>
    <mergeCell ref="D272:F272"/>
    <mergeCell ref="D252:F252"/>
    <mergeCell ref="C253:G253"/>
    <mergeCell ref="D254:F254"/>
    <mergeCell ref="C255:G255"/>
    <mergeCell ref="D256:F256"/>
    <mergeCell ref="C257:G257"/>
    <mergeCell ref="D258:F258"/>
    <mergeCell ref="C259:G259"/>
    <mergeCell ref="D260:F260"/>
    <mergeCell ref="D243:F243"/>
    <mergeCell ref="D244:F244"/>
    <mergeCell ref="D245:F245"/>
    <mergeCell ref="C246:G246"/>
    <mergeCell ref="D247:F247"/>
    <mergeCell ref="C248:G248"/>
    <mergeCell ref="D249:F249"/>
    <mergeCell ref="D250:F250"/>
    <mergeCell ref="D251:F251"/>
    <mergeCell ref="D234:F234"/>
    <mergeCell ref="D235:F235"/>
    <mergeCell ref="C236:G236"/>
    <mergeCell ref="D237:F237"/>
    <mergeCell ref="D238:F238"/>
    <mergeCell ref="C239:G239"/>
    <mergeCell ref="D240:F240"/>
    <mergeCell ref="C241:G241"/>
    <mergeCell ref="D242:F242"/>
    <mergeCell ref="C223:J223"/>
    <mergeCell ref="D226:F226"/>
    <mergeCell ref="C227:J227"/>
    <mergeCell ref="C228:J228"/>
    <mergeCell ref="C229:J229"/>
    <mergeCell ref="C230:G230"/>
    <mergeCell ref="D231:F231"/>
    <mergeCell ref="D232:F232"/>
    <mergeCell ref="C233:G233"/>
    <mergeCell ref="C214:F214"/>
    <mergeCell ref="C215:F215"/>
    <mergeCell ref="D216:F216"/>
    <mergeCell ref="D217:F217"/>
    <mergeCell ref="D218:F218"/>
    <mergeCell ref="D219:F219"/>
    <mergeCell ref="D220:F220"/>
    <mergeCell ref="D221:F221"/>
    <mergeCell ref="C222:J222"/>
    <mergeCell ref="D205:F205"/>
    <mergeCell ref="D206:F206"/>
    <mergeCell ref="C207:G207"/>
    <mergeCell ref="D208:F208"/>
    <mergeCell ref="C209:J209"/>
    <mergeCell ref="C210:K210"/>
    <mergeCell ref="D211:F211"/>
    <mergeCell ref="C212:J212"/>
    <mergeCell ref="C213:F213"/>
    <mergeCell ref="C196:G196"/>
    <mergeCell ref="D197:F197"/>
    <mergeCell ref="D198:F198"/>
    <mergeCell ref="D199:F199"/>
    <mergeCell ref="D200:F200"/>
    <mergeCell ref="D201:F201"/>
    <mergeCell ref="D202:F202"/>
    <mergeCell ref="D203:F203"/>
    <mergeCell ref="D204:F204"/>
    <mergeCell ref="C187:G187"/>
    <mergeCell ref="D188:F188"/>
    <mergeCell ref="D189:F189"/>
    <mergeCell ref="D190:F190"/>
    <mergeCell ref="D191:F191"/>
    <mergeCell ref="D192:F192"/>
    <mergeCell ref="C193:G193"/>
    <mergeCell ref="D194:F194"/>
    <mergeCell ref="D195:F195"/>
    <mergeCell ref="C178:G178"/>
    <mergeCell ref="D179:F179"/>
    <mergeCell ref="D180:F180"/>
    <mergeCell ref="D181:F181"/>
    <mergeCell ref="C182:G182"/>
    <mergeCell ref="D183:F183"/>
    <mergeCell ref="D184:F184"/>
    <mergeCell ref="D185:F185"/>
    <mergeCell ref="D186:F186"/>
    <mergeCell ref="D169:F169"/>
    <mergeCell ref="D170:F170"/>
    <mergeCell ref="D171:F171"/>
    <mergeCell ref="D172:F172"/>
    <mergeCell ref="D173:F173"/>
    <mergeCell ref="D174:F174"/>
    <mergeCell ref="C175:G175"/>
    <mergeCell ref="D176:F176"/>
    <mergeCell ref="D177:F177"/>
    <mergeCell ref="D160:F160"/>
    <mergeCell ref="D161:F161"/>
    <mergeCell ref="D162:F162"/>
    <mergeCell ref="D163:F163"/>
    <mergeCell ref="D164:F164"/>
    <mergeCell ref="C165:G165"/>
    <mergeCell ref="D166:F166"/>
    <mergeCell ref="D167:F167"/>
    <mergeCell ref="D168:F168"/>
    <mergeCell ref="D151:F151"/>
    <mergeCell ref="D152:F152"/>
    <mergeCell ref="D153:F153"/>
    <mergeCell ref="D154:F154"/>
    <mergeCell ref="D155:F155"/>
    <mergeCell ref="C156:G156"/>
    <mergeCell ref="D157:F157"/>
    <mergeCell ref="D158:F158"/>
    <mergeCell ref="D159:F159"/>
    <mergeCell ref="D142:F142"/>
    <mergeCell ref="D143:F143"/>
    <mergeCell ref="C144:G144"/>
    <mergeCell ref="D145:F145"/>
    <mergeCell ref="D146:F146"/>
    <mergeCell ref="D147:F147"/>
    <mergeCell ref="D148:F148"/>
    <mergeCell ref="C149:G149"/>
    <mergeCell ref="D150:F150"/>
    <mergeCell ref="D133:F133"/>
    <mergeCell ref="D134:F134"/>
    <mergeCell ref="C135:G135"/>
    <mergeCell ref="D136:F136"/>
    <mergeCell ref="D137:F137"/>
    <mergeCell ref="D138:F138"/>
    <mergeCell ref="C139:G139"/>
    <mergeCell ref="D140:F140"/>
    <mergeCell ref="D141:F141"/>
    <mergeCell ref="C124:H124"/>
    <mergeCell ref="C125:J125"/>
    <mergeCell ref="C126:G126"/>
    <mergeCell ref="D127:F127"/>
    <mergeCell ref="D128:F128"/>
    <mergeCell ref="D129:F129"/>
    <mergeCell ref="C130:G130"/>
    <mergeCell ref="D131:F131"/>
    <mergeCell ref="D132:F132"/>
    <mergeCell ref="C97:F97"/>
    <mergeCell ref="C102:H102"/>
    <mergeCell ref="C103:F103"/>
    <mergeCell ref="C108:H108"/>
    <mergeCell ref="C109:F109"/>
    <mergeCell ref="D114:F114"/>
    <mergeCell ref="C116:H116"/>
    <mergeCell ref="C117:F117"/>
    <mergeCell ref="D122:F122"/>
    <mergeCell ref="C63:H63"/>
    <mergeCell ref="D65:F65"/>
    <mergeCell ref="C66:H66"/>
    <mergeCell ref="C74:H74"/>
    <mergeCell ref="C81:H81"/>
    <mergeCell ref="C82:F82"/>
    <mergeCell ref="C88:H88"/>
    <mergeCell ref="C89:F89"/>
    <mergeCell ref="C96:H96"/>
    <mergeCell ref="D40:F40"/>
    <mergeCell ref="C41:H41"/>
    <mergeCell ref="C47:H47"/>
    <mergeCell ref="D51:F51"/>
    <mergeCell ref="C52:H52"/>
    <mergeCell ref="D54:F54"/>
    <mergeCell ref="D55:F55"/>
    <mergeCell ref="C58:H58"/>
    <mergeCell ref="D62:F62"/>
    <mergeCell ref="B27:F27"/>
    <mergeCell ref="C28:I28"/>
    <mergeCell ref="L28:N28"/>
    <mergeCell ref="D30:F30"/>
    <mergeCell ref="D31:F31"/>
    <mergeCell ref="D32:F32"/>
    <mergeCell ref="D33:F33"/>
    <mergeCell ref="D34:F34"/>
    <mergeCell ref="C35:H35"/>
    <mergeCell ref="N30:N32"/>
    <mergeCell ref="F14:I14"/>
    <mergeCell ref="F15:I15"/>
    <mergeCell ref="F16:I16"/>
    <mergeCell ref="B20:F20"/>
    <mergeCell ref="B21:F21"/>
    <mergeCell ref="C23:J23"/>
    <mergeCell ref="L23:N23"/>
    <mergeCell ref="D24:F24"/>
    <mergeCell ref="D25:F25"/>
    <mergeCell ref="A1:M1"/>
    <mergeCell ref="A2:M2"/>
    <mergeCell ref="F5:I5"/>
    <mergeCell ref="F6:I6"/>
    <mergeCell ref="F7:I7"/>
    <mergeCell ref="F8:I8"/>
    <mergeCell ref="F9:I9"/>
    <mergeCell ref="F12:I12"/>
    <mergeCell ref="F13:I13"/>
  </mergeCells>
  <hyperlinks>
    <hyperlink ref="M30" r:id="rId1"/>
    <hyperlink ref="M32" r:id="rId2"/>
    <hyperlink ref="M34" r:id="rId3"/>
    <hyperlink ref="M33" r:id="rId4"/>
    <hyperlink ref="M40" r:id="rId5"/>
    <hyperlink ref="M37" r:id="rId6"/>
    <hyperlink ref="M43" r:id="rId7"/>
    <hyperlink ref="M46" r:id="rId8"/>
    <hyperlink ref="M45" r:id="rId9"/>
    <hyperlink ref="M49" r:id="rId10"/>
    <hyperlink ref="M51" r:id="rId11" tooltip="https://uandalas-my.sharepoint.com/:b:/g/personal/mutyavonnisa_sci_unand_ac_id/Edh0pSnkG0dLn8f4q7kbnkUB2tmBgJP_9045LOxskFK24w?e=RqXIyV"/>
    <hyperlink ref="M54" r:id="rId12"/>
    <hyperlink ref="M57" r:id="rId13"/>
    <hyperlink ref="M56" r:id="rId14"/>
    <hyperlink ref="M60" r:id="rId15"/>
    <hyperlink ref="M62" r:id="rId16"/>
    <hyperlink ref="M65" r:id="rId17"/>
    <hyperlink ref="M68" r:id="rId18"/>
    <hyperlink ref="M72" r:id="rId19"/>
    <hyperlink ref="M71" r:id="rId20"/>
    <hyperlink ref="M76" r:id="rId21"/>
    <hyperlink ref="M79" r:id="rId22"/>
    <hyperlink ref="M83" r:id="rId23"/>
    <hyperlink ref="M90" r:id="rId24"/>
    <hyperlink ref="M94" r:id="rId25"/>
    <hyperlink ref="M98" r:id="rId26"/>
    <hyperlink ref="M104" r:id="rId27"/>
    <hyperlink ref="M110" r:id="rId28"/>
    <hyperlink ref="M369" r:id="rId29" tooltip="https://uandalas-my.sharepoint.com/:b:/g/personal/mutyavonnisa_sci_unand_ac_id/EaR82KKOe5VIl9s5_DZblpwBqWAo_1nJDELI3_0P4zLOIA"/>
    <hyperlink ref="M376" r:id="rId30"/>
    <hyperlink ref="M338" r:id="rId31"/>
    <hyperlink ref="M339" r:id="rId32"/>
    <hyperlink ref="M340" r:id="rId33"/>
    <hyperlink ref="M341" r:id="rId34"/>
    <hyperlink ref="M342" r:id="rId35"/>
    <hyperlink ref="M343" r:id="rId36"/>
    <hyperlink ref="M344" r:id="rId37"/>
    <hyperlink ref="M345" r:id="rId38"/>
    <hyperlink ref="M346" r:id="rId39"/>
    <hyperlink ref="M347" r:id="rId40"/>
    <hyperlink ref="M348" r:id="rId41"/>
    <hyperlink ref="M349" r:id="rId42"/>
    <hyperlink ref="M350" r:id="rId43"/>
    <hyperlink ref="M127" r:id="rId44" tooltip="https://uandalas-my.sharepoint.com/:b:/g/personal/mutyavonnisa_sci_unand_ac_id/Eawqvdnv5kdNsmU4V8WgwU8BdX_lf-fO0En9Ksl2RzzAnw?e=YTFX9i"/>
    <hyperlink ref="M128" r:id="rId45"/>
    <hyperlink ref="M129" r:id="rId46"/>
    <hyperlink ref="M131" r:id="rId47"/>
    <hyperlink ref="M132" r:id="rId48"/>
    <hyperlink ref="M133" r:id="rId49"/>
    <hyperlink ref="M134" r:id="rId50"/>
    <hyperlink ref="M136" r:id="rId51"/>
    <hyperlink ref="M137" r:id="rId52"/>
    <hyperlink ref="M138" r:id="rId53"/>
    <hyperlink ref="M140" r:id="rId54"/>
    <hyperlink ref="M141" r:id="rId55"/>
    <hyperlink ref="M142" r:id="rId56"/>
    <hyperlink ref="M143" r:id="rId57"/>
    <hyperlink ref="M145" r:id="rId58"/>
    <hyperlink ref="M146" r:id="rId59"/>
    <hyperlink ref="M147" r:id="rId60"/>
    <hyperlink ref="M148" r:id="rId61"/>
    <hyperlink ref="M150" r:id="rId62"/>
    <hyperlink ref="M151" r:id="rId63"/>
    <hyperlink ref="M152" r:id="rId64"/>
    <hyperlink ref="M153" r:id="rId65"/>
    <hyperlink ref="M154" r:id="rId66"/>
    <hyperlink ref="M155" r:id="rId67"/>
    <hyperlink ref="M157" r:id="rId68"/>
    <hyperlink ref="M158" r:id="rId69"/>
    <hyperlink ref="M159" r:id="rId70"/>
    <hyperlink ref="M160" r:id="rId71"/>
    <hyperlink ref="M161" r:id="rId72"/>
    <hyperlink ref="M162" r:id="rId73"/>
    <hyperlink ref="M163" r:id="rId74"/>
    <hyperlink ref="M164" r:id="rId75"/>
    <hyperlink ref="M166" r:id="rId76"/>
    <hyperlink ref="M167" r:id="rId77"/>
    <hyperlink ref="M168" r:id="rId78"/>
    <hyperlink ref="M169" r:id="rId79"/>
    <hyperlink ref="M170" r:id="rId80"/>
    <hyperlink ref="M171" r:id="rId81"/>
    <hyperlink ref="M173" r:id="rId82" tooltip="https://uandalas-my.sharepoint.com/:b:/g/personal/mutyavonnisa_sci_unand_ac_id/ETan19RJXXRBkK7a-VjlXK4BkupH1oNZcQmwV4boTv52mQ?e=gAAZFa"/>
    <hyperlink ref="M174" r:id="rId83"/>
    <hyperlink ref="M176" r:id="rId84"/>
    <hyperlink ref="M177" r:id="rId85"/>
    <hyperlink ref="M179" r:id="rId86"/>
    <hyperlink ref="M211" r:id="rId87"/>
    <hyperlink ref="M231" r:id="rId88"/>
    <hyperlink ref="M232" r:id="rId89"/>
    <hyperlink ref="M234" r:id="rId90"/>
    <hyperlink ref="M235" r:id="rId91"/>
    <hyperlink ref="M237" r:id="rId92"/>
    <hyperlink ref="M245" r:id="rId93" tooltip="https://uandalas-my.sharepoint.com/:b:/g/personal/mutyavonnisa_sci_unand_ac_id/EfY3hbNVsnhMp5eg6olpD2oBzpBRPNcXfdvLkO_nJsHXnw?e=Pb7Rgz"/>
    <hyperlink ref="M247" r:id="rId94"/>
    <hyperlink ref="M216" r:id="rId95"/>
    <hyperlink ref="M217" r:id="rId96"/>
    <hyperlink ref="M218" r:id="rId97"/>
    <hyperlink ref="M219" r:id="rId98"/>
    <hyperlink ref="M224" r:id="rId99"/>
    <hyperlink ref="M225" r:id="rId100"/>
    <hyperlink ref="M266" r:id="rId101"/>
    <hyperlink ref="M269" r:id="rId102"/>
    <hyperlink ref="M270" r:id="rId103"/>
    <hyperlink ref="M271" r:id="rId104"/>
    <hyperlink ref="M272" r:id="rId105"/>
    <hyperlink ref="M273" r:id="rId106"/>
    <hyperlink ref="M275" r:id="rId107"/>
    <hyperlink ref="M276" r:id="rId108"/>
    <hyperlink ref="M277" r:id="rId109"/>
    <hyperlink ref="M279" r:id="rId110"/>
    <hyperlink ref="M280" r:id="rId111"/>
    <hyperlink ref="M282" r:id="rId112"/>
    <hyperlink ref="M284" r:id="rId113"/>
    <hyperlink ref="M286" r:id="rId114"/>
    <hyperlink ref="M285" r:id="rId115"/>
    <hyperlink ref="M287" r:id="rId116"/>
    <hyperlink ref="M289" r:id="rId117"/>
    <hyperlink ref="M290" r:id="rId118"/>
    <hyperlink ref="M291" r:id="rId119"/>
    <hyperlink ref="M292" r:id="rId120"/>
    <hyperlink ref="M294" r:id="rId121"/>
    <hyperlink ref="M295" r:id="rId122"/>
    <hyperlink ref="M296" r:id="rId123"/>
    <hyperlink ref="M297" r:id="rId124"/>
    <hyperlink ref="M298" r:id="rId125"/>
    <hyperlink ref="M300" r:id="rId126"/>
    <hyperlink ref="M301" r:id="rId127"/>
    <hyperlink ref="M302" r:id="rId128"/>
    <hyperlink ref="M303" r:id="rId129"/>
    <hyperlink ref="M304" r:id="rId130"/>
    <hyperlink ref="M306" r:id="rId131"/>
    <hyperlink ref="M307" r:id="rId132"/>
    <hyperlink ref="M308" r:id="rId133"/>
    <hyperlink ref="M309" r:id="rId134"/>
    <hyperlink ref="M310" r:id="rId135"/>
    <hyperlink ref="M311" r:id="rId136"/>
    <hyperlink ref="M312" r:id="rId137"/>
    <hyperlink ref="M313" r:id="rId138"/>
    <hyperlink ref="M238" r:id="rId139"/>
    <hyperlink ref="M240" r:id="rId140"/>
    <hyperlink ref="M242" r:id="rId141"/>
    <hyperlink ref="M243" r:id="rId142"/>
    <hyperlink ref="M244" r:id="rId143"/>
    <hyperlink ref="M249" r:id="rId144"/>
    <hyperlink ref="M250" r:id="rId145"/>
    <hyperlink ref="M251" r:id="rId146"/>
    <hyperlink ref="M252" r:id="rId147"/>
    <hyperlink ref="M398" r:id="rId148"/>
    <hyperlink ref="M267" r:id="rId149"/>
    <hyperlink ref="M396" r:id="rId150"/>
    <hyperlink ref="M397" r:id="rId151"/>
    <hyperlink ref="M172" r:id="rId152"/>
    <hyperlink ref="M180" r:id="rId153"/>
    <hyperlink ref="M181" r:id="rId154"/>
    <hyperlink ref="M183" r:id="rId155"/>
    <hyperlink ref="M184" r:id="rId156"/>
    <hyperlink ref="M185" r:id="rId157"/>
    <hyperlink ref="M186" r:id="rId158"/>
    <hyperlink ref="M188" r:id="rId159"/>
    <hyperlink ref="M189" r:id="rId160"/>
    <hyperlink ref="M190" r:id="rId161"/>
    <hyperlink ref="M191" r:id="rId162"/>
    <hyperlink ref="M192" r:id="rId163"/>
    <hyperlink ref="M194" r:id="rId164"/>
    <hyperlink ref="M195" r:id="rId165"/>
    <hyperlink ref="M197" r:id="rId166"/>
    <hyperlink ref="M198" r:id="rId167"/>
    <hyperlink ref="M199" r:id="rId168"/>
    <hyperlink ref="M200" r:id="rId169"/>
    <hyperlink ref="M201" r:id="rId170"/>
    <hyperlink ref="M202" r:id="rId171"/>
    <hyperlink ref="M203" r:id="rId172"/>
    <hyperlink ref="M315" r:id="rId173"/>
    <hyperlink ref="M316" r:id="rId174"/>
    <hyperlink ref="M318" r:id="rId175"/>
    <hyperlink ref="M320" r:id="rId176"/>
    <hyperlink ref="M321" r:id="rId177"/>
    <hyperlink ref="M323" r:id="rId178"/>
    <hyperlink ref="M324" r:id="rId179"/>
    <hyperlink ref="M325" r:id="rId180"/>
    <hyperlink ref="M326" r:id="rId181"/>
    <hyperlink ref="M327" r:id="rId182"/>
    <hyperlink ref="M328" r:id="rId183"/>
    <hyperlink ref="M329" r:id="rId184"/>
    <hyperlink ref="M254" r:id="rId185"/>
    <hyperlink ref="M256" r:id="rId186"/>
    <hyperlink ref="M258" r:id="rId187"/>
    <hyperlink ref="M260" r:id="rId188"/>
    <hyperlink ref="M204" r:id="rId189"/>
    <hyperlink ref="M205" r:id="rId190"/>
    <hyperlink ref="M332" r:id="rId191"/>
    <hyperlink ref="M331" r:id="rId192"/>
    <hyperlink ref="M261" r:id="rId193"/>
    <hyperlink ref="M262" r:id="rId194"/>
    <hyperlink ref="M118" r:id="rId195"/>
    <hyperlink ref="M351" r:id="rId196"/>
    <hyperlink ref="M394" r:id="rId197"/>
    <hyperlink ref="M206" r:id="rId198"/>
    <hyperlink ref="M334" r:id="rId199"/>
    <hyperlink ref="M220" r:id="rId200" tooltip="https://uandalas-my.sharepoint.com/:b:/g/personal/mutyavonnisa_sci_unand_ac_id/Ed8x64Qyc3pLtfSZh2TSJ-gBbcQGLZMEi5vd2xVlbnHNGw?e=wUnhzQ"/>
    <hyperlink ref="M208" r:id="rId201"/>
  </hyperlinks>
  <pageMargins left="0.39370078740157499" right="0.196850393700787" top="0.39370078740157499" bottom="0.196850393700787" header="0" footer="0"/>
  <pageSetup paperSize="9" orientation="portrait"/>
  <headerFooter>
    <oddFooter>&amp;C&amp;P</oddFooter>
  </headerFooter>
  <ignoredErrors>
    <ignoredError sqref="F6" numberStoredAsText="1"/>
  </ignoredErrors>
  <legacyDrawing r:id="rId2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1011"/>
  <sheetViews>
    <sheetView showGridLines="0" tabSelected="1" topLeftCell="A672" zoomScale="70" zoomScaleNormal="70" workbookViewId="0">
      <selection activeCell="A302" sqref="A302:XFD302"/>
    </sheetView>
  </sheetViews>
  <sheetFormatPr defaultColWidth="12.58203125" defaultRowHeight="15" customHeight="1"/>
  <cols>
    <col min="1" max="2" width="3.83203125" customWidth="1"/>
    <col min="3" max="3" width="2.75" customWidth="1"/>
    <col min="4" max="4" width="3.33203125" customWidth="1"/>
    <col min="5" max="5" width="3.83203125" style="57" customWidth="1"/>
    <col min="6" max="6" width="20.08203125" customWidth="1"/>
    <col min="7" max="7" width="2.75" customWidth="1"/>
    <col min="8" max="8" width="2.25" customWidth="1"/>
    <col min="9" max="9" width="83.33203125" customWidth="1"/>
    <col min="10" max="10" width="16.58203125" style="318" customWidth="1"/>
    <col min="11" max="11" width="12" style="318" customWidth="1"/>
    <col min="12" max="12" width="8.83203125" customWidth="1"/>
    <col min="13" max="13" width="7.25" style="319" customWidth="1"/>
    <col min="14" max="14" width="17.5" style="319" customWidth="1"/>
    <col min="15" max="15" width="9.58203125" customWidth="1"/>
    <col min="16" max="16" width="9.58203125" style="59" customWidth="1"/>
    <col min="17" max="17" width="215.5" customWidth="1"/>
    <col min="18" max="18" width="222.25" customWidth="1"/>
    <col min="19" max="27" width="7.58203125" customWidth="1"/>
  </cols>
  <sheetData>
    <row r="1" spans="1:27" ht="15" customHeight="1">
      <c r="A1" s="930" t="s">
        <v>362</v>
      </c>
      <c r="B1" s="931"/>
      <c r="C1" s="931"/>
      <c r="D1" s="931"/>
      <c r="E1" s="931"/>
      <c r="F1" s="931"/>
      <c r="G1" s="931"/>
      <c r="H1" s="931"/>
      <c r="I1" s="931"/>
      <c r="J1" s="1233"/>
      <c r="K1" s="1233"/>
      <c r="L1" s="931"/>
      <c r="M1" s="1234"/>
      <c r="N1" s="1234"/>
      <c r="O1" s="61"/>
      <c r="P1" s="334"/>
      <c r="Q1" s="103"/>
      <c r="R1" s="148"/>
      <c r="S1" s="148"/>
      <c r="T1" s="148"/>
      <c r="U1" s="148"/>
      <c r="V1" s="148"/>
      <c r="W1" s="148"/>
      <c r="X1" s="148"/>
      <c r="Y1" s="148"/>
      <c r="Z1" s="148"/>
      <c r="AA1" s="148"/>
    </row>
    <row r="2" spans="1:27" ht="15" customHeight="1">
      <c r="A2" s="930" t="s">
        <v>1199</v>
      </c>
      <c r="B2" s="931"/>
      <c r="C2" s="931"/>
      <c r="D2" s="931"/>
      <c r="E2" s="931"/>
      <c r="F2" s="931"/>
      <c r="G2" s="931"/>
      <c r="H2" s="931"/>
      <c r="I2" s="931"/>
      <c r="J2" s="1233"/>
      <c r="K2" s="1233"/>
      <c r="L2" s="931"/>
      <c r="M2" s="1234"/>
      <c r="N2" s="1234"/>
      <c r="O2" s="61"/>
      <c r="P2" s="334"/>
      <c r="Q2" s="103"/>
      <c r="R2" s="148"/>
      <c r="S2" s="148"/>
      <c r="T2" s="148"/>
      <c r="U2" s="148"/>
      <c r="V2" s="148"/>
      <c r="W2" s="148"/>
      <c r="X2" s="148"/>
      <c r="Y2" s="148"/>
      <c r="Z2" s="148"/>
      <c r="AA2" s="148"/>
    </row>
    <row r="3" spans="1:27" ht="15" customHeight="1">
      <c r="A3" s="62"/>
      <c r="B3" s="62"/>
      <c r="C3" s="62"/>
      <c r="D3" s="320"/>
      <c r="E3" s="63"/>
      <c r="F3" s="62"/>
      <c r="G3" s="62"/>
      <c r="H3" s="62"/>
      <c r="I3" s="62"/>
      <c r="J3" s="335"/>
      <c r="K3" s="335"/>
      <c r="L3" s="62"/>
      <c r="M3" s="336"/>
      <c r="N3" s="336"/>
      <c r="O3" s="63"/>
      <c r="P3" s="54"/>
      <c r="Q3" s="62"/>
      <c r="R3" s="148"/>
      <c r="S3" s="148"/>
      <c r="T3" s="148"/>
      <c r="U3" s="148"/>
      <c r="V3" s="148"/>
      <c r="W3" s="148"/>
      <c r="X3" s="148"/>
      <c r="Y3" s="148"/>
      <c r="Z3" s="148"/>
      <c r="AA3" s="148"/>
    </row>
    <row r="4" spans="1:27" ht="15" customHeight="1">
      <c r="A4" s="62" t="s">
        <v>1200</v>
      </c>
      <c r="B4" s="62"/>
      <c r="C4" s="62"/>
      <c r="D4" s="320"/>
      <c r="E4" s="63"/>
      <c r="F4" s="64"/>
      <c r="G4" s="64"/>
      <c r="H4" s="64"/>
      <c r="I4" s="62"/>
      <c r="J4" s="335"/>
      <c r="K4" s="335"/>
      <c r="L4" s="62"/>
      <c r="M4" s="336"/>
      <c r="N4" s="336"/>
      <c r="O4" s="63"/>
      <c r="P4" s="54"/>
      <c r="Q4" s="62"/>
      <c r="R4" s="148"/>
      <c r="S4" s="148"/>
      <c r="T4" s="148"/>
      <c r="U4" s="148"/>
      <c r="V4" s="148"/>
      <c r="W4" s="148"/>
      <c r="X4" s="148"/>
      <c r="Y4" s="148"/>
      <c r="Z4" s="148"/>
      <c r="AA4" s="148"/>
    </row>
    <row r="5" spans="1:27" ht="15" customHeight="1">
      <c r="A5" s="62"/>
      <c r="B5" s="62"/>
      <c r="C5" s="62" t="s">
        <v>365</v>
      </c>
      <c r="D5" s="320"/>
      <c r="E5" s="63"/>
      <c r="F5" s="148"/>
      <c r="G5" s="148"/>
      <c r="H5" s="62" t="s">
        <v>112</v>
      </c>
      <c r="I5" s="62" t="str">
        <f>PENDIDIKAN!F5</f>
        <v>Dr. Afdhal Muttaqin H.S. M.Si</v>
      </c>
      <c r="J5" s="337"/>
      <c r="K5" s="337"/>
      <c r="L5" s="103"/>
      <c r="M5" s="338"/>
      <c r="N5" s="338"/>
      <c r="O5" s="103"/>
      <c r="P5" s="334"/>
      <c r="Q5" s="103"/>
      <c r="R5" s="148"/>
      <c r="S5" s="148"/>
      <c r="T5" s="148"/>
      <c r="U5" s="148"/>
      <c r="V5" s="148"/>
      <c r="W5" s="148"/>
      <c r="X5" s="148"/>
      <c r="Y5" s="148"/>
      <c r="Z5" s="148"/>
      <c r="AA5" s="148"/>
    </row>
    <row r="6" spans="1:27" ht="15" customHeight="1">
      <c r="A6" s="62"/>
      <c r="B6" s="62"/>
      <c r="C6" s="62" t="s">
        <v>367</v>
      </c>
      <c r="D6" s="320"/>
      <c r="E6" s="63"/>
      <c r="F6" s="148"/>
      <c r="G6" s="148"/>
      <c r="H6" s="62" t="s">
        <v>112</v>
      </c>
      <c r="I6" s="919" t="str">
        <f>PENDIDIKAN!F6</f>
        <v>197704292005011002</v>
      </c>
      <c r="J6" s="337"/>
      <c r="K6" s="337"/>
      <c r="L6" s="103"/>
      <c r="M6" s="338"/>
      <c r="N6" s="338"/>
      <c r="O6" s="103"/>
      <c r="P6" s="334"/>
      <c r="Q6" s="103"/>
      <c r="R6" s="148"/>
      <c r="S6" s="148"/>
      <c r="T6" s="148"/>
      <c r="U6" s="148"/>
      <c r="V6" s="148"/>
      <c r="W6" s="148"/>
      <c r="X6" s="148"/>
      <c r="Y6" s="148"/>
      <c r="Z6" s="148"/>
      <c r="AA6" s="148"/>
    </row>
    <row r="7" spans="1:27" ht="15" customHeight="1">
      <c r="A7" s="62"/>
      <c r="B7" s="62"/>
      <c r="C7" s="62" t="s">
        <v>369</v>
      </c>
      <c r="D7" s="320"/>
      <c r="E7" s="63"/>
      <c r="F7" s="148"/>
      <c r="G7" s="148"/>
      <c r="H7" s="62" t="s">
        <v>112</v>
      </c>
      <c r="I7" s="62" t="str">
        <f>PENDIDIKAN!F7</f>
        <v>Penata Tingkat I (Gol. III/d)</v>
      </c>
      <c r="J7" s="337"/>
      <c r="K7" s="337"/>
      <c r="L7" s="103"/>
      <c r="M7" s="338"/>
      <c r="N7" s="338"/>
      <c r="O7" s="103"/>
      <c r="P7" s="334"/>
      <c r="Q7" s="103"/>
      <c r="R7" s="148"/>
      <c r="S7" s="148"/>
      <c r="T7" s="148"/>
      <c r="U7" s="148"/>
      <c r="V7" s="148"/>
      <c r="W7" s="148"/>
      <c r="X7" s="148"/>
      <c r="Y7" s="148"/>
      <c r="Z7" s="148"/>
      <c r="AA7" s="148"/>
    </row>
    <row r="8" spans="1:27" ht="15" customHeight="1">
      <c r="A8" s="62"/>
      <c r="B8" s="62"/>
      <c r="C8" s="62" t="s">
        <v>371</v>
      </c>
      <c r="D8" s="320"/>
      <c r="E8" s="63"/>
      <c r="F8" s="148"/>
      <c r="G8" s="148"/>
      <c r="H8" s="62" t="s">
        <v>112</v>
      </c>
      <c r="I8" s="62" t="str">
        <f>PENDIDIKAN!F8</f>
        <v>Ketua Jurusan Fisika</v>
      </c>
      <c r="J8" s="337"/>
      <c r="K8" s="337"/>
      <c r="L8" s="103"/>
      <c r="M8" s="338"/>
      <c r="N8" s="338"/>
      <c r="O8" s="103"/>
      <c r="P8" s="334"/>
      <c r="Q8" s="103"/>
      <c r="R8" s="148"/>
      <c r="S8" s="148"/>
      <c r="T8" s="148"/>
      <c r="U8" s="148"/>
      <c r="V8" s="148"/>
      <c r="W8" s="148"/>
      <c r="X8" s="148"/>
      <c r="Y8" s="148"/>
      <c r="Z8" s="148"/>
      <c r="AA8" s="148"/>
    </row>
    <row r="9" spans="1:27" ht="15" customHeight="1">
      <c r="A9" s="62"/>
      <c r="B9" s="62"/>
      <c r="C9" s="62" t="s">
        <v>83</v>
      </c>
      <c r="D9" s="320"/>
      <c r="E9" s="63"/>
      <c r="F9" s="148"/>
      <c r="G9" s="148"/>
      <c r="H9" s="62" t="s">
        <v>112</v>
      </c>
      <c r="I9" s="62" t="str">
        <f>I16</f>
        <v>Fakultas Matematika dan Ilmu Pengetahuan Alam Universitas Andalas</v>
      </c>
      <c r="J9" s="337"/>
      <c r="K9" s="337"/>
      <c r="L9" s="103"/>
      <c r="M9" s="338"/>
      <c r="N9" s="338"/>
      <c r="O9" s="103"/>
      <c r="P9" s="334"/>
      <c r="Q9" s="103"/>
      <c r="R9" s="148"/>
      <c r="S9" s="148"/>
      <c r="T9" s="148"/>
      <c r="U9" s="148"/>
      <c r="V9" s="148"/>
      <c r="W9" s="148"/>
      <c r="X9" s="148"/>
      <c r="Y9" s="148"/>
      <c r="Z9" s="148"/>
      <c r="AA9" s="148"/>
    </row>
    <row r="10" spans="1:27" ht="15" customHeight="1">
      <c r="A10" s="62"/>
      <c r="B10" s="62"/>
      <c r="C10" s="62"/>
      <c r="D10" s="320"/>
      <c r="E10" s="63"/>
      <c r="F10" s="148"/>
      <c r="G10" s="148"/>
      <c r="H10" s="62"/>
      <c r="I10" s="62"/>
      <c r="J10" s="335"/>
      <c r="K10" s="335"/>
      <c r="L10" s="62"/>
      <c r="M10" s="336"/>
      <c r="N10" s="336"/>
      <c r="O10" s="63"/>
      <c r="P10" s="54"/>
      <c r="Q10" s="62"/>
      <c r="R10" s="148"/>
      <c r="S10" s="148"/>
      <c r="T10" s="148"/>
      <c r="U10" s="148"/>
      <c r="V10" s="148"/>
      <c r="W10" s="148"/>
      <c r="X10" s="148"/>
      <c r="Y10" s="148"/>
      <c r="Z10" s="148"/>
      <c r="AA10" s="148"/>
    </row>
    <row r="11" spans="1:27" ht="15" customHeight="1">
      <c r="A11" s="62" t="s">
        <v>1201</v>
      </c>
      <c r="B11" s="62"/>
      <c r="C11" s="62"/>
      <c r="D11" s="320"/>
      <c r="E11" s="63"/>
      <c r="F11" s="148"/>
      <c r="G11" s="148"/>
      <c r="H11" s="64"/>
      <c r="I11" s="62"/>
      <c r="J11" s="335"/>
      <c r="K11" s="335"/>
      <c r="L11" s="62"/>
      <c r="M11" s="336"/>
      <c r="N11" s="336"/>
      <c r="O11" s="63"/>
      <c r="P11" s="54"/>
      <c r="Q11" s="62"/>
      <c r="R11" s="148"/>
      <c r="S11" s="148"/>
      <c r="T11" s="148"/>
      <c r="U11" s="148"/>
      <c r="V11" s="148"/>
      <c r="W11" s="148"/>
      <c r="X11" s="148"/>
      <c r="Y11" s="148"/>
      <c r="Z11" s="148"/>
      <c r="AA11" s="148"/>
    </row>
    <row r="12" spans="1:27" ht="15" customHeight="1">
      <c r="A12" s="62"/>
      <c r="B12" s="62"/>
      <c r="C12" s="62" t="s">
        <v>62</v>
      </c>
      <c r="D12" s="320"/>
      <c r="E12" s="63"/>
      <c r="F12" s="148"/>
      <c r="G12" s="148"/>
      <c r="H12" s="62" t="s">
        <v>112</v>
      </c>
      <c r="I12" s="64" t="str">
        <f>PAK!E6</f>
        <v>Mutya Vonnisa, M.Sc</v>
      </c>
      <c r="J12" s="337"/>
      <c r="K12" s="337"/>
      <c r="L12" s="103"/>
      <c r="M12" s="336"/>
      <c r="N12" s="336"/>
      <c r="O12" s="63"/>
      <c r="P12" s="54"/>
      <c r="Q12" s="62"/>
      <c r="R12" s="148"/>
      <c r="S12" s="148"/>
      <c r="T12" s="148"/>
      <c r="U12" s="148"/>
      <c r="V12" s="148"/>
      <c r="W12" s="148"/>
      <c r="X12" s="148"/>
      <c r="Y12" s="148"/>
      <c r="Z12" s="148"/>
      <c r="AA12" s="148"/>
    </row>
    <row r="13" spans="1:27" ht="15" customHeight="1">
      <c r="A13" s="62"/>
      <c r="B13" s="62"/>
      <c r="C13" s="62" t="s">
        <v>374</v>
      </c>
      <c r="D13" s="320"/>
      <c r="E13" s="63"/>
      <c r="F13" s="148"/>
      <c r="G13" s="148"/>
      <c r="H13" s="62" t="s">
        <v>112</v>
      </c>
      <c r="I13" s="62" t="str">
        <f>PAK!E7</f>
        <v>19850812 201212 2 001 / 0112088502</v>
      </c>
      <c r="J13" s="335"/>
      <c r="K13" s="335"/>
      <c r="L13" s="62"/>
      <c r="M13" s="336"/>
      <c r="N13" s="336"/>
      <c r="O13" s="63"/>
      <c r="P13" s="54"/>
      <c r="Q13" s="62"/>
      <c r="R13" s="148"/>
      <c r="S13" s="148"/>
      <c r="T13" s="148"/>
      <c r="U13" s="148"/>
      <c r="V13" s="148"/>
      <c r="W13" s="148"/>
      <c r="X13" s="148"/>
      <c r="Y13" s="148"/>
      <c r="Z13" s="148"/>
      <c r="AA13" s="148"/>
    </row>
    <row r="14" spans="1:27" ht="15" customHeight="1">
      <c r="A14" s="62"/>
      <c r="B14" s="62"/>
      <c r="C14" s="62" t="s">
        <v>369</v>
      </c>
      <c r="D14" s="320"/>
      <c r="E14" s="63"/>
      <c r="F14" s="148"/>
      <c r="G14" s="148"/>
      <c r="H14" s="62" t="s">
        <v>112</v>
      </c>
      <c r="I14" s="62" t="str">
        <f>PAK!E13</f>
        <v>Penata Muda Tingkat I/IIIb/01 Desember 2012</v>
      </c>
      <c r="J14" s="335"/>
      <c r="K14" s="335"/>
      <c r="L14" s="62"/>
      <c r="M14" s="336"/>
      <c r="N14" s="336"/>
      <c r="O14" s="63"/>
      <c r="P14" s="54"/>
      <c r="Q14" s="62"/>
      <c r="R14" s="148"/>
      <c r="S14" s="148"/>
      <c r="T14" s="148"/>
      <c r="U14" s="148"/>
      <c r="V14" s="148"/>
      <c r="W14" s="148"/>
      <c r="X14" s="148"/>
      <c r="Y14" s="148"/>
      <c r="Z14" s="148"/>
      <c r="AA14" s="148"/>
    </row>
    <row r="15" spans="1:27" ht="15" customHeight="1">
      <c r="A15" s="62"/>
      <c r="B15" s="62"/>
      <c r="C15" s="62" t="s">
        <v>375</v>
      </c>
      <c r="D15" s="320"/>
      <c r="E15" s="63"/>
      <c r="F15" s="148"/>
      <c r="G15" s="148"/>
      <c r="H15" s="62" t="s">
        <v>112</v>
      </c>
      <c r="I15" s="62" t="str">
        <f>PAK!E12</f>
        <v>Asisten Ahli/1 Juli 2015</v>
      </c>
      <c r="J15" s="335"/>
      <c r="K15" s="335"/>
      <c r="L15" s="62"/>
      <c r="M15" s="336"/>
      <c r="N15" s="336"/>
      <c r="O15" s="63"/>
      <c r="P15" s="54"/>
      <c r="Q15" s="62"/>
      <c r="R15" s="148"/>
      <c r="S15" s="148"/>
      <c r="T15" s="148"/>
      <c r="U15" s="148"/>
      <c r="V15" s="148"/>
      <c r="W15" s="148"/>
      <c r="X15" s="148"/>
      <c r="Y15" s="148"/>
      <c r="Z15" s="148"/>
      <c r="AA15" s="148"/>
    </row>
    <row r="16" spans="1:27" ht="15" customHeight="1">
      <c r="A16" s="62"/>
      <c r="B16" s="62"/>
      <c r="C16" s="62" t="s">
        <v>83</v>
      </c>
      <c r="D16" s="320"/>
      <c r="E16" s="63"/>
      <c r="F16" s="148"/>
      <c r="G16" s="148"/>
      <c r="H16" s="62" t="s">
        <v>112</v>
      </c>
      <c r="I16" s="64" t="str">
        <f>PAK!E16</f>
        <v>Fakultas Matematika dan Ilmu Pengetahuan Alam Universitas Andalas</v>
      </c>
      <c r="J16" s="339"/>
      <c r="K16" s="339"/>
      <c r="L16" s="64"/>
      <c r="M16" s="340"/>
      <c r="N16" s="340"/>
      <c r="O16" s="64"/>
      <c r="P16" s="54"/>
      <c r="Q16" s="62"/>
      <c r="R16" s="148"/>
      <c r="S16" s="148"/>
      <c r="T16" s="148"/>
      <c r="U16" s="148"/>
      <c r="V16" s="148"/>
      <c r="W16" s="148"/>
      <c r="X16" s="148"/>
      <c r="Y16" s="148"/>
      <c r="Z16" s="148"/>
      <c r="AA16" s="148"/>
    </row>
    <row r="17" spans="1:27" ht="15" customHeight="1">
      <c r="A17" s="62"/>
      <c r="B17" s="62"/>
      <c r="C17" s="62"/>
      <c r="D17" s="320"/>
      <c r="E17" s="63"/>
      <c r="F17" s="62"/>
      <c r="G17" s="62"/>
      <c r="H17" s="62"/>
      <c r="I17" s="62"/>
      <c r="J17" s="335"/>
      <c r="K17" s="335"/>
      <c r="L17" s="62"/>
      <c r="M17" s="336"/>
      <c r="N17" s="336"/>
      <c r="O17" s="63"/>
      <c r="P17" s="54"/>
      <c r="Q17" s="62"/>
      <c r="R17" s="148"/>
      <c r="S17" s="148"/>
      <c r="T17" s="148"/>
      <c r="U17" s="148"/>
      <c r="V17" s="148"/>
      <c r="W17" s="148"/>
      <c r="X17" s="148"/>
      <c r="Y17" s="148"/>
      <c r="Z17" s="148"/>
      <c r="AA17" s="148"/>
    </row>
    <row r="18" spans="1:27" ht="15" customHeight="1">
      <c r="A18" s="64" t="s">
        <v>1202</v>
      </c>
      <c r="B18" s="64"/>
      <c r="C18" s="64"/>
      <c r="D18" s="320"/>
      <c r="E18" s="63"/>
      <c r="F18" s="64"/>
      <c r="G18" s="64"/>
      <c r="H18" s="64"/>
      <c r="I18" s="64"/>
      <c r="J18" s="339"/>
      <c r="K18" s="339"/>
      <c r="L18" s="64"/>
      <c r="M18" s="336"/>
      <c r="N18" s="336"/>
      <c r="O18" s="63"/>
      <c r="P18" s="54"/>
      <c r="Q18" s="62"/>
      <c r="R18" s="148"/>
      <c r="S18" s="148"/>
      <c r="T18" s="148"/>
      <c r="U18" s="148"/>
      <c r="V18" s="148"/>
      <c r="W18" s="148"/>
      <c r="X18" s="148"/>
      <c r="Y18" s="148"/>
      <c r="Z18" s="148"/>
      <c r="AA18" s="148"/>
    </row>
    <row r="19" spans="1:27" ht="15" customHeight="1">
      <c r="A19" s="66"/>
      <c r="B19" s="66"/>
      <c r="C19" s="66"/>
      <c r="D19" s="321"/>
      <c r="E19" s="61"/>
      <c r="F19" s="66"/>
      <c r="G19" s="66"/>
      <c r="H19" s="66"/>
      <c r="I19" s="66"/>
      <c r="J19" s="341"/>
      <c r="K19" s="341"/>
      <c r="L19" s="103"/>
      <c r="M19" s="336"/>
      <c r="N19" s="336"/>
      <c r="O19" s="63"/>
      <c r="P19" s="54"/>
      <c r="Q19" s="62"/>
      <c r="R19" s="148"/>
      <c r="S19" s="148"/>
      <c r="T19" s="148"/>
      <c r="U19" s="148"/>
      <c r="V19" s="148"/>
      <c r="W19" s="148"/>
      <c r="X19" s="148"/>
      <c r="Y19" s="148"/>
      <c r="Z19" s="148"/>
      <c r="AA19" s="148"/>
    </row>
    <row r="20" spans="1:27" ht="56">
      <c r="A20" s="67" t="s">
        <v>2</v>
      </c>
      <c r="B20" s="1235" t="s">
        <v>377</v>
      </c>
      <c r="C20" s="943"/>
      <c r="D20" s="943"/>
      <c r="E20" s="943"/>
      <c r="F20" s="943"/>
      <c r="G20" s="943"/>
      <c r="H20" s="943"/>
      <c r="I20" s="943"/>
      <c r="J20" s="342" t="s">
        <v>1203</v>
      </c>
      <c r="K20" s="342" t="s">
        <v>379</v>
      </c>
      <c r="L20" s="67" t="s">
        <v>380</v>
      </c>
      <c r="M20" s="343" t="s">
        <v>381</v>
      </c>
      <c r="N20" s="343" t="s">
        <v>382</v>
      </c>
      <c r="O20" s="344" t="s">
        <v>385</v>
      </c>
      <c r="P20" s="345" t="s">
        <v>1204</v>
      </c>
      <c r="Q20" s="375" t="s">
        <v>1205</v>
      </c>
      <c r="R20" s="148"/>
      <c r="S20" s="148"/>
      <c r="T20" s="148"/>
      <c r="U20" s="148"/>
      <c r="V20" s="148"/>
      <c r="W20" s="148"/>
      <c r="X20" s="148"/>
      <c r="Y20" s="148"/>
      <c r="Z20" s="148"/>
      <c r="AA20" s="148"/>
    </row>
    <row r="21" spans="1:27" ht="15" customHeight="1">
      <c r="A21" s="71">
        <v>1</v>
      </c>
      <c r="B21" s="1008">
        <v>2</v>
      </c>
      <c r="C21" s="943"/>
      <c r="D21" s="943"/>
      <c r="E21" s="943"/>
      <c r="F21" s="943"/>
      <c r="G21" s="943"/>
      <c r="H21" s="943"/>
      <c r="I21" s="943"/>
      <c r="J21" s="346">
        <v>3</v>
      </c>
      <c r="K21" s="346">
        <v>4</v>
      </c>
      <c r="L21" s="71">
        <v>5</v>
      </c>
      <c r="M21" s="347">
        <v>6</v>
      </c>
      <c r="N21" s="347">
        <v>7</v>
      </c>
      <c r="O21" s="71">
        <v>8</v>
      </c>
      <c r="P21" s="348"/>
      <c r="Q21" s="71">
        <v>9</v>
      </c>
      <c r="R21" s="148"/>
      <c r="S21" s="148"/>
      <c r="T21" s="148"/>
      <c r="U21" s="148"/>
      <c r="V21" s="148"/>
      <c r="W21" s="148"/>
      <c r="X21" s="148"/>
      <c r="Y21" s="148"/>
      <c r="Z21" s="148"/>
      <c r="AA21" s="148"/>
    </row>
    <row r="22" spans="1:27" ht="24.75" customHeight="1">
      <c r="A22" s="69" t="s">
        <v>104</v>
      </c>
      <c r="B22" s="1005" t="s">
        <v>232</v>
      </c>
      <c r="C22" s="943"/>
      <c r="D22" s="943"/>
      <c r="E22" s="943"/>
      <c r="F22" s="943"/>
      <c r="G22" s="943"/>
      <c r="H22" s="943"/>
      <c r="I22" s="944"/>
      <c r="J22" s="349"/>
      <c r="K22" s="349"/>
      <c r="L22" s="107"/>
      <c r="M22" s="350"/>
      <c r="N22" s="347">
        <f>N23+N658+N660+N662+N669</f>
        <v>113.42478354978356</v>
      </c>
      <c r="O22" s="71"/>
      <c r="P22" s="348"/>
      <c r="Q22" s="108"/>
      <c r="R22" s="148"/>
      <c r="S22" s="148"/>
      <c r="T22" s="148"/>
      <c r="U22" s="148"/>
      <c r="V22" s="148"/>
      <c r="W22" s="148"/>
      <c r="X22" s="148"/>
      <c r="Y22" s="148"/>
      <c r="Z22" s="148"/>
      <c r="AA22" s="148"/>
    </row>
    <row r="23" spans="1:27" ht="24.75" customHeight="1">
      <c r="A23" s="322"/>
      <c r="B23" s="323" t="s">
        <v>165</v>
      </c>
      <c r="C23" s="1236" t="s">
        <v>1206</v>
      </c>
      <c r="D23" s="943"/>
      <c r="E23" s="943"/>
      <c r="F23" s="943"/>
      <c r="G23" s="943"/>
      <c r="H23" s="943"/>
      <c r="I23" s="944"/>
      <c r="J23" s="351"/>
      <c r="K23" s="351"/>
      <c r="L23" s="352"/>
      <c r="M23" s="353"/>
      <c r="N23" s="354">
        <f>N24+N484+N652</f>
        <v>113.42478354978356</v>
      </c>
      <c r="O23" s="355"/>
      <c r="P23" s="348"/>
      <c r="Q23" s="295"/>
      <c r="R23" s="376"/>
      <c r="S23" s="376"/>
      <c r="T23" s="376"/>
      <c r="U23" s="376"/>
      <c r="V23" s="376"/>
      <c r="W23" s="376"/>
      <c r="X23" s="376"/>
      <c r="Y23" s="376"/>
      <c r="Z23" s="376"/>
      <c r="AA23" s="376"/>
    </row>
    <row r="24" spans="1:27" ht="24.75" customHeight="1">
      <c r="A24" s="322"/>
      <c r="B24" s="269"/>
      <c r="C24" s="324">
        <v>1</v>
      </c>
      <c r="D24" s="1237" t="s">
        <v>233</v>
      </c>
      <c r="E24" s="943"/>
      <c r="F24" s="943"/>
      <c r="G24" s="943"/>
      <c r="H24" s="943"/>
      <c r="I24" s="944"/>
      <c r="J24" s="356"/>
      <c r="K24" s="356"/>
      <c r="L24" s="357"/>
      <c r="M24" s="358"/>
      <c r="N24" s="359">
        <f>N25+N56+N86</f>
        <v>94.124783549783558</v>
      </c>
      <c r="O24" s="360"/>
      <c r="P24" s="348"/>
      <c r="Q24" s="295"/>
      <c r="R24" s="376"/>
      <c r="S24" s="376"/>
      <c r="T24" s="376"/>
      <c r="U24" s="376"/>
      <c r="V24" s="376"/>
      <c r="W24" s="376"/>
      <c r="X24" s="376"/>
      <c r="Y24" s="376"/>
      <c r="Z24" s="376"/>
      <c r="AA24" s="376"/>
    </row>
    <row r="25" spans="1:27" ht="36.75" customHeight="1">
      <c r="A25" s="322"/>
      <c r="B25" s="269"/>
      <c r="C25" s="325"/>
      <c r="D25" s="326" t="s">
        <v>34</v>
      </c>
      <c r="E25" s="1238" t="s">
        <v>1207</v>
      </c>
      <c r="F25" s="943"/>
      <c r="G25" s="943"/>
      <c r="H25" s="943"/>
      <c r="I25" s="944"/>
      <c r="J25" s="361"/>
      <c r="K25" s="361"/>
      <c r="L25" s="362"/>
      <c r="M25" s="363"/>
      <c r="N25" s="364">
        <f>N26+N41</f>
        <v>0</v>
      </c>
      <c r="O25" s="365"/>
      <c r="P25" s="348"/>
      <c r="Q25" s="295" t="s">
        <v>1208</v>
      </c>
      <c r="R25" s="376"/>
      <c r="S25" s="376"/>
      <c r="T25" s="376"/>
      <c r="U25" s="376"/>
      <c r="V25" s="376"/>
      <c r="W25" s="376"/>
      <c r="X25" s="376"/>
      <c r="Y25" s="376"/>
      <c r="Z25" s="376"/>
      <c r="AA25" s="376"/>
    </row>
    <row r="26" spans="1:27" ht="21" customHeight="1">
      <c r="A26" s="327"/>
      <c r="B26" s="328"/>
      <c r="C26" s="325"/>
      <c r="D26" s="329"/>
      <c r="E26" s="330" t="s">
        <v>237</v>
      </c>
      <c r="F26" s="1148" t="s">
        <v>238</v>
      </c>
      <c r="G26" s="943"/>
      <c r="H26" s="943"/>
      <c r="I26" s="944"/>
      <c r="J26" s="366"/>
      <c r="K26" s="366"/>
      <c r="L26" s="367"/>
      <c r="M26" s="368"/>
      <c r="N26" s="369">
        <f>SUM(N27:N40)</f>
        <v>0</v>
      </c>
      <c r="O26" s="330"/>
      <c r="P26" s="348"/>
      <c r="Q26" s="295" t="s">
        <v>1209</v>
      </c>
      <c r="R26" s="103"/>
      <c r="S26" s="103"/>
      <c r="T26" s="103"/>
      <c r="U26" s="103"/>
      <c r="V26" s="103"/>
      <c r="W26" s="103"/>
      <c r="X26" s="103"/>
      <c r="Y26" s="103"/>
      <c r="Z26" s="103"/>
      <c r="AA26" s="103"/>
    </row>
    <row r="27" spans="1:27" ht="21" hidden="1" customHeight="1">
      <c r="A27" s="247"/>
      <c r="B27" s="216"/>
      <c r="C27" s="254"/>
      <c r="D27" s="331"/>
      <c r="E27" s="1303" t="s">
        <v>235</v>
      </c>
      <c r="F27" s="152" t="s">
        <v>1210</v>
      </c>
      <c r="G27" s="150" t="s">
        <v>112</v>
      </c>
      <c r="H27" s="1239"/>
      <c r="I27" s="944"/>
      <c r="J27" s="1317"/>
      <c r="K27" s="1317" t="s">
        <v>1211</v>
      </c>
      <c r="L27" s="1327">
        <v>1</v>
      </c>
      <c r="M27" s="1332"/>
      <c r="N27" s="1340">
        <f>L27*M27</f>
        <v>0</v>
      </c>
      <c r="O27" s="1344"/>
      <c r="P27" s="370"/>
      <c r="Q27" s="108" t="s">
        <v>1212</v>
      </c>
      <c r="R27" s="148"/>
      <c r="S27" s="148"/>
      <c r="T27" s="148"/>
      <c r="U27" s="148"/>
      <c r="V27" s="148"/>
      <c r="W27" s="148"/>
      <c r="X27" s="148"/>
      <c r="Y27" s="148"/>
      <c r="Z27" s="148"/>
      <c r="AA27" s="148"/>
    </row>
    <row r="28" spans="1:27" ht="21" hidden="1" customHeight="1">
      <c r="A28" s="247"/>
      <c r="B28" s="216"/>
      <c r="C28" s="254"/>
      <c r="D28" s="331"/>
      <c r="E28" s="1304"/>
      <c r="F28" s="152" t="s">
        <v>1213</v>
      </c>
      <c r="G28" s="150" t="s">
        <v>112</v>
      </c>
      <c r="H28" s="1239"/>
      <c r="I28" s="944"/>
      <c r="J28" s="1318"/>
      <c r="K28" s="1318"/>
      <c r="L28" s="936"/>
      <c r="M28" s="1333"/>
      <c r="N28" s="1333"/>
      <c r="O28" s="936"/>
      <c r="P28" s="371"/>
      <c r="Q28" s="108" t="s">
        <v>1212</v>
      </c>
      <c r="R28" s="148"/>
      <c r="S28" s="148"/>
      <c r="T28" s="148"/>
      <c r="U28" s="148"/>
      <c r="V28" s="148"/>
      <c r="W28" s="148"/>
      <c r="X28" s="148"/>
      <c r="Y28" s="148"/>
      <c r="Z28" s="148"/>
      <c r="AA28" s="148"/>
    </row>
    <row r="29" spans="1:27" ht="21" hidden="1" customHeight="1">
      <c r="A29" s="247"/>
      <c r="B29" s="216"/>
      <c r="C29" s="254"/>
      <c r="D29" s="331"/>
      <c r="E29" s="1304"/>
      <c r="F29" s="152" t="s">
        <v>1214</v>
      </c>
      <c r="G29" s="150" t="s">
        <v>112</v>
      </c>
      <c r="H29" s="1239"/>
      <c r="I29" s="944"/>
      <c r="J29" s="1318"/>
      <c r="K29" s="1318"/>
      <c r="L29" s="936"/>
      <c r="M29" s="1333"/>
      <c r="N29" s="1333"/>
      <c r="O29" s="936"/>
      <c r="P29" s="371"/>
      <c r="Q29" s="108" t="s">
        <v>1212</v>
      </c>
      <c r="R29" s="148"/>
      <c r="S29" s="148"/>
      <c r="T29" s="148"/>
      <c r="U29" s="148"/>
      <c r="V29" s="148"/>
      <c r="W29" s="148"/>
      <c r="X29" s="148"/>
      <c r="Y29" s="148"/>
      <c r="Z29" s="148"/>
      <c r="AA29" s="148"/>
    </row>
    <row r="30" spans="1:27" ht="21" hidden="1" customHeight="1">
      <c r="A30" s="247"/>
      <c r="B30" s="216"/>
      <c r="C30" s="254"/>
      <c r="D30" s="331"/>
      <c r="E30" s="1304"/>
      <c r="F30" s="152" t="s">
        <v>1215</v>
      </c>
      <c r="G30" s="150" t="s">
        <v>112</v>
      </c>
      <c r="H30" s="1239"/>
      <c r="I30" s="944"/>
      <c r="J30" s="1318"/>
      <c r="K30" s="1318"/>
      <c r="L30" s="936"/>
      <c r="M30" s="1333"/>
      <c r="N30" s="1333"/>
      <c r="O30" s="936"/>
      <c r="P30" s="371"/>
      <c r="Q30" s="108" t="s">
        <v>1212</v>
      </c>
      <c r="R30" s="148"/>
      <c r="S30" s="148"/>
      <c r="T30" s="148"/>
      <c r="U30" s="148"/>
      <c r="V30" s="148"/>
      <c r="W30" s="148"/>
      <c r="X30" s="148"/>
      <c r="Y30" s="148"/>
      <c r="Z30" s="148"/>
      <c r="AA30" s="148"/>
    </row>
    <row r="31" spans="1:27" ht="21" hidden="1" customHeight="1">
      <c r="A31" s="247"/>
      <c r="B31" s="216"/>
      <c r="C31" s="254"/>
      <c r="D31" s="331"/>
      <c r="E31" s="1304"/>
      <c r="F31" s="152" t="s">
        <v>1216</v>
      </c>
      <c r="G31" s="150" t="s">
        <v>112</v>
      </c>
      <c r="H31" s="1239"/>
      <c r="I31" s="944"/>
      <c r="J31" s="1318"/>
      <c r="K31" s="1318"/>
      <c r="L31" s="936"/>
      <c r="M31" s="1333"/>
      <c r="N31" s="1333"/>
      <c r="O31" s="936"/>
      <c r="P31" s="371"/>
      <c r="Q31" s="108" t="s">
        <v>1212</v>
      </c>
      <c r="R31" s="148"/>
      <c r="S31" s="148"/>
      <c r="T31" s="148"/>
      <c r="U31" s="148"/>
      <c r="V31" s="148"/>
      <c r="W31" s="148"/>
      <c r="X31" s="148"/>
      <c r="Y31" s="148"/>
      <c r="Z31" s="148"/>
      <c r="AA31" s="148"/>
    </row>
    <row r="32" spans="1:27" ht="21" hidden="1" customHeight="1">
      <c r="A32" s="247"/>
      <c r="B32" s="216"/>
      <c r="C32" s="254"/>
      <c r="D32" s="331"/>
      <c r="E32" s="1304"/>
      <c r="F32" s="152" t="s">
        <v>4</v>
      </c>
      <c r="G32" s="150" t="s">
        <v>112</v>
      </c>
      <c r="H32" s="1239"/>
      <c r="I32" s="944"/>
      <c r="J32" s="1318"/>
      <c r="K32" s="1318"/>
      <c r="L32" s="936"/>
      <c r="M32" s="1333"/>
      <c r="N32" s="1333"/>
      <c r="O32" s="936"/>
      <c r="P32" s="371"/>
      <c r="Q32" s="108" t="s">
        <v>1217</v>
      </c>
      <c r="R32" s="148"/>
      <c r="S32" s="148"/>
      <c r="T32" s="148"/>
      <c r="U32" s="148"/>
      <c r="V32" s="148"/>
      <c r="W32" s="148"/>
      <c r="X32" s="148"/>
      <c r="Y32" s="148"/>
      <c r="Z32" s="148"/>
      <c r="AA32" s="148"/>
    </row>
    <row r="33" spans="1:27" ht="21" hidden="1" customHeight="1">
      <c r="A33" s="247"/>
      <c r="B33" s="216"/>
      <c r="C33" s="254"/>
      <c r="D33" s="331"/>
      <c r="E33" s="1312"/>
      <c r="F33" s="152" t="s">
        <v>1218</v>
      </c>
      <c r="G33" s="150" t="s">
        <v>112</v>
      </c>
      <c r="H33" s="1239"/>
      <c r="I33" s="944"/>
      <c r="J33" s="1319"/>
      <c r="K33" s="1319"/>
      <c r="L33" s="937"/>
      <c r="M33" s="1334"/>
      <c r="N33" s="1334"/>
      <c r="O33" s="937"/>
      <c r="P33" s="372"/>
      <c r="Q33" s="108" t="s">
        <v>1219</v>
      </c>
      <c r="R33" s="148"/>
      <c r="S33" s="148"/>
      <c r="T33" s="148"/>
      <c r="U33" s="148"/>
      <c r="V33" s="148"/>
      <c r="W33" s="148"/>
      <c r="X33" s="148"/>
      <c r="Y33" s="148"/>
      <c r="Z33" s="148"/>
      <c r="AA33" s="148"/>
    </row>
    <row r="34" spans="1:27" ht="21" hidden="1" customHeight="1">
      <c r="A34" s="247"/>
      <c r="B34" s="216"/>
      <c r="C34" s="254"/>
      <c r="D34" s="331"/>
      <c r="E34" s="1303" t="s">
        <v>241</v>
      </c>
      <c r="F34" s="152" t="s">
        <v>1210</v>
      </c>
      <c r="G34" s="150" t="s">
        <v>112</v>
      </c>
      <c r="H34" s="1239"/>
      <c r="I34" s="944"/>
      <c r="J34" s="1317"/>
      <c r="K34" s="1317" t="s">
        <v>1211</v>
      </c>
      <c r="L34" s="1327">
        <v>1</v>
      </c>
      <c r="M34" s="1332"/>
      <c r="N34" s="1340">
        <f>L34*M34</f>
        <v>0</v>
      </c>
      <c r="O34" s="1344"/>
      <c r="P34" s="370"/>
      <c r="Q34" s="108" t="s">
        <v>1212</v>
      </c>
      <c r="R34" s="148"/>
      <c r="S34" s="148"/>
      <c r="T34" s="148"/>
      <c r="U34" s="148"/>
      <c r="V34" s="148"/>
      <c r="W34" s="148"/>
      <c r="X34" s="148"/>
      <c r="Y34" s="148"/>
      <c r="Z34" s="148"/>
      <c r="AA34" s="148"/>
    </row>
    <row r="35" spans="1:27" ht="21" hidden="1" customHeight="1">
      <c r="A35" s="247"/>
      <c r="B35" s="216"/>
      <c r="C35" s="254"/>
      <c r="D35" s="331"/>
      <c r="E35" s="1304"/>
      <c r="F35" s="152" t="s">
        <v>1213</v>
      </c>
      <c r="G35" s="150" t="s">
        <v>112</v>
      </c>
      <c r="H35" s="1239"/>
      <c r="I35" s="944"/>
      <c r="J35" s="1318"/>
      <c r="K35" s="1318"/>
      <c r="L35" s="936"/>
      <c r="M35" s="1333"/>
      <c r="N35" s="1333"/>
      <c r="O35" s="936"/>
      <c r="P35" s="371"/>
      <c r="Q35" s="108" t="s">
        <v>1212</v>
      </c>
      <c r="R35" s="148"/>
      <c r="S35" s="148"/>
      <c r="T35" s="148"/>
      <c r="U35" s="148"/>
      <c r="V35" s="148"/>
      <c r="W35" s="148"/>
      <c r="X35" s="148"/>
      <c r="Y35" s="148"/>
      <c r="Z35" s="148"/>
      <c r="AA35" s="148"/>
    </row>
    <row r="36" spans="1:27" ht="21" hidden="1" customHeight="1">
      <c r="A36" s="247"/>
      <c r="B36" s="216"/>
      <c r="C36" s="254"/>
      <c r="D36" s="331"/>
      <c r="E36" s="1304"/>
      <c r="F36" s="152" t="s">
        <v>1214</v>
      </c>
      <c r="G36" s="150" t="s">
        <v>112</v>
      </c>
      <c r="H36" s="1239"/>
      <c r="I36" s="944"/>
      <c r="J36" s="1318"/>
      <c r="K36" s="1318"/>
      <c r="L36" s="936"/>
      <c r="M36" s="1333"/>
      <c r="N36" s="1333"/>
      <c r="O36" s="936"/>
      <c r="P36" s="371"/>
      <c r="Q36" s="108" t="s">
        <v>1212</v>
      </c>
      <c r="R36" s="148"/>
      <c r="S36" s="148"/>
      <c r="T36" s="148"/>
      <c r="U36" s="148"/>
      <c r="V36" s="148"/>
      <c r="W36" s="148"/>
      <c r="X36" s="148"/>
      <c r="Y36" s="148"/>
      <c r="Z36" s="148"/>
      <c r="AA36" s="148"/>
    </row>
    <row r="37" spans="1:27" ht="21" hidden="1" customHeight="1">
      <c r="A37" s="247"/>
      <c r="B37" s="216"/>
      <c r="C37" s="254"/>
      <c r="D37" s="331"/>
      <c r="E37" s="1304"/>
      <c r="F37" s="152" t="s">
        <v>1215</v>
      </c>
      <c r="G37" s="150" t="s">
        <v>112</v>
      </c>
      <c r="H37" s="1239"/>
      <c r="I37" s="944"/>
      <c r="J37" s="1318"/>
      <c r="K37" s="1318"/>
      <c r="L37" s="936"/>
      <c r="M37" s="1333"/>
      <c r="N37" s="1333"/>
      <c r="O37" s="936"/>
      <c r="P37" s="371"/>
      <c r="Q37" s="108" t="s">
        <v>1212</v>
      </c>
      <c r="R37" s="148"/>
      <c r="S37" s="148"/>
      <c r="T37" s="148"/>
      <c r="U37" s="148"/>
      <c r="V37" s="148"/>
      <c r="W37" s="148"/>
      <c r="X37" s="148"/>
      <c r="Y37" s="148"/>
      <c r="Z37" s="148"/>
      <c r="AA37" s="148"/>
    </row>
    <row r="38" spans="1:27" ht="21" hidden="1" customHeight="1">
      <c r="A38" s="247"/>
      <c r="B38" s="216"/>
      <c r="C38" s="254"/>
      <c r="D38" s="331"/>
      <c r="E38" s="1304"/>
      <c r="F38" s="152" t="s">
        <v>1216</v>
      </c>
      <c r="G38" s="150" t="s">
        <v>112</v>
      </c>
      <c r="H38" s="1239"/>
      <c r="I38" s="944"/>
      <c r="J38" s="1318"/>
      <c r="K38" s="1318"/>
      <c r="L38" s="936"/>
      <c r="M38" s="1333"/>
      <c r="N38" s="1333"/>
      <c r="O38" s="936"/>
      <c r="P38" s="371"/>
      <c r="Q38" s="108" t="s">
        <v>1212</v>
      </c>
      <c r="R38" s="148"/>
      <c r="S38" s="148"/>
      <c r="T38" s="148"/>
      <c r="U38" s="148"/>
      <c r="V38" s="148"/>
      <c r="W38" s="148"/>
      <c r="X38" s="148"/>
      <c r="Y38" s="148"/>
      <c r="Z38" s="148"/>
      <c r="AA38" s="148"/>
    </row>
    <row r="39" spans="1:27" ht="21" hidden="1" customHeight="1">
      <c r="A39" s="247"/>
      <c r="B39" s="216"/>
      <c r="C39" s="254"/>
      <c r="D39" s="331"/>
      <c r="E39" s="1304"/>
      <c r="F39" s="152" t="s">
        <v>4</v>
      </c>
      <c r="G39" s="150" t="s">
        <v>112</v>
      </c>
      <c r="H39" s="1239"/>
      <c r="I39" s="944"/>
      <c r="J39" s="1318"/>
      <c r="K39" s="1318"/>
      <c r="L39" s="936"/>
      <c r="M39" s="1333"/>
      <c r="N39" s="1333"/>
      <c r="O39" s="936"/>
      <c r="P39" s="371"/>
      <c r="Q39" s="108" t="s">
        <v>1217</v>
      </c>
      <c r="R39" s="148"/>
      <c r="S39" s="148"/>
      <c r="T39" s="148"/>
      <c r="U39" s="148"/>
      <c r="V39" s="148"/>
      <c r="W39" s="148"/>
      <c r="X39" s="148"/>
      <c r="Y39" s="148"/>
      <c r="Z39" s="148"/>
      <c r="AA39" s="148"/>
    </row>
    <row r="40" spans="1:27" ht="21" hidden="1" customHeight="1">
      <c r="A40" s="247"/>
      <c r="B40" s="216"/>
      <c r="C40" s="254"/>
      <c r="D40" s="331"/>
      <c r="E40" s="1312"/>
      <c r="F40" s="152" t="s">
        <v>1218</v>
      </c>
      <c r="G40" s="150" t="s">
        <v>112</v>
      </c>
      <c r="H40" s="1239"/>
      <c r="I40" s="944"/>
      <c r="J40" s="1319"/>
      <c r="K40" s="1319"/>
      <c r="L40" s="937"/>
      <c r="M40" s="1334"/>
      <c r="N40" s="1334"/>
      <c r="O40" s="937"/>
      <c r="P40" s="372"/>
      <c r="Q40" s="108" t="s">
        <v>1219</v>
      </c>
      <c r="R40" s="148"/>
      <c r="S40" s="148"/>
      <c r="T40" s="148"/>
      <c r="U40" s="148"/>
      <c r="V40" s="148"/>
      <c r="W40" s="148"/>
      <c r="X40" s="148"/>
      <c r="Y40" s="148"/>
      <c r="Z40" s="148"/>
      <c r="AA40" s="148"/>
    </row>
    <row r="41" spans="1:27" ht="21" customHeight="1">
      <c r="A41" s="327"/>
      <c r="B41" s="328"/>
      <c r="C41" s="325"/>
      <c r="D41" s="329"/>
      <c r="E41" s="330" t="s">
        <v>239</v>
      </c>
      <c r="F41" s="1148" t="s">
        <v>240</v>
      </c>
      <c r="G41" s="943"/>
      <c r="H41" s="943"/>
      <c r="I41" s="944"/>
      <c r="J41" s="366"/>
      <c r="K41" s="366"/>
      <c r="L41" s="367"/>
      <c r="M41" s="368"/>
      <c r="N41" s="369">
        <f>SUM(N42:N55)</f>
        <v>0</v>
      </c>
      <c r="O41" s="330"/>
      <c r="P41" s="348"/>
      <c r="Q41" s="295" t="s">
        <v>1220</v>
      </c>
      <c r="R41" s="103"/>
      <c r="S41" s="103"/>
      <c r="T41" s="103"/>
      <c r="U41" s="103"/>
      <c r="V41" s="103"/>
      <c r="W41" s="103"/>
      <c r="X41" s="103"/>
      <c r="Y41" s="103"/>
      <c r="Z41" s="103"/>
      <c r="AA41" s="103"/>
    </row>
    <row r="42" spans="1:27" ht="21" hidden="1" customHeight="1">
      <c r="A42" s="247"/>
      <c r="B42" s="216"/>
      <c r="C42" s="254"/>
      <c r="D42" s="331"/>
      <c r="E42" s="1303" t="s">
        <v>235</v>
      </c>
      <c r="F42" s="152" t="s">
        <v>1210</v>
      </c>
      <c r="G42" s="150" t="s">
        <v>112</v>
      </c>
      <c r="H42" s="1239"/>
      <c r="I42" s="944"/>
      <c r="J42" s="1317"/>
      <c r="K42" s="1317" t="s">
        <v>1211</v>
      </c>
      <c r="L42" s="1327">
        <v>1</v>
      </c>
      <c r="M42" s="1332"/>
      <c r="N42" s="1340">
        <f>L42*M42</f>
        <v>0</v>
      </c>
      <c r="O42" s="1344"/>
      <c r="P42" s="370"/>
      <c r="Q42" s="108" t="s">
        <v>1212</v>
      </c>
      <c r="R42" s="148"/>
      <c r="S42" s="148"/>
      <c r="T42" s="148"/>
      <c r="U42" s="148"/>
      <c r="V42" s="148"/>
      <c r="W42" s="148"/>
      <c r="X42" s="148"/>
      <c r="Y42" s="148"/>
      <c r="Z42" s="148"/>
      <c r="AA42" s="148"/>
    </row>
    <row r="43" spans="1:27" ht="21" hidden="1" customHeight="1">
      <c r="A43" s="247"/>
      <c r="B43" s="216"/>
      <c r="C43" s="254"/>
      <c r="D43" s="331"/>
      <c r="E43" s="1304"/>
      <c r="F43" s="152" t="s">
        <v>1213</v>
      </c>
      <c r="G43" s="150" t="s">
        <v>112</v>
      </c>
      <c r="H43" s="1239"/>
      <c r="I43" s="944"/>
      <c r="J43" s="1318"/>
      <c r="K43" s="1318"/>
      <c r="L43" s="936"/>
      <c r="M43" s="1333"/>
      <c r="N43" s="1333"/>
      <c r="O43" s="936"/>
      <c r="P43" s="371"/>
      <c r="Q43" s="108" t="s">
        <v>1212</v>
      </c>
      <c r="R43" s="148"/>
      <c r="S43" s="148"/>
      <c r="T43" s="148"/>
      <c r="U43" s="148"/>
      <c r="V43" s="148"/>
      <c r="W43" s="148"/>
      <c r="X43" s="148"/>
      <c r="Y43" s="148"/>
      <c r="Z43" s="148"/>
      <c r="AA43" s="148"/>
    </row>
    <row r="44" spans="1:27" ht="21" hidden="1" customHeight="1">
      <c r="A44" s="247"/>
      <c r="B44" s="216"/>
      <c r="C44" s="254"/>
      <c r="D44" s="331"/>
      <c r="E44" s="1304"/>
      <c r="F44" s="152" t="s">
        <v>1214</v>
      </c>
      <c r="G44" s="150" t="s">
        <v>112</v>
      </c>
      <c r="H44" s="1239"/>
      <c r="I44" s="944"/>
      <c r="J44" s="1318"/>
      <c r="K44" s="1318"/>
      <c r="L44" s="936"/>
      <c r="M44" s="1333"/>
      <c r="N44" s="1333"/>
      <c r="O44" s="936"/>
      <c r="P44" s="371"/>
      <c r="Q44" s="108" t="s">
        <v>1212</v>
      </c>
      <c r="R44" s="148"/>
      <c r="S44" s="148"/>
      <c r="T44" s="148"/>
      <c r="U44" s="148"/>
      <c r="V44" s="148"/>
      <c r="W44" s="148"/>
      <c r="X44" s="148"/>
      <c r="Y44" s="148"/>
      <c r="Z44" s="148"/>
      <c r="AA44" s="148"/>
    </row>
    <row r="45" spans="1:27" ht="21" hidden="1" customHeight="1">
      <c r="A45" s="247"/>
      <c r="B45" s="216"/>
      <c r="C45" s="254"/>
      <c r="D45" s="331"/>
      <c r="E45" s="1304"/>
      <c r="F45" s="152" t="s">
        <v>1215</v>
      </c>
      <c r="G45" s="150" t="s">
        <v>112</v>
      </c>
      <c r="H45" s="1239"/>
      <c r="I45" s="944"/>
      <c r="J45" s="1318"/>
      <c r="K45" s="1318"/>
      <c r="L45" s="936"/>
      <c r="M45" s="1333"/>
      <c r="N45" s="1333"/>
      <c r="O45" s="936"/>
      <c r="P45" s="371"/>
      <c r="Q45" s="108" t="s">
        <v>1212</v>
      </c>
      <c r="R45" s="148"/>
      <c r="S45" s="148"/>
      <c r="T45" s="148"/>
      <c r="U45" s="148"/>
      <c r="V45" s="148"/>
      <c r="W45" s="148"/>
      <c r="X45" s="148"/>
      <c r="Y45" s="148"/>
      <c r="Z45" s="148"/>
      <c r="AA45" s="148"/>
    </row>
    <row r="46" spans="1:27" ht="21" hidden="1" customHeight="1">
      <c r="A46" s="247"/>
      <c r="B46" s="216"/>
      <c r="C46" s="254"/>
      <c r="D46" s="331"/>
      <c r="E46" s="1304"/>
      <c r="F46" s="152" t="s">
        <v>1216</v>
      </c>
      <c r="G46" s="150" t="s">
        <v>112</v>
      </c>
      <c r="H46" s="1239"/>
      <c r="I46" s="944"/>
      <c r="J46" s="1318"/>
      <c r="K46" s="1318"/>
      <c r="L46" s="936"/>
      <c r="M46" s="1333"/>
      <c r="N46" s="1333"/>
      <c r="O46" s="936"/>
      <c r="P46" s="371"/>
      <c r="Q46" s="108" t="s">
        <v>1212</v>
      </c>
      <c r="R46" s="148"/>
      <c r="S46" s="148"/>
      <c r="T46" s="148"/>
      <c r="U46" s="148"/>
      <c r="V46" s="148"/>
      <c r="W46" s="148"/>
      <c r="X46" s="148"/>
      <c r="Y46" s="148"/>
      <c r="Z46" s="148"/>
      <c r="AA46" s="148"/>
    </row>
    <row r="47" spans="1:27" ht="21" hidden="1" customHeight="1">
      <c r="A47" s="247"/>
      <c r="B47" s="216"/>
      <c r="C47" s="254"/>
      <c r="D47" s="331"/>
      <c r="E47" s="1304"/>
      <c r="F47" s="152" t="s">
        <v>4</v>
      </c>
      <c r="G47" s="150" t="s">
        <v>112</v>
      </c>
      <c r="H47" s="1239"/>
      <c r="I47" s="944"/>
      <c r="J47" s="1318"/>
      <c r="K47" s="1318"/>
      <c r="L47" s="936"/>
      <c r="M47" s="1333"/>
      <c r="N47" s="1333"/>
      <c r="O47" s="936"/>
      <c r="P47" s="371"/>
      <c r="Q47" s="108" t="s">
        <v>1217</v>
      </c>
      <c r="R47" s="148"/>
      <c r="S47" s="148"/>
      <c r="T47" s="148"/>
      <c r="U47" s="148"/>
      <c r="V47" s="148"/>
      <c r="W47" s="148"/>
      <c r="X47" s="148"/>
      <c r="Y47" s="148"/>
      <c r="Z47" s="148"/>
      <c r="AA47" s="148"/>
    </row>
    <row r="48" spans="1:27" ht="21" hidden="1" customHeight="1">
      <c r="A48" s="247"/>
      <c r="B48" s="216"/>
      <c r="C48" s="254"/>
      <c r="D48" s="331"/>
      <c r="E48" s="1312"/>
      <c r="F48" s="152" t="s">
        <v>1218</v>
      </c>
      <c r="G48" s="150" t="s">
        <v>112</v>
      </c>
      <c r="H48" s="1239"/>
      <c r="I48" s="944"/>
      <c r="J48" s="1319"/>
      <c r="K48" s="1319"/>
      <c r="L48" s="937"/>
      <c r="M48" s="1334"/>
      <c r="N48" s="1334"/>
      <c r="O48" s="937"/>
      <c r="P48" s="372"/>
      <c r="Q48" s="108" t="s">
        <v>1219</v>
      </c>
      <c r="R48" s="148"/>
      <c r="S48" s="148"/>
      <c r="T48" s="148"/>
      <c r="U48" s="148"/>
      <c r="V48" s="148"/>
      <c r="W48" s="148"/>
      <c r="X48" s="148"/>
      <c r="Y48" s="148"/>
      <c r="Z48" s="148"/>
      <c r="AA48" s="148"/>
    </row>
    <row r="49" spans="1:27" ht="21" hidden="1" customHeight="1">
      <c r="A49" s="247"/>
      <c r="B49" s="216"/>
      <c r="C49" s="254"/>
      <c r="D49" s="331"/>
      <c r="E49" s="1303" t="s">
        <v>241</v>
      </c>
      <c r="F49" s="152" t="s">
        <v>1210</v>
      </c>
      <c r="G49" s="150" t="s">
        <v>112</v>
      </c>
      <c r="H49" s="1239"/>
      <c r="I49" s="944"/>
      <c r="J49" s="1317"/>
      <c r="K49" s="1317" t="s">
        <v>1211</v>
      </c>
      <c r="L49" s="1327">
        <v>1</v>
      </c>
      <c r="M49" s="1332"/>
      <c r="N49" s="1340">
        <f>L49*M49</f>
        <v>0</v>
      </c>
      <c r="O49" s="1344"/>
      <c r="P49" s="370"/>
      <c r="Q49" s="108" t="s">
        <v>1212</v>
      </c>
      <c r="R49" s="148"/>
      <c r="S49" s="148"/>
      <c r="T49" s="148"/>
      <c r="U49" s="148"/>
      <c r="V49" s="148"/>
      <c r="W49" s="148"/>
      <c r="X49" s="148"/>
      <c r="Y49" s="148"/>
      <c r="Z49" s="148"/>
      <c r="AA49" s="148"/>
    </row>
    <row r="50" spans="1:27" ht="21" hidden="1" customHeight="1">
      <c r="A50" s="247"/>
      <c r="B50" s="216"/>
      <c r="C50" s="254"/>
      <c r="D50" s="331"/>
      <c r="E50" s="1304"/>
      <c r="F50" s="152" t="s">
        <v>1213</v>
      </c>
      <c r="G50" s="150" t="s">
        <v>112</v>
      </c>
      <c r="H50" s="1239"/>
      <c r="I50" s="944"/>
      <c r="J50" s="1318"/>
      <c r="K50" s="1318"/>
      <c r="L50" s="936"/>
      <c r="M50" s="1333"/>
      <c r="N50" s="1333"/>
      <c r="O50" s="936"/>
      <c r="P50" s="371"/>
      <c r="Q50" s="108" t="s">
        <v>1212</v>
      </c>
      <c r="R50" s="148"/>
      <c r="S50" s="148"/>
      <c r="T50" s="148"/>
      <c r="U50" s="148"/>
      <c r="V50" s="148"/>
      <c r="W50" s="148"/>
      <c r="X50" s="148"/>
      <c r="Y50" s="148"/>
      <c r="Z50" s="148"/>
      <c r="AA50" s="148"/>
    </row>
    <row r="51" spans="1:27" ht="21" hidden="1" customHeight="1">
      <c r="A51" s="247"/>
      <c r="B51" s="216"/>
      <c r="C51" s="254"/>
      <c r="D51" s="331"/>
      <c r="E51" s="1304"/>
      <c r="F51" s="152" t="s">
        <v>1214</v>
      </c>
      <c r="G51" s="150" t="s">
        <v>112</v>
      </c>
      <c r="H51" s="1239"/>
      <c r="I51" s="944"/>
      <c r="J51" s="1318"/>
      <c r="K51" s="1318"/>
      <c r="L51" s="936"/>
      <c r="M51" s="1333"/>
      <c r="N51" s="1333"/>
      <c r="O51" s="936"/>
      <c r="P51" s="371"/>
      <c r="Q51" s="108" t="s">
        <v>1212</v>
      </c>
      <c r="R51" s="148"/>
      <c r="S51" s="148"/>
      <c r="T51" s="148"/>
      <c r="U51" s="148"/>
      <c r="V51" s="148"/>
      <c r="W51" s="148"/>
      <c r="X51" s="148"/>
      <c r="Y51" s="148"/>
      <c r="Z51" s="148"/>
      <c r="AA51" s="148"/>
    </row>
    <row r="52" spans="1:27" ht="21" hidden="1" customHeight="1">
      <c r="A52" s="247"/>
      <c r="B52" s="216"/>
      <c r="C52" s="254"/>
      <c r="D52" s="331"/>
      <c r="E52" s="1304"/>
      <c r="F52" s="152" t="s">
        <v>1215</v>
      </c>
      <c r="G52" s="150" t="s">
        <v>112</v>
      </c>
      <c r="H52" s="1239"/>
      <c r="I52" s="944"/>
      <c r="J52" s="1318"/>
      <c r="K52" s="1318"/>
      <c r="L52" s="936"/>
      <c r="M52" s="1333"/>
      <c r="N52" s="1333"/>
      <c r="O52" s="936"/>
      <c r="P52" s="371"/>
      <c r="Q52" s="108" t="s">
        <v>1212</v>
      </c>
      <c r="R52" s="148"/>
      <c r="S52" s="148"/>
      <c r="T52" s="148"/>
      <c r="U52" s="148"/>
      <c r="V52" s="148"/>
      <c r="W52" s="148"/>
      <c r="X52" s="148"/>
      <c r="Y52" s="148"/>
      <c r="Z52" s="148"/>
      <c r="AA52" s="148"/>
    </row>
    <row r="53" spans="1:27" ht="21" hidden="1" customHeight="1">
      <c r="A53" s="247"/>
      <c r="B53" s="216"/>
      <c r="C53" s="254"/>
      <c r="D53" s="331"/>
      <c r="E53" s="1304"/>
      <c r="F53" s="152" t="s">
        <v>1216</v>
      </c>
      <c r="G53" s="150" t="s">
        <v>112</v>
      </c>
      <c r="H53" s="1239"/>
      <c r="I53" s="944"/>
      <c r="J53" s="1318"/>
      <c r="K53" s="1318"/>
      <c r="L53" s="936"/>
      <c r="M53" s="1333"/>
      <c r="N53" s="1333"/>
      <c r="O53" s="936"/>
      <c r="P53" s="371"/>
      <c r="Q53" s="108" t="s">
        <v>1212</v>
      </c>
      <c r="R53" s="148"/>
      <c r="S53" s="148"/>
      <c r="T53" s="148"/>
      <c r="U53" s="148"/>
      <c r="V53" s="148"/>
      <c r="W53" s="148"/>
      <c r="X53" s="148"/>
      <c r="Y53" s="148"/>
      <c r="Z53" s="148"/>
      <c r="AA53" s="148"/>
    </row>
    <row r="54" spans="1:27" ht="21" hidden="1" customHeight="1">
      <c r="A54" s="247"/>
      <c r="B54" s="216"/>
      <c r="C54" s="254"/>
      <c r="D54" s="331"/>
      <c r="E54" s="1304"/>
      <c r="F54" s="152" t="s">
        <v>4</v>
      </c>
      <c r="G54" s="150" t="s">
        <v>112</v>
      </c>
      <c r="H54" s="1239"/>
      <c r="I54" s="944"/>
      <c r="J54" s="1318"/>
      <c r="K54" s="1318"/>
      <c r="L54" s="936"/>
      <c r="M54" s="1333"/>
      <c r="N54" s="1333"/>
      <c r="O54" s="936"/>
      <c r="P54" s="371"/>
      <c r="Q54" s="108" t="s">
        <v>1217</v>
      </c>
      <c r="R54" s="148"/>
      <c r="S54" s="148"/>
      <c r="T54" s="148"/>
      <c r="U54" s="148"/>
      <c r="V54" s="148"/>
      <c r="W54" s="148"/>
      <c r="X54" s="148"/>
      <c r="Y54" s="148"/>
      <c r="Z54" s="148"/>
      <c r="AA54" s="148"/>
    </row>
    <row r="55" spans="1:27" ht="21" hidden="1" customHeight="1">
      <c r="A55" s="247"/>
      <c r="B55" s="216"/>
      <c r="C55" s="254"/>
      <c r="D55" s="331"/>
      <c r="E55" s="1312"/>
      <c r="F55" s="152" t="s">
        <v>1218</v>
      </c>
      <c r="G55" s="150" t="s">
        <v>112</v>
      </c>
      <c r="H55" s="1239"/>
      <c r="I55" s="944"/>
      <c r="J55" s="1319"/>
      <c r="K55" s="1319"/>
      <c r="L55" s="937"/>
      <c r="M55" s="1334"/>
      <c r="N55" s="1334"/>
      <c r="O55" s="937"/>
      <c r="P55" s="372"/>
      <c r="Q55" s="108" t="s">
        <v>1219</v>
      </c>
      <c r="R55" s="148"/>
      <c r="S55" s="148"/>
      <c r="T55" s="148"/>
      <c r="U55" s="148"/>
      <c r="V55" s="148"/>
      <c r="W55" s="148"/>
      <c r="X55" s="148"/>
      <c r="Y55" s="148"/>
      <c r="Z55" s="148"/>
      <c r="AA55" s="148"/>
    </row>
    <row r="56" spans="1:27" ht="39.75" customHeight="1">
      <c r="A56" s="322"/>
      <c r="B56" s="269"/>
      <c r="C56" s="325"/>
      <c r="D56" s="326" t="s">
        <v>37</v>
      </c>
      <c r="E56" s="1238" t="s">
        <v>1221</v>
      </c>
      <c r="F56" s="943"/>
      <c r="G56" s="943"/>
      <c r="H56" s="943"/>
      <c r="I56" s="944"/>
      <c r="J56" s="361"/>
      <c r="K56" s="361"/>
      <c r="L56" s="362"/>
      <c r="M56" s="363"/>
      <c r="N56" s="364">
        <f>N57+N67</f>
        <v>2</v>
      </c>
      <c r="O56" s="365"/>
      <c r="P56" s="348"/>
      <c r="Q56" s="295" t="s">
        <v>1208</v>
      </c>
      <c r="R56" s="376"/>
      <c r="S56" s="376"/>
      <c r="T56" s="376"/>
      <c r="U56" s="376"/>
      <c r="V56" s="376"/>
      <c r="W56" s="376"/>
      <c r="X56" s="376"/>
      <c r="Y56" s="376"/>
      <c r="Z56" s="376"/>
      <c r="AA56" s="376"/>
    </row>
    <row r="57" spans="1:27" ht="21" customHeight="1">
      <c r="A57" s="327"/>
      <c r="B57" s="328"/>
      <c r="C57" s="325"/>
      <c r="D57" s="329"/>
      <c r="E57" s="330" t="s">
        <v>237</v>
      </c>
      <c r="F57" s="1148" t="s">
        <v>243</v>
      </c>
      <c r="G57" s="943"/>
      <c r="H57" s="943"/>
      <c r="I57" s="944"/>
      <c r="J57" s="366"/>
      <c r="K57" s="366"/>
      <c r="L57" s="367"/>
      <c r="M57" s="368"/>
      <c r="N57" s="369">
        <f>SUM(N58:N66)</f>
        <v>2</v>
      </c>
      <c r="O57" s="330"/>
      <c r="P57" s="348"/>
      <c r="Q57" s="295" t="s">
        <v>1222</v>
      </c>
      <c r="R57" s="103"/>
      <c r="S57" s="103"/>
      <c r="T57" s="103"/>
      <c r="U57" s="103"/>
      <c r="V57" s="103"/>
      <c r="W57" s="103"/>
      <c r="X57" s="103"/>
      <c r="Y57" s="103"/>
      <c r="Z57" s="103"/>
      <c r="AA57" s="103"/>
    </row>
    <row r="58" spans="1:27" s="317" customFormat="1" ht="30" customHeight="1">
      <c r="A58" s="247"/>
      <c r="B58" s="216"/>
      <c r="C58" s="254"/>
      <c r="D58" s="331"/>
      <c r="E58" s="1303" t="s">
        <v>235</v>
      </c>
      <c r="F58" s="152" t="s">
        <v>1223</v>
      </c>
      <c r="G58" s="150" t="s">
        <v>112</v>
      </c>
      <c r="H58" s="1240" t="s">
        <v>1224</v>
      </c>
      <c r="I58" s="1241"/>
      <c r="J58" s="1317" t="s">
        <v>1225</v>
      </c>
      <c r="K58" s="1317" t="s">
        <v>1226</v>
      </c>
      <c r="L58" s="1020">
        <v>1</v>
      </c>
      <c r="M58" s="1335">
        <f>(0.4/3)*P59</f>
        <v>2</v>
      </c>
      <c r="N58" s="1341">
        <f>L58*M58</f>
        <v>2</v>
      </c>
      <c r="O58" s="1345">
        <v>1.81</v>
      </c>
      <c r="P58" s="373"/>
      <c r="Q58" s="108" t="s">
        <v>1212</v>
      </c>
      <c r="R58" s="148"/>
      <c r="S58" s="148"/>
      <c r="T58" s="148"/>
      <c r="U58" s="148"/>
      <c r="V58" s="148"/>
      <c r="W58" s="148"/>
      <c r="X58" s="148"/>
      <c r="Y58" s="148"/>
      <c r="Z58" s="148"/>
      <c r="AA58" s="148"/>
    </row>
    <row r="59" spans="1:27" s="317" customFormat="1" ht="21" customHeight="1">
      <c r="A59" s="247"/>
      <c r="B59" s="216"/>
      <c r="C59" s="254"/>
      <c r="D59" s="331"/>
      <c r="E59" s="1313"/>
      <c r="F59" s="152" t="s">
        <v>1227</v>
      </c>
      <c r="G59" s="150" t="s">
        <v>112</v>
      </c>
      <c r="H59" s="1163" t="s">
        <v>1228</v>
      </c>
      <c r="I59" s="1242"/>
      <c r="J59" s="1320"/>
      <c r="K59" s="1320"/>
      <c r="L59" s="1328"/>
      <c r="M59" s="1336"/>
      <c r="N59" s="1336"/>
      <c r="O59" s="1346"/>
      <c r="P59" s="374">
        <v>15</v>
      </c>
      <c r="Q59" s="108" t="s">
        <v>1212</v>
      </c>
      <c r="R59" s="148"/>
      <c r="S59" s="148"/>
      <c r="T59" s="148"/>
      <c r="U59" s="148"/>
      <c r="V59" s="148"/>
      <c r="W59" s="148"/>
      <c r="X59" s="148"/>
      <c r="Y59" s="148"/>
      <c r="Z59" s="148"/>
      <c r="AA59" s="148"/>
    </row>
    <row r="60" spans="1:27" s="317" customFormat="1" ht="21" customHeight="1">
      <c r="A60" s="247"/>
      <c r="B60" s="216"/>
      <c r="C60" s="254"/>
      <c r="D60" s="331"/>
      <c r="E60" s="1313"/>
      <c r="F60" s="152" t="s">
        <v>1216</v>
      </c>
      <c r="G60" s="150" t="s">
        <v>112</v>
      </c>
      <c r="H60" s="1163" t="s">
        <v>1229</v>
      </c>
      <c r="I60" s="1242"/>
      <c r="J60" s="1320"/>
      <c r="K60" s="1320"/>
      <c r="L60" s="1328"/>
      <c r="M60" s="1336"/>
      <c r="N60" s="1336"/>
      <c r="O60" s="1346"/>
      <c r="P60" s="374"/>
      <c r="Q60" s="108" t="s">
        <v>1212</v>
      </c>
      <c r="R60" s="148"/>
      <c r="S60" s="148"/>
      <c r="T60" s="148"/>
      <c r="U60" s="148"/>
      <c r="V60" s="148"/>
      <c r="W60" s="148"/>
      <c r="X60" s="148"/>
      <c r="Y60" s="148"/>
      <c r="Z60" s="148"/>
      <c r="AA60" s="148"/>
    </row>
    <row r="61" spans="1:27" s="317" customFormat="1" ht="21" customHeight="1">
      <c r="A61" s="247"/>
      <c r="B61" s="216"/>
      <c r="C61" s="254"/>
      <c r="D61" s="331"/>
      <c r="E61" s="1313"/>
      <c r="F61" s="152" t="s">
        <v>1210</v>
      </c>
      <c r="G61" s="150" t="s">
        <v>112</v>
      </c>
      <c r="H61" s="1163" t="s">
        <v>1230</v>
      </c>
      <c r="I61" s="1242"/>
      <c r="J61" s="1320"/>
      <c r="K61" s="1320"/>
      <c r="L61" s="1328"/>
      <c r="M61" s="1336"/>
      <c r="N61" s="1336"/>
      <c r="O61" s="1346"/>
      <c r="P61" s="374"/>
      <c r="Q61" s="108" t="s">
        <v>1212</v>
      </c>
      <c r="R61" s="148"/>
      <c r="S61" s="148"/>
      <c r="T61" s="148"/>
      <c r="U61" s="148"/>
      <c r="V61" s="148"/>
      <c r="W61" s="148"/>
      <c r="X61" s="148"/>
      <c r="Y61" s="148"/>
      <c r="Z61" s="148"/>
      <c r="AA61" s="148"/>
    </row>
    <row r="62" spans="1:27" s="317" customFormat="1" ht="21" customHeight="1">
      <c r="A62" s="247"/>
      <c r="B62" s="216"/>
      <c r="C62" s="254"/>
      <c r="D62" s="331"/>
      <c r="E62" s="1313"/>
      <c r="F62" s="152" t="s">
        <v>1231</v>
      </c>
      <c r="G62" s="150" t="s">
        <v>112</v>
      </c>
      <c r="H62" s="1163" t="s">
        <v>1232</v>
      </c>
      <c r="I62" s="1242"/>
      <c r="J62" s="1320"/>
      <c r="K62" s="1320"/>
      <c r="L62" s="1328"/>
      <c r="M62" s="1336"/>
      <c r="N62" s="1336"/>
      <c r="O62" s="1346"/>
      <c r="P62" s="374"/>
      <c r="Q62" s="108" t="s">
        <v>1212</v>
      </c>
      <c r="R62" s="148"/>
      <c r="S62" s="148"/>
      <c r="T62" s="148"/>
      <c r="U62" s="148"/>
      <c r="V62" s="148"/>
      <c r="W62" s="148"/>
      <c r="X62" s="148"/>
      <c r="Y62" s="148"/>
      <c r="Z62" s="148"/>
      <c r="AA62" s="148"/>
    </row>
    <row r="63" spans="1:27" s="317" customFormat="1" ht="21" customHeight="1">
      <c r="A63" s="247"/>
      <c r="B63" s="216"/>
      <c r="C63" s="254"/>
      <c r="D63" s="331"/>
      <c r="E63" s="1313"/>
      <c r="F63" s="152" t="s">
        <v>1214</v>
      </c>
      <c r="G63" s="150" t="s">
        <v>112</v>
      </c>
      <c r="H63" s="1163" t="s">
        <v>1233</v>
      </c>
      <c r="I63" s="1242"/>
      <c r="J63" s="1320"/>
      <c r="K63" s="1320"/>
      <c r="L63" s="1328"/>
      <c r="M63" s="1336"/>
      <c r="N63" s="1336"/>
      <c r="O63" s="1346"/>
      <c r="P63" s="374"/>
      <c r="Q63" s="108" t="s">
        <v>1212</v>
      </c>
      <c r="R63" s="148"/>
      <c r="S63" s="148"/>
      <c r="T63" s="148"/>
      <c r="U63" s="148"/>
      <c r="V63" s="148"/>
      <c r="W63" s="148"/>
      <c r="X63" s="148"/>
      <c r="Y63" s="148"/>
      <c r="Z63" s="148"/>
      <c r="AA63" s="148"/>
    </row>
    <row r="64" spans="1:27" s="317" customFormat="1" ht="21" customHeight="1">
      <c r="A64" s="247"/>
      <c r="B64" s="216"/>
      <c r="C64" s="254"/>
      <c r="D64" s="331"/>
      <c r="E64" s="1313"/>
      <c r="F64" s="152" t="s">
        <v>1215</v>
      </c>
      <c r="G64" s="150" t="s">
        <v>112</v>
      </c>
      <c r="H64" s="1163" t="s">
        <v>1234</v>
      </c>
      <c r="I64" s="1242"/>
      <c r="J64" s="1320"/>
      <c r="K64" s="1320"/>
      <c r="L64" s="1328"/>
      <c r="M64" s="1336"/>
      <c r="N64" s="1336"/>
      <c r="O64" s="1346"/>
      <c r="P64" s="374"/>
      <c r="Q64" s="108" t="s">
        <v>1212</v>
      </c>
      <c r="R64" s="148"/>
      <c r="S64" s="148"/>
      <c r="T64" s="148"/>
      <c r="U64" s="148"/>
      <c r="V64" s="148"/>
      <c r="W64" s="148"/>
      <c r="X64" s="148"/>
      <c r="Y64" s="148"/>
      <c r="Z64" s="148"/>
      <c r="AA64" s="148"/>
    </row>
    <row r="65" spans="1:27" s="317" customFormat="1" ht="35.15" customHeight="1">
      <c r="A65" s="247"/>
      <c r="B65" s="216"/>
      <c r="C65" s="254"/>
      <c r="D65" s="331"/>
      <c r="E65" s="1313"/>
      <c r="F65" s="152" t="s">
        <v>4</v>
      </c>
      <c r="G65" s="150" t="s">
        <v>112</v>
      </c>
      <c r="H65" s="1243" t="s">
        <v>1235</v>
      </c>
      <c r="I65" s="1242"/>
      <c r="J65" s="1320"/>
      <c r="K65" s="1320"/>
      <c r="L65" s="1328"/>
      <c r="M65" s="1336"/>
      <c r="N65" s="1336"/>
      <c r="O65" s="1346"/>
      <c r="P65" s="374"/>
      <c r="Q65" s="108" t="s">
        <v>1217</v>
      </c>
      <c r="R65" s="148"/>
      <c r="S65" s="148"/>
      <c r="T65" s="148"/>
      <c r="U65" s="148"/>
      <c r="V65" s="148"/>
      <c r="W65" s="148"/>
      <c r="X65" s="148"/>
      <c r="Y65" s="148"/>
      <c r="Z65" s="148"/>
      <c r="AA65" s="148"/>
    </row>
    <row r="66" spans="1:27" s="317" customFormat="1" ht="50.15" customHeight="1">
      <c r="A66" s="247"/>
      <c r="B66" s="216"/>
      <c r="C66" s="254"/>
      <c r="D66" s="331"/>
      <c r="E66" s="1314"/>
      <c r="F66" s="152" t="s">
        <v>1218</v>
      </c>
      <c r="G66" s="150" t="s">
        <v>112</v>
      </c>
      <c r="H66" s="1244" t="s">
        <v>1236</v>
      </c>
      <c r="I66" s="1245"/>
      <c r="J66" s="1321"/>
      <c r="K66" s="1321"/>
      <c r="L66" s="1329"/>
      <c r="M66" s="1337"/>
      <c r="N66" s="1337"/>
      <c r="O66" s="1347"/>
      <c r="P66" s="379"/>
      <c r="Q66" s="108" t="s">
        <v>1219</v>
      </c>
      <c r="R66" s="148"/>
      <c r="S66" s="148"/>
      <c r="T66" s="148"/>
      <c r="U66" s="148"/>
      <c r="V66" s="148"/>
      <c r="W66" s="148"/>
      <c r="X66" s="148"/>
      <c r="Y66" s="148"/>
      <c r="Z66" s="148"/>
      <c r="AA66" s="148"/>
    </row>
    <row r="67" spans="1:27" ht="21" customHeight="1">
      <c r="A67" s="327"/>
      <c r="B67" s="328"/>
      <c r="C67" s="325"/>
      <c r="D67" s="329"/>
      <c r="E67" s="330" t="s">
        <v>239</v>
      </c>
      <c r="F67" s="1148" t="s">
        <v>244</v>
      </c>
      <c r="G67" s="943"/>
      <c r="H67" s="943"/>
      <c r="I67" s="944"/>
      <c r="J67" s="366"/>
      <c r="K67" s="366"/>
      <c r="L67" s="367"/>
      <c r="M67" s="368"/>
      <c r="N67" s="369">
        <f>SUM(N68:N85)</f>
        <v>0</v>
      </c>
      <c r="O67" s="330"/>
      <c r="P67" s="348"/>
      <c r="Q67" s="295" t="s">
        <v>1237</v>
      </c>
      <c r="R67" s="103"/>
      <c r="S67" s="103"/>
      <c r="T67" s="103"/>
      <c r="U67" s="103"/>
      <c r="V67" s="103"/>
      <c r="W67" s="103"/>
      <c r="X67" s="103"/>
      <c r="Y67" s="103"/>
      <c r="Z67" s="103"/>
      <c r="AA67" s="103"/>
    </row>
    <row r="68" spans="1:27" ht="21" hidden="1" customHeight="1">
      <c r="A68" s="247"/>
      <c r="B68" s="216"/>
      <c r="C68" s="254"/>
      <c r="D68" s="331"/>
      <c r="E68" s="1303" t="s">
        <v>235</v>
      </c>
      <c r="F68" s="152" t="s">
        <v>1223</v>
      </c>
      <c r="G68" s="150" t="s">
        <v>112</v>
      </c>
      <c r="H68" s="1163"/>
      <c r="I68" s="944"/>
      <c r="J68" s="1317"/>
      <c r="K68" s="1317" t="s">
        <v>1238</v>
      </c>
      <c r="L68" s="1020">
        <v>1</v>
      </c>
      <c r="M68" s="1335"/>
      <c r="N68" s="1341">
        <f>L68*M68</f>
        <v>0</v>
      </c>
      <c r="O68" s="1020"/>
      <c r="P68" s="373"/>
      <c r="Q68" s="108" t="s">
        <v>1212</v>
      </c>
      <c r="R68" s="148"/>
      <c r="S68" s="148"/>
      <c r="T68" s="148"/>
      <c r="U68" s="148"/>
      <c r="V68" s="148"/>
      <c r="W68" s="148"/>
      <c r="X68" s="148"/>
      <c r="Y68" s="148"/>
      <c r="Z68" s="148"/>
      <c r="AA68" s="148"/>
    </row>
    <row r="69" spans="1:27" ht="21" hidden="1" customHeight="1">
      <c r="A69" s="247"/>
      <c r="B69" s="216"/>
      <c r="C69" s="254"/>
      <c r="D69" s="331"/>
      <c r="E69" s="1304"/>
      <c r="F69" s="152" t="s">
        <v>1227</v>
      </c>
      <c r="G69" s="150" t="s">
        <v>112</v>
      </c>
      <c r="H69" s="1163"/>
      <c r="I69" s="944"/>
      <c r="J69" s="1318"/>
      <c r="K69" s="1318"/>
      <c r="L69" s="936"/>
      <c r="M69" s="1333"/>
      <c r="N69" s="1333"/>
      <c r="O69" s="936"/>
      <c r="P69" s="371"/>
      <c r="Q69" s="108" t="s">
        <v>1212</v>
      </c>
      <c r="R69" s="148"/>
      <c r="S69" s="148"/>
      <c r="T69" s="148"/>
      <c r="U69" s="148"/>
      <c r="V69" s="148"/>
      <c r="W69" s="148"/>
      <c r="X69" s="148"/>
      <c r="Y69" s="148"/>
      <c r="Z69" s="148"/>
      <c r="AA69" s="148"/>
    </row>
    <row r="70" spans="1:27" ht="21" hidden="1" customHeight="1">
      <c r="A70" s="247"/>
      <c r="B70" s="216"/>
      <c r="C70" s="254"/>
      <c r="D70" s="331"/>
      <c r="E70" s="1304"/>
      <c r="F70" s="152" t="s">
        <v>1216</v>
      </c>
      <c r="G70" s="150" t="s">
        <v>112</v>
      </c>
      <c r="H70" s="1163"/>
      <c r="I70" s="944"/>
      <c r="J70" s="1318"/>
      <c r="K70" s="1318"/>
      <c r="L70" s="936"/>
      <c r="M70" s="1333"/>
      <c r="N70" s="1333"/>
      <c r="O70" s="936"/>
      <c r="P70" s="371"/>
      <c r="Q70" s="108" t="s">
        <v>1212</v>
      </c>
      <c r="R70" s="148"/>
      <c r="S70" s="148"/>
      <c r="T70" s="148"/>
      <c r="U70" s="148"/>
      <c r="V70" s="148"/>
      <c r="W70" s="148"/>
      <c r="X70" s="148"/>
      <c r="Y70" s="148"/>
      <c r="Z70" s="148"/>
      <c r="AA70" s="148"/>
    </row>
    <row r="71" spans="1:27" ht="21" hidden="1" customHeight="1">
      <c r="A71" s="247"/>
      <c r="B71" s="216"/>
      <c r="C71" s="254"/>
      <c r="D71" s="331"/>
      <c r="E71" s="1304"/>
      <c r="F71" s="152" t="s">
        <v>1210</v>
      </c>
      <c r="G71" s="150" t="s">
        <v>112</v>
      </c>
      <c r="H71" s="1163"/>
      <c r="I71" s="944"/>
      <c r="J71" s="1318"/>
      <c r="K71" s="1318"/>
      <c r="L71" s="936"/>
      <c r="M71" s="1333"/>
      <c r="N71" s="1333"/>
      <c r="O71" s="936"/>
      <c r="P71" s="371"/>
      <c r="Q71" s="108" t="s">
        <v>1212</v>
      </c>
      <c r="R71" s="148"/>
      <c r="S71" s="148"/>
      <c r="T71" s="148"/>
      <c r="U71" s="148"/>
      <c r="V71" s="148"/>
      <c r="W71" s="148"/>
      <c r="X71" s="148"/>
      <c r="Y71" s="148"/>
      <c r="Z71" s="148"/>
      <c r="AA71" s="148"/>
    </row>
    <row r="72" spans="1:27" ht="21" hidden="1" customHeight="1">
      <c r="A72" s="247"/>
      <c r="B72" s="216"/>
      <c r="C72" s="254"/>
      <c r="D72" s="331"/>
      <c r="E72" s="1304"/>
      <c r="F72" s="152" t="s">
        <v>1231</v>
      </c>
      <c r="G72" s="150" t="s">
        <v>112</v>
      </c>
      <c r="H72" s="1163"/>
      <c r="I72" s="944"/>
      <c r="J72" s="1318"/>
      <c r="K72" s="1318"/>
      <c r="L72" s="936"/>
      <c r="M72" s="1333"/>
      <c r="N72" s="1333"/>
      <c r="O72" s="936"/>
      <c r="P72" s="371"/>
      <c r="Q72" s="108" t="s">
        <v>1212</v>
      </c>
      <c r="R72" s="148"/>
      <c r="S72" s="148"/>
      <c r="T72" s="148"/>
      <c r="U72" s="148"/>
      <c r="V72" s="148"/>
      <c r="W72" s="148"/>
      <c r="X72" s="148"/>
      <c r="Y72" s="148"/>
      <c r="Z72" s="148"/>
      <c r="AA72" s="148"/>
    </row>
    <row r="73" spans="1:27" ht="21" hidden="1" customHeight="1">
      <c r="A73" s="247"/>
      <c r="B73" s="216"/>
      <c r="C73" s="254"/>
      <c r="D73" s="331"/>
      <c r="E73" s="1304"/>
      <c r="F73" s="152" t="s">
        <v>1214</v>
      </c>
      <c r="G73" s="150" t="s">
        <v>112</v>
      </c>
      <c r="H73" s="1163"/>
      <c r="I73" s="944"/>
      <c r="J73" s="1318"/>
      <c r="K73" s="1318"/>
      <c r="L73" s="936"/>
      <c r="M73" s="1333"/>
      <c r="N73" s="1333"/>
      <c r="O73" s="936"/>
      <c r="P73" s="371"/>
      <c r="Q73" s="108" t="s">
        <v>1212</v>
      </c>
      <c r="R73" s="148"/>
      <c r="S73" s="148"/>
      <c r="T73" s="148"/>
      <c r="U73" s="148"/>
      <c r="V73" s="148"/>
      <c r="W73" s="148"/>
      <c r="X73" s="148"/>
      <c r="Y73" s="148"/>
      <c r="Z73" s="148"/>
      <c r="AA73" s="148"/>
    </row>
    <row r="74" spans="1:27" ht="21" hidden="1" customHeight="1">
      <c r="A74" s="247"/>
      <c r="B74" s="216"/>
      <c r="C74" s="254"/>
      <c r="D74" s="331"/>
      <c r="E74" s="1304"/>
      <c r="F74" s="152" t="s">
        <v>1215</v>
      </c>
      <c r="G74" s="150" t="s">
        <v>112</v>
      </c>
      <c r="H74" s="1163"/>
      <c r="I74" s="944"/>
      <c r="J74" s="1318"/>
      <c r="K74" s="1318"/>
      <c r="L74" s="936"/>
      <c r="M74" s="1333"/>
      <c r="N74" s="1333"/>
      <c r="O74" s="936"/>
      <c r="P74" s="371"/>
      <c r="Q74" s="108" t="s">
        <v>1212</v>
      </c>
      <c r="R74" s="148"/>
      <c r="S74" s="148"/>
      <c r="T74" s="148"/>
      <c r="U74" s="148"/>
      <c r="V74" s="148"/>
      <c r="W74" s="148"/>
      <c r="X74" s="148"/>
      <c r="Y74" s="148"/>
      <c r="Z74" s="148"/>
      <c r="AA74" s="148"/>
    </row>
    <row r="75" spans="1:27" ht="21" hidden="1" customHeight="1">
      <c r="A75" s="247"/>
      <c r="B75" s="216"/>
      <c r="C75" s="254"/>
      <c r="D75" s="331"/>
      <c r="E75" s="1304"/>
      <c r="F75" s="152" t="s">
        <v>4</v>
      </c>
      <c r="G75" s="150" t="s">
        <v>112</v>
      </c>
      <c r="H75" s="1163"/>
      <c r="I75" s="944"/>
      <c r="J75" s="1318"/>
      <c r="K75" s="1318"/>
      <c r="L75" s="936"/>
      <c r="M75" s="1333"/>
      <c r="N75" s="1333"/>
      <c r="O75" s="936"/>
      <c r="P75" s="371"/>
      <c r="Q75" s="108" t="s">
        <v>1239</v>
      </c>
      <c r="R75" s="148"/>
      <c r="S75" s="148"/>
      <c r="T75" s="148"/>
      <c r="U75" s="148"/>
      <c r="V75" s="148"/>
      <c r="W75" s="148"/>
      <c r="X75" s="148"/>
      <c r="Y75" s="148"/>
      <c r="Z75" s="148"/>
      <c r="AA75" s="148"/>
    </row>
    <row r="76" spans="1:27" ht="21" hidden="1" customHeight="1">
      <c r="A76" s="247"/>
      <c r="B76" s="216"/>
      <c r="C76" s="254"/>
      <c r="D76" s="331"/>
      <c r="E76" s="1312"/>
      <c r="F76" s="152" t="s">
        <v>1218</v>
      </c>
      <c r="G76" s="150" t="s">
        <v>112</v>
      </c>
      <c r="H76" s="1163"/>
      <c r="I76" s="944"/>
      <c r="J76" s="1319"/>
      <c r="K76" s="1319"/>
      <c r="L76" s="937"/>
      <c r="M76" s="1334"/>
      <c r="N76" s="1334"/>
      <c r="O76" s="937"/>
      <c r="P76" s="372"/>
      <c r="Q76" s="108" t="s">
        <v>1240</v>
      </c>
      <c r="R76" s="148"/>
      <c r="S76" s="148"/>
      <c r="T76" s="148"/>
      <c r="U76" s="148"/>
      <c r="V76" s="148"/>
      <c r="W76" s="148"/>
      <c r="X76" s="148"/>
      <c r="Y76" s="148"/>
      <c r="Z76" s="148"/>
      <c r="AA76" s="148"/>
    </row>
    <row r="77" spans="1:27" ht="21" hidden="1" customHeight="1">
      <c r="A77" s="247"/>
      <c r="B77" s="216"/>
      <c r="C77" s="254"/>
      <c r="D77" s="331"/>
      <c r="E77" s="1303" t="s">
        <v>241</v>
      </c>
      <c r="F77" s="152" t="s">
        <v>1223</v>
      </c>
      <c r="G77" s="150" t="s">
        <v>112</v>
      </c>
      <c r="H77" s="1163"/>
      <c r="I77" s="944"/>
      <c r="J77" s="1317"/>
      <c r="K77" s="1317" t="s">
        <v>1238</v>
      </c>
      <c r="L77" s="1020">
        <v>1</v>
      </c>
      <c r="M77" s="1335"/>
      <c r="N77" s="1341">
        <f>L77*M77</f>
        <v>0</v>
      </c>
      <c r="O77" s="1020"/>
      <c r="P77" s="373"/>
      <c r="Q77" s="108" t="s">
        <v>1212</v>
      </c>
      <c r="R77" s="148"/>
      <c r="S77" s="148"/>
      <c r="T77" s="148"/>
      <c r="U77" s="148"/>
      <c r="V77" s="148"/>
      <c r="W77" s="148"/>
      <c r="X77" s="148"/>
      <c r="Y77" s="148"/>
      <c r="Z77" s="148"/>
      <c r="AA77" s="148"/>
    </row>
    <row r="78" spans="1:27" ht="21" hidden="1" customHeight="1">
      <c r="A78" s="247"/>
      <c r="B78" s="216"/>
      <c r="C78" s="254"/>
      <c r="D78" s="331"/>
      <c r="E78" s="1304"/>
      <c r="F78" s="152" t="s">
        <v>1227</v>
      </c>
      <c r="G78" s="150" t="s">
        <v>112</v>
      </c>
      <c r="H78" s="1163"/>
      <c r="I78" s="944"/>
      <c r="J78" s="1318"/>
      <c r="K78" s="1318"/>
      <c r="L78" s="936"/>
      <c r="M78" s="1333"/>
      <c r="N78" s="1333"/>
      <c r="O78" s="936"/>
      <c r="P78" s="371"/>
      <c r="Q78" s="108" t="s">
        <v>1212</v>
      </c>
      <c r="R78" s="148"/>
      <c r="S78" s="148"/>
      <c r="T78" s="148"/>
      <c r="U78" s="148"/>
      <c r="V78" s="148"/>
      <c r="W78" s="148"/>
      <c r="X78" s="148"/>
      <c r="Y78" s="148"/>
      <c r="Z78" s="148"/>
      <c r="AA78" s="148"/>
    </row>
    <row r="79" spans="1:27" ht="21" hidden="1" customHeight="1">
      <c r="A79" s="247"/>
      <c r="B79" s="216"/>
      <c r="C79" s="254"/>
      <c r="D79" s="331"/>
      <c r="E79" s="1304"/>
      <c r="F79" s="152" t="s">
        <v>1216</v>
      </c>
      <c r="G79" s="150" t="s">
        <v>112</v>
      </c>
      <c r="H79" s="1163"/>
      <c r="I79" s="944"/>
      <c r="J79" s="1318"/>
      <c r="K79" s="1318"/>
      <c r="L79" s="936"/>
      <c r="M79" s="1333"/>
      <c r="N79" s="1333"/>
      <c r="O79" s="936"/>
      <c r="P79" s="371"/>
      <c r="Q79" s="108" t="s">
        <v>1212</v>
      </c>
      <c r="R79" s="148"/>
      <c r="S79" s="148"/>
      <c r="T79" s="148"/>
      <c r="U79" s="148"/>
      <c r="V79" s="148"/>
      <c r="W79" s="148"/>
      <c r="X79" s="148"/>
      <c r="Y79" s="148"/>
      <c r="Z79" s="148"/>
      <c r="AA79" s="148"/>
    </row>
    <row r="80" spans="1:27" ht="21" hidden="1" customHeight="1">
      <c r="A80" s="247"/>
      <c r="B80" s="216"/>
      <c r="C80" s="254"/>
      <c r="D80" s="331"/>
      <c r="E80" s="1304"/>
      <c r="F80" s="152" t="s">
        <v>1210</v>
      </c>
      <c r="G80" s="150" t="s">
        <v>112</v>
      </c>
      <c r="H80" s="1163"/>
      <c r="I80" s="944"/>
      <c r="J80" s="1318"/>
      <c r="K80" s="1318"/>
      <c r="L80" s="936"/>
      <c r="M80" s="1333"/>
      <c r="N80" s="1333"/>
      <c r="O80" s="936"/>
      <c r="P80" s="371"/>
      <c r="Q80" s="108" t="s">
        <v>1212</v>
      </c>
      <c r="R80" s="148"/>
      <c r="S80" s="148"/>
      <c r="T80" s="148"/>
      <c r="U80" s="148"/>
      <c r="V80" s="148"/>
      <c r="W80" s="148"/>
      <c r="X80" s="148"/>
      <c r="Y80" s="148"/>
      <c r="Z80" s="148"/>
      <c r="AA80" s="148"/>
    </row>
    <row r="81" spans="1:27" ht="21" hidden="1" customHeight="1">
      <c r="A81" s="247"/>
      <c r="B81" s="216"/>
      <c r="C81" s="254"/>
      <c r="D81" s="331"/>
      <c r="E81" s="1304"/>
      <c r="F81" s="152" t="s">
        <v>1231</v>
      </c>
      <c r="G81" s="150" t="s">
        <v>112</v>
      </c>
      <c r="H81" s="1163"/>
      <c r="I81" s="944"/>
      <c r="J81" s="1318"/>
      <c r="K81" s="1318"/>
      <c r="L81" s="936"/>
      <c r="M81" s="1333"/>
      <c r="N81" s="1333"/>
      <c r="O81" s="936"/>
      <c r="P81" s="371"/>
      <c r="Q81" s="108" t="s">
        <v>1212</v>
      </c>
      <c r="R81" s="148"/>
      <c r="S81" s="148"/>
      <c r="T81" s="148"/>
      <c r="U81" s="148"/>
      <c r="V81" s="148"/>
      <c r="W81" s="148"/>
      <c r="X81" s="148"/>
      <c r="Y81" s="148"/>
      <c r="Z81" s="148"/>
      <c r="AA81" s="148"/>
    </row>
    <row r="82" spans="1:27" ht="21" hidden="1" customHeight="1">
      <c r="A82" s="247"/>
      <c r="B82" s="216"/>
      <c r="C82" s="254"/>
      <c r="D82" s="331"/>
      <c r="E82" s="1304"/>
      <c r="F82" s="152" t="s">
        <v>1214</v>
      </c>
      <c r="G82" s="150" t="s">
        <v>112</v>
      </c>
      <c r="H82" s="1163"/>
      <c r="I82" s="944"/>
      <c r="J82" s="1318"/>
      <c r="K82" s="1318"/>
      <c r="L82" s="936"/>
      <c r="M82" s="1333"/>
      <c r="N82" s="1333"/>
      <c r="O82" s="936"/>
      <c r="P82" s="371"/>
      <c r="Q82" s="108" t="s">
        <v>1212</v>
      </c>
      <c r="R82" s="148"/>
      <c r="S82" s="148"/>
      <c r="T82" s="148"/>
      <c r="U82" s="148"/>
      <c r="V82" s="148"/>
      <c r="W82" s="148"/>
      <c r="X82" s="148"/>
      <c r="Y82" s="148"/>
      <c r="Z82" s="148"/>
      <c r="AA82" s="148"/>
    </row>
    <row r="83" spans="1:27" ht="21" hidden="1" customHeight="1">
      <c r="A83" s="247"/>
      <c r="B83" s="216"/>
      <c r="C83" s="254"/>
      <c r="D83" s="331"/>
      <c r="E83" s="1304"/>
      <c r="F83" s="152" t="s">
        <v>1215</v>
      </c>
      <c r="G83" s="150" t="s">
        <v>112</v>
      </c>
      <c r="H83" s="1163"/>
      <c r="I83" s="944"/>
      <c r="J83" s="1318"/>
      <c r="K83" s="1318"/>
      <c r="L83" s="936"/>
      <c r="M83" s="1333"/>
      <c r="N83" s="1333"/>
      <c r="O83" s="936"/>
      <c r="P83" s="371"/>
      <c r="Q83" s="108" t="s">
        <v>1212</v>
      </c>
      <c r="R83" s="148"/>
      <c r="S83" s="148"/>
      <c r="T83" s="148"/>
      <c r="U83" s="148"/>
      <c r="V83" s="148"/>
      <c r="W83" s="148"/>
      <c r="X83" s="148"/>
      <c r="Y83" s="148"/>
      <c r="Z83" s="148"/>
      <c r="AA83" s="148"/>
    </row>
    <row r="84" spans="1:27" ht="21" hidden="1" customHeight="1">
      <c r="A84" s="247"/>
      <c r="B84" s="216"/>
      <c r="C84" s="254"/>
      <c r="D84" s="331"/>
      <c r="E84" s="1304"/>
      <c r="F84" s="152" t="s">
        <v>4</v>
      </c>
      <c r="G84" s="150" t="s">
        <v>112</v>
      </c>
      <c r="H84" s="1163"/>
      <c r="I84" s="944"/>
      <c r="J84" s="1318"/>
      <c r="K84" s="1318"/>
      <c r="L84" s="936"/>
      <c r="M84" s="1333"/>
      <c r="N84" s="1333"/>
      <c r="O84" s="936"/>
      <c r="P84" s="371"/>
      <c r="Q84" s="108" t="s">
        <v>1239</v>
      </c>
      <c r="R84" s="148"/>
      <c r="S84" s="148"/>
      <c r="T84" s="148"/>
      <c r="U84" s="148"/>
      <c r="V84" s="148"/>
      <c r="W84" s="148"/>
      <c r="X84" s="148"/>
      <c r="Y84" s="148"/>
      <c r="Z84" s="148"/>
      <c r="AA84" s="148"/>
    </row>
    <row r="85" spans="1:27" ht="21" hidden="1" customHeight="1">
      <c r="A85" s="247"/>
      <c r="B85" s="216"/>
      <c r="C85" s="254"/>
      <c r="D85" s="331"/>
      <c r="E85" s="1312"/>
      <c r="F85" s="152" t="s">
        <v>1218</v>
      </c>
      <c r="G85" s="150" t="s">
        <v>112</v>
      </c>
      <c r="H85" s="1163"/>
      <c r="I85" s="944"/>
      <c r="J85" s="1319"/>
      <c r="K85" s="1319"/>
      <c r="L85" s="937"/>
      <c r="M85" s="1334"/>
      <c r="N85" s="1334"/>
      <c r="O85" s="937"/>
      <c r="P85" s="372"/>
      <c r="Q85" s="108" t="s">
        <v>1219</v>
      </c>
      <c r="R85" s="148"/>
      <c r="S85" s="148"/>
      <c r="T85" s="148"/>
      <c r="U85" s="148"/>
      <c r="V85" s="148"/>
      <c r="W85" s="148"/>
      <c r="X85" s="148"/>
      <c r="Y85" s="148"/>
      <c r="Z85" s="148"/>
      <c r="AA85" s="148"/>
    </row>
    <row r="86" spans="1:27" ht="33.75" customHeight="1">
      <c r="A86" s="322"/>
      <c r="B86" s="328"/>
      <c r="C86" s="325"/>
      <c r="D86" s="326" t="s">
        <v>39</v>
      </c>
      <c r="E86" s="1238" t="s">
        <v>1241</v>
      </c>
      <c r="F86" s="943"/>
      <c r="G86" s="943"/>
      <c r="H86" s="943"/>
      <c r="I86" s="944"/>
      <c r="J86" s="361"/>
      <c r="K86" s="361"/>
      <c r="L86" s="362"/>
      <c r="M86" s="380"/>
      <c r="N86" s="364">
        <f>N87+N304+N305+N386+N467+N468</f>
        <v>92.124783549783558</v>
      </c>
      <c r="O86" s="365"/>
      <c r="P86" s="348"/>
      <c r="Q86" s="295" t="s">
        <v>1242</v>
      </c>
      <c r="R86" s="376"/>
      <c r="S86" s="376"/>
      <c r="T86" s="376"/>
      <c r="U86" s="376"/>
      <c r="V86" s="376"/>
      <c r="W86" s="376"/>
      <c r="X86" s="376"/>
      <c r="Y86" s="376"/>
      <c r="Z86" s="376"/>
      <c r="AA86" s="376"/>
    </row>
    <row r="87" spans="1:27" ht="21.75" customHeight="1">
      <c r="A87" s="327"/>
      <c r="B87" s="328"/>
      <c r="C87" s="377"/>
      <c r="D87" s="378"/>
      <c r="E87" s="330" t="s">
        <v>237</v>
      </c>
      <c r="F87" s="1148" t="s">
        <v>1243</v>
      </c>
      <c r="G87" s="943"/>
      <c r="H87" s="943"/>
      <c r="I87" s="944"/>
      <c r="J87" s="366"/>
      <c r="K87" s="366"/>
      <c r="L87" s="367"/>
      <c r="M87" s="368"/>
      <c r="N87" s="369">
        <f>SUM(N88:N303)</f>
        <v>50.083116883116887</v>
      </c>
      <c r="O87" s="330"/>
      <c r="P87" s="348"/>
      <c r="Q87" s="295" t="s">
        <v>1244</v>
      </c>
      <c r="R87" s="103"/>
      <c r="S87" s="103"/>
      <c r="T87" s="103"/>
      <c r="U87" s="103"/>
      <c r="V87" s="103"/>
      <c r="W87" s="103"/>
      <c r="X87" s="103"/>
      <c r="Y87" s="103"/>
      <c r="Z87" s="103"/>
      <c r="AA87" s="103"/>
    </row>
    <row r="88" spans="1:27" s="317" customFormat="1" ht="30" customHeight="1">
      <c r="A88" s="247"/>
      <c r="B88" s="216"/>
      <c r="C88" s="254"/>
      <c r="D88" s="331"/>
      <c r="E88" s="1303" t="s">
        <v>235</v>
      </c>
      <c r="F88" s="152" t="s">
        <v>1245</v>
      </c>
      <c r="G88" s="150" t="s">
        <v>112</v>
      </c>
      <c r="H88" s="1240" t="s">
        <v>1246</v>
      </c>
      <c r="I88" s="1241"/>
      <c r="J88" s="1317" t="s">
        <v>1247</v>
      </c>
      <c r="K88" s="1317" t="s">
        <v>1248</v>
      </c>
      <c r="L88" s="1020">
        <v>1</v>
      </c>
      <c r="M88" s="1335">
        <f>(0.4/5)*P89</f>
        <v>3.2</v>
      </c>
      <c r="N88" s="1341">
        <f>L88*M88</f>
        <v>3.2</v>
      </c>
      <c r="O88" s="1345">
        <v>2.5</v>
      </c>
      <c r="P88" s="373" t="s">
        <v>1249</v>
      </c>
      <c r="Q88" s="108" t="s">
        <v>1212</v>
      </c>
      <c r="R88" s="148"/>
      <c r="S88" s="148"/>
      <c r="T88" s="148"/>
      <c r="U88" s="148"/>
      <c r="V88" s="148"/>
      <c r="W88" s="148"/>
      <c r="X88" s="148"/>
      <c r="Y88" s="148"/>
      <c r="Z88" s="148"/>
      <c r="AA88" s="148"/>
    </row>
    <row r="89" spans="1:27" s="317" customFormat="1" ht="30" customHeight="1">
      <c r="A89" s="247"/>
      <c r="B89" s="216"/>
      <c r="C89" s="254"/>
      <c r="D89" s="331"/>
      <c r="E89" s="1313"/>
      <c r="F89" s="152" t="s">
        <v>1227</v>
      </c>
      <c r="G89" s="150" t="s">
        <v>112</v>
      </c>
      <c r="H89" s="1163" t="s">
        <v>1250</v>
      </c>
      <c r="I89" s="1242"/>
      <c r="J89" s="1320"/>
      <c r="K89" s="1320"/>
      <c r="L89" s="1330"/>
      <c r="M89" s="1338"/>
      <c r="N89" s="1336"/>
      <c r="O89" s="1346"/>
      <c r="P89" s="381">
        <v>40</v>
      </c>
      <c r="Q89" s="108" t="s">
        <v>1212</v>
      </c>
      <c r="R89" s="148"/>
      <c r="S89" s="148"/>
      <c r="T89" s="148"/>
      <c r="U89" s="148"/>
      <c r="V89" s="148"/>
      <c r="W89" s="148"/>
      <c r="X89" s="148"/>
      <c r="Y89" s="148"/>
      <c r="Z89" s="148"/>
      <c r="AA89" s="148"/>
    </row>
    <row r="90" spans="1:27" s="317" customFormat="1" ht="22" customHeight="1">
      <c r="A90" s="247"/>
      <c r="B90" s="216"/>
      <c r="C90" s="254"/>
      <c r="D90" s="331"/>
      <c r="E90" s="1313"/>
      <c r="F90" s="152" t="s">
        <v>1251</v>
      </c>
      <c r="G90" s="150" t="s">
        <v>112</v>
      </c>
      <c r="H90" s="1163" t="s">
        <v>1252</v>
      </c>
      <c r="I90" s="1242"/>
      <c r="J90" s="1320"/>
      <c r="K90" s="1320"/>
      <c r="L90" s="1330"/>
      <c r="M90" s="1338"/>
      <c r="N90" s="1336"/>
      <c r="O90" s="1346"/>
      <c r="P90" s="381"/>
      <c r="Q90" s="108" t="s">
        <v>1212</v>
      </c>
      <c r="R90" s="148"/>
      <c r="S90" s="148"/>
      <c r="T90" s="148"/>
      <c r="U90" s="148"/>
      <c r="V90" s="148"/>
      <c r="W90" s="148"/>
      <c r="X90" s="148"/>
      <c r="Y90" s="148"/>
      <c r="Z90" s="148"/>
      <c r="AA90" s="148"/>
    </row>
    <row r="91" spans="1:27" s="317" customFormat="1" ht="22" customHeight="1">
      <c r="A91" s="247"/>
      <c r="B91" s="216"/>
      <c r="C91" s="254"/>
      <c r="D91" s="331"/>
      <c r="E91" s="1313"/>
      <c r="F91" s="152" t="s">
        <v>1253</v>
      </c>
      <c r="G91" s="150" t="s">
        <v>112</v>
      </c>
      <c r="H91" s="1163">
        <v>50</v>
      </c>
      <c r="I91" s="1242"/>
      <c r="J91" s="1320"/>
      <c r="K91" s="1320"/>
      <c r="L91" s="1330"/>
      <c r="M91" s="1338"/>
      <c r="N91" s="1336"/>
      <c r="O91" s="1346"/>
      <c r="P91" s="381"/>
      <c r="Q91" s="108" t="s">
        <v>1212</v>
      </c>
      <c r="R91" s="148"/>
      <c r="S91" s="148"/>
      <c r="T91" s="148"/>
      <c r="U91" s="148"/>
      <c r="V91" s="148"/>
      <c r="W91" s="148"/>
      <c r="X91" s="148"/>
      <c r="Y91" s="148"/>
      <c r="Z91" s="148"/>
      <c r="AA91" s="148"/>
    </row>
    <row r="92" spans="1:27" s="317" customFormat="1" ht="22" customHeight="1">
      <c r="A92" s="247"/>
      <c r="B92" s="216"/>
      <c r="C92" s="254"/>
      <c r="D92" s="331"/>
      <c r="E92" s="1313"/>
      <c r="F92" s="152" t="s">
        <v>1254</v>
      </c>
      <c r="G92" s="150" t="s">
        <v>112</v>
      </c>
      <c r="H92" s="1246" t="s">
        <v>10</v>
      </c>
      <c r="I92" s="1242"/>
      <c r="J92" s="1320"/>
      <c r="K92" s="1320"/>
      <c r="L92" s="1330"/>
      <c r="M92" s="1338"/>
      <c r="N92" s="1336"/>
      <c r="O92" s="1346"/>
      <c r="P92" s="381"/>
      <c r="Q92" s="108" t="s">
        <v>1255</v>
      </c>
      <c r="R92" s="148"/>
      <c r="S92" s="148"/>
      <c r="T92" s="148"/>
      <c r="U92" s="148"/>
      <c r="V92" s="148"/>
      <c r="W92" s="148"/>
      <c r="X92" s="148"/>
      <c r="Y92" s="148"/>
      <c r="Z92" s="148"/>
      <c r="AA92" s="148"/>
    </row>
    <row r="93" spans="1:27" s="317" customFormat="1" ht="22" customHeight="1">
      <c r="A93" s="247"/>
      <c r="B93" s="216"/>
      <c r="C93" s="254"/>
      <c r="D93" s="331"/>
      <c r="E93" s="1313"/>
      <c r="F93" s="152" t="s">
        <v>1256</v>
      </c>
      <c r="G93" s="150" t="s">
        <v>112</v>
      </c>
      <c r="H93" s="1163">
        <v>2016</v>
      </c>
      <c r="I93" s="1242"/>
      <c r="J93" s="1320"/>
      <c r="K93" s="1320"/>
      <c r="L93" s="1330"/>
      <c r="M93" s="1338"/>
      <c r="N93" s="1336"/>
      <c r="O93" s="1346"/>
      <c r="P93" s="381"/>
      <c r="Q93" s="108" t="s">
        <v>1212</v>
      </c>
      <c r="R93" s="148"/>
      <c r="S93" s="148"/>
      <c r="T93" s="148"/>
      <c r="U93" s="148"/>
      <c r="V93" s="148"/>
      <c r="W93" s="148"/>
      <c r="X93" s="148"/>
      <c r="Y93" s="148"/>
      <c r="Z93" s="148"/>
      <c r="AA93" s="148"/>
    </row>
    <row r="94" spans="1:27" s="317" customFormat="1" ht="22" customHeight="1">
      <c r="A94" s="247"/>
      <c r="B94" s="216"/>
      <c r="C94" s="254"/>
      <c r="D94" s="331"/>
      <c r="E94" s="1313"/>
      <c r="F94" s="152" t="s">
        <v>1257</v>
      </c>
      <c r="G94" s="150" t="s">
        <v>112</v>
      </c>
      <c r="H94" s="1163" t="s">
        <v>1258</v>
      </c>
      <c r="I94" s="1242"/>
      <c r="J94" s="1320"/>
      <c r="K94" s="1320"/>
      <c r="L94" s="1330"/>
      <c r="M94" s="1338"/>
      <c r="N94" s="1336"/>
      <c r="O94" s="1346"/>
      <c r="P94" s="381"/>
      <c r="Q94" s="108" t="s">
        <v>1212</v>
      </c>
      <c r="R94" s="148"/>
      <c r="S94" s="148"/>
      <c r="T94" s="148"/>
      <c r="U94" s="148"/>
      <c r="V94" s="148"/>
      <c r="W94" s="148"/>
      <c r="X94" s="148"/>
      <c r="Y94" s="148"/>
      <c r="Z94" s="148"/>
      <c r="AA94" s="148"/>
    </row>
    <row r="95" spans="1:27" s="317" customFormat="1" ht="22" customHeight="1">
      <c r="A95" s="247"/>
      <c r="B95" s="216"/>
      <c r="C95" s="254"/>
      <c r="D95" s="331"/>
      <c r="E95" s="1313"/>
      <c r="F95" s="152" t="s">
        <v>1259</v>
      </c>
      <c r="G95" s="150" t="s">
        <v>112</v>
      </c>
      <c r="H95" s="1163" t="s">
        <v>1260</v>
      </c>
      <c r="I95" s="1242"/>
      <c r="J95" s="1320"/>
      <c r="K95" s="1320"/>
      <c r="L95" s="1330"/>
      <c r="M95" s="1338"/>
      <c r="N95" s="1336"/>
      <c r="O95" s="1346"/>
      <c r="P95" s="381"/>
      <c r="Q95" s="108" t="s">
        <v>1212</v>
      </c>
      <c r="R95" s="148"/>
      <c r="S95" s="148"/>
      <c r="T95" s="148"/>
      <c r="U95" s="148"/>
      <c r="V95" s="148"/>
      <c r="W95" s="148"/>
      <c r="X95" s="148"/>
      <c r="Y95" s="148"/>
      <c r="Z95" s="148"/>
      <c r="AA95" s="148"/>
    </row>
    <row r="96" spans="1:27" s="317" customFormat="1" ht="22" customHeight="1">
      <c r="A96" s="247"/>
      <c r="B96" s="216"/>
      <c r="C96" s="254"/>
      <c r="D96" s="331"/>
      <c r="E96" s="1313"/>
      <c r="F96" s="152" t="s">
        <v>1215</v>
      </c>
      <c r="G96" s="150" t="s">
        <v>112</v>
      </c>
      <c r="H96" s="1163" t="s">
        <v>1261</v>
      </c>
      <c r="I96" s="1242"/>
      <c r="J96" s="1320"/>
      <c r="K96" s="1320"/>
      <c r="L96" s="1330"/>
      <c r="M96" s="1338"/>
      <c r="N96" s="1336"/>
      <c r="O96" s="1346"/>
      <c r="P96" s="381"/>
      <c r="Q96" s="108" t="s">
        <v>1212</v>
      </c>
      <c r="R96" s="148"/>
      <c r="S96" s="148"/>
      <c r="T96" s="148"/>
      <c r="U96" s="148"/>
      <c r="V96" s="148"/>
      <c r="W96" s="148"/>
      <c r="X96" s="148"/>
      <c r="Y96" s="148"/>
      <c r="Z96" s="148"/>
      <c r="AA96" s="148"/>
    </row>
    <row r="97" spans="1:27" s="317" customFormat="1" ht="22" customHeight="1">
      <c r="A97" s="247"/>
      <c r="B97" s="216"/>
      <c r="C97" s="254"/>
      <c r="D97" s="331"/>
      <c r="E97" s="1313"/>
      <c r="F97" s="152" t="s">
        <v>1262</v>
      </c>
      <c r="G97" s="150" t="s">
        <v>112</v>
      </c>
      <c r="H97" s="1247" t="s">
        <v>1263</v>
      </c>
      <c r="I97" s="1242"/>
      <c r="J97" s="1320"/>
      <c r="K97" s="1320"/>
      <c r="L97" s="1330"/>
      <c r="M97" s="1338"/>
      <c r="N97" s="1336"/>
      <c r="O97" s="1346"/>
      <c r="P97" s="381"/>
      <c r="Q97" s="108" t="s">
        <v>1264</v>
      </c>
      <c r="R97" s="148"/>
      <c r="S97" s="148"/>
      <c r="T97" s="148"/>
      <c r="U97" s="148"/>
      <c r="V97" s="148"/>
      <c r="W97" s="148"/>
      <c r="X97" s="148"/>
      <c r="Y97" s="148"/>
      <c r="Z97" s="148"/>
      <c r="AA97" s="148"/>
    </row>
    <row r="98" spans="1:27" s="317" customFormat="1" ht="22" customHeight="1">
      <c r="A98" s="247"/>
      <c r="B98" s="216"/>
      <c r="C98" s="254"/>
      <c r="D98" s="331"/>
      <c r="E98" s="1313"/>
      <c r="F98" s="152" t="s">
        <v>1265</v>
      </c>
      <c r="G98" s="150" t="s">
        <v>112</v>
      </c>
      <c r="H98" s="1247" t="s">
        <v>1266</v>
      </c>
      <c r="I98" s="1242"/>
      <c r="J98" s="1320"/>
      <c r="K98" s="1320"/>
      <c r="L98" s="1330"/>
      <c r="M98" s="1338"/>
      <c r="N98" s="1336"/>
      <c r="O98" s="1346"/>
      <c r="P98" s="381"/>
      <c r="Q98" s="108" t="s">
        <v>1267</v>
      </c>
      <c r="R98" s="148"/>
      <c r="S98" s="148"/>
      <c r="T98" s="148"/>
      <c r="U98" s="148"/>
      <c r="V98" s="148"/>
      <c r="W98" s="148"/>
      <c r="X98" s="148"/>
      <c r="Y98" s="148"/>
      <c r="Z98" s="148"/>
      <c r="AA98" s="148"/>
    </row>
    <row r="99" spans="1:27" s="317" customFormat="1" ht="22" customHeight="1">
      <c r="A99" s="247"/>
      <c r="B99" s="216"/>
      <c r="C99" s="254"/>
      <c r="D99" s="331"/>
      <c r="E99" s="1313"/>
      <c r="F99" s="152" t="s">
        <v>4</v>
      </c>
      <c r="G99" s="150" t="s">
        <v>112</v>
      </c>
      <c r="H99" s="1247" t="s">
        <v>1268</v>
      </c>
      <c r="I99" s="1242"/>
      <c r="J99" s="1320"/>
      <c r="K99" s="1320"/>
      <c r="L99" s="1330"/>
      <c r="M99" s="1338"/>
      <c r="N99" s="1336"/>
      <c r="O99" s="1346"/>
      <c r="P99" s="381"/>
      <c r="Q99" s="108" t="s">
        <v>1269</v>
      </c>
      <c r="R99" s="148"/>
      <c r="S99" s="148"/>
      <c r="T99" s="148"/>
      <c r="U99" s="148"/>
      <c r="V99" s="148"/>
      <c r="W99" s="148"/>
      <c r="X99" s="148"/>
      <c r="Y99" s="148"/>
      <c r="Z99" s="148"/>
      <c r="AA99" s="148"/>
    </row>
    <row r="100" spans="1:27" s="317" customFormat="1" ht="44.15" customHeight="1">
      <c r="A100" s="247"/>
      <c r="B100" s="216"/>
      <c r="C100" s="254"/>
      <c r="D100" s="331"/>
      <c r="E100" s="1313"/>
      <c r="F100" s="152" t="s">
        <v>1218</v>
      </c>
      <c r="G100" s="150" t="s">
        <v>112</v>
      </c>
      <c r="H100" s="1243" t="s">
        <v>1270</v>
      </c>
      <c r="I100" s="1242"/>
      <c r="J100" s="1320"/>
      <c r="K100" s="1320"/>
      <c r="L100" s="1330"/>
      <c r="M100" s="1338"/>
      <c r="N100" s="1336"/>
      <c r="O100" s="1346"/>
      <c r="P100" s="381"/>
      <c r="Q100" s="108" t="s">
        <v>1219</v>
      </c>
      <c r="R100" s="148"/>
      <c r="S100" s="148"/>
      <c r="T100" s="148"/>
      <c r="U100" s="148"/>
      <c r="V100" s="148"/>
      <c r="W100" s="148"/>
      <c r="X100" s="148"/>
      <c r="Y100" s="148"/>
      <c r="Z100" s="148"/>
      <c r="AA100" s="148"/>
    </row>
    <row r="101" spans="1:27" s="317" customFormat="1" ht="51" customHeight="1">
      <c r="A101" s="247"/>
      <c r="B101" s="216"/>
      <c r="C101" s="254"/>
      <c r="D101" s="331"/>
      <c r="E101" s="1313"/>
      <c r="F101" s="152" t="s">
        <v>1271</v>
      </c>
      <c r="G101" s="150"/>
      <c r="H101" s="1248" t="s">
        <v>1272</v>
      </c>
      <c r="I101" s="1245"/>
      <c r="J101" s="1320"/>
      <c r="K101" s="1320"/>
      <c r="L101" s="1330"/>
      <c r="M101" s="1338"/>
      <c r="N101" s="1336"/>
      <c r="O101" s="1346"/>
      <c r="P101" s="381"/>
      <c r="Q101" s="108" t="s">
        <v>1273</v>
      </c>
      <c r="R101" s="148"/>
      <c r="S101" s="148"/>
      <c r="T101" s="148"/>
      <c r="U101" s="148"/>
      <c r="V101" s="148"/>
      <c r="W101" s="148"/>
      <c r="X101" s="148"/>
      <c r="Y101" s="148"/>
      <c r="Z101" s="148"/>
      <c r="AA101" s="148"/>
    </row>
    <row r="102" spans="1:27" s="317" customFormat="1" ht="22" customHeight="1">
      <c r="A102" s="247"/>
      <c r="B102" s="216"/>
      <c r="C102" s="254"/>
      <c r="D102" s="331"/>
      <c r="E102" s="1313"/>
      <c r="F102" s="152" t="s">
        <v>1274</v>
      </c>
      <c r="G102" s="150" t="s">
        <v>112</v>
      </c>
      <c r="H102" s="1243" t="s">
        <v>1275</v>
      </c>
      <c r="I102" s="1242"/>
      <c r="J102" s="1320"/>
      <c r="K102" s="1320"/>
      <c r="L102" s="1330"/>
      <c r="M102" s="1338"/>
      <c r="N102" s="1336"/>
      <c r="O102" s="1346"/>
      <c r="P102" s="381"/>
      <c r="Q102" s="108" t="s">
        <v>1276</v>
      </c>
      <c r="R102" s="148"/>
      <c r="S102" s="148"/>
      <c r="T102" s="148"/>
      <c r="U102" s="148"/>
      <c r="V102" s="148"/>
      <c r="W102" s="148"/>
      <c r="X102" s="148"/>
      <c r="Y102" s="148"/>
      <c r="Z102" s="148"/>
      <c r="AA102" s="148"/>
    </row>
    <row r="103" spans="1:27" s="317" customFormat="1" ht="31" customHeight="1">
      <c r="A103" s="247"/>
      <c r="B103" s="216"/>
      <c r="C103" s="254"/>
      <c r="D103" s="331"/>
      <c r="E103" s="1313"/>
      <c r="F103" s="152" t="s">
        <v>1277</v>
      </c>
      <c r="G103" s="150" t="s">
        <v>112</v>
      </c>
      <c r="H103" s="1246" t="s">
        <v>10</v>
      </c>
      <c r="I103" s="1242"/>
      <c r="J103" s="1320"/>
      <c r="K103" s="1320"/>
      <c r="L103" s="1330"/>
      <c r="M103" s="1338"/>
      <c r="N103" s="1336"/>
      <c r="O103" s="1346"/>
      <c r="P103" s="381"/>
      <c r="Q103" s="108" t="s">
        <v>1278</v>
      </c>
      <c r="R103" s="148"/>
      <c r="S103" s="148"/>
      <c r="T103" s="148"/>
      <c r="U103" s="148"/>
      <c r="V103" s="148"/>
      <c r="W103" s="148"/>
      <c r="X103" s="148"/>
      <c r="Y103" s="148"/>
      <c r="Z103" s="148"/>
      <c r="AA103" s="148"/>
    </row>
    <row r="104" spans="1:27" s="317" customFormat="1" ht="29.15" customHeight="1">
      <c r="A104" s="247"/>
      <c r="B104" s="216"/>
      <c r="C104" s="254"/>
      <c r="D104" s="331"/>
      <c r="E104" s="1313"/>
      <c r="F104" s="152" t="s">
        <v>1279</v>
      </c>
      <c r="G104" s="150" t="s">
        <v>112</v>
      </c>
      <c r="H104" s="1163" t="s">
        <v>1280</v>
      </c>
      <c r="I104" s="1242"/>
      <c r="J104" s="1320"/>
      <c r="K104" s="1320"/>
      <c r="L104" s="1330"/>
      <c r="M104" s="1338"/>
      <c r="N104" s="1336"/>
      <c r="O104" s="1346"/>
      <c r="P104" s="381"/>
      <c r="Q104" s="108" t="s">
        <v>1281</v>
      </c>
      <c r="R104" s="148"/>
      <c r="S104" s="148"/>
      <c r="T104" s="148"/>
      <c r="U104" s="148"/>
      <c r="V104" s="148"/>
      <c r="W104" s="148"/>
      <c r="X104" s="148"/>
      <c r="Y104" s="148"/>
      <c r="Z104" s="148"/>
      <c r="AA104" s="148"/>
    </row>
    <row r="105" spans="1:27" s="317" customFormat="1" ht="29.15" customHeight="1">
      <c r="A105" s="247"/>
      <c r="B105" s="216"/>
      <c r="C105" s="254"/>
      <c r="D105" s="331"/>
      <c r="E105" s="1314"/>
      <c r="F105" s="152" t="s">
        <v>1282</v>
      </c>
      <c r="G105" s="150" t="s">
        <v>112</v>
      </c>
      <c r="H105" s="1249" t="s">
        <v>10</v>
      </c>
      <c r="I105" s="1250"/>
      <c r="J105" s="1321"/>
      <c r="K105" s="1321"/>
      <c r="L105" s="1331"/>
      <c r="M105" s="1339"/>
      <c r="N105" s="1337"/>
      <c r="O105" s="1347"/>
      <c r="P105" s="314"/>
      <c r="Q105" s="108" t="s">
        <v>1283</v>
      </c>
      <c r="R105" s="148"/>
      <c r="S105" s="148"/>
      <c r="T105" s="148"/>
      <c r="U105" s="148"/>
      <c r="V105" s="148"/>
      <c r="W105" s="148"/>
      <c r="X105" s="148"/>
      <c r="Y105" s="148"/>
      <c r="Z105" s="148"/>
      <c r="AA105" s="148"/>
    </row>
    <row r="106" spans="1:27" s="317" customFormat="1" ht="29.25" customHeight="1">
      <c r="A106" s="247"/>
      <c r="B106" s="216"/>
      <c r="C106" s="254"/>
      <c r="D106" s="331"/>
      <c r="E106" s="1303" t="s">
        <v>241</v>
      </c>
      <c r="F106" s="152" t="s">
        <v>1245</v>
      </c>
      <c r="G106" s="150" t="s">
        <v>112</v>
      </c>
      <c r="H106" s="1251" t="s">
        <v>1284</v>
      </c>
      <c r="I106" s="1252"/>
      <c r="J106" s="1322" t="s">
        <v>1285</v>
      </c>
      <c r="K106" s="1322" t="s">
        <v>1248</v>
      </c>
      <c r="L106" s="1020">
        <v>1</v>
      </c>
      <c r="M106" s="1335">
        <f>(0.4/3)*40</f>
        <v>5.333333333333333</v>
      </c>
      <c r="N106" s="1341">
        <f>L106*M106</f>
        <v>5.333333333333333</v>
      </c>
      <c r="O106" s="1345">
        <v>5.2</v>
      </c>
      <c r="P106" s="373" t="s">
        <v>1286</v>
      </c>
      <c r="Q106" s="108" t="s">
        <v>1212</v>
      </c>
      <c r="R106" s="148"/>
      <c r="S106" s="148"/>
      <c r="T106" s="148"/>
      <c r="U106" s="148"/>
      <c r="V106" s="148"/>
      <c r="W106" s="148"/>
      <c r="X106" s="148"/>
      <c r="Y106" s="148"/>
      <c r="Z106" s="148"/>
      <c r="AA106" s="148"/>
    </row>
    <row r="107" spans="1:27" s="317" customFormat="1" ht="21" customHeight="1">
      <c r="A107" s="247"/>
      <c r="B107" s="216"/>
      <c r="C107" s="254"/>
      <c r="D107" s="331"/>
      <c r="E107" s="1313"/>
      <c r="F107" s="152" t="s">
        <v>1227</v>
      </c>
      <c r="G107" s="150" t="s">
        <v>112</v>
      </c>
      <c r="H107" s="1092" t="s">
        <v>1287</v>
      </c>
      <c r="I107" s="1093"/>
      <c r="J107" s="1323"/>
      <c r="K107" s="1323"/>
      <c r="L107" s="1328"/>
      <c r="M107" s="1336"/>
      <c r="N107" s="1336"/>
      <c r="O107" s="1346"/>
      <c r="P107" s="381">
        <v>40</v>
      </c>
      <c r="Q107" s="108" t="s">
        <v>1212</v>
      </c>
      <c r="R107" s="148"/>
      <c r="S107" s="148"/>
      <c r="T107" s="148"/>
      <c r="U107" s="148"/>
      <c r="V107" s="148"/>
      <c r="W107" s="148"/>
      <c r="X107" s="148"/>
      <c r="Y107" s="148"/>
      <c r="Z107" s="148"/>
      <c r="AA107" s="148"/>
    </row>
    <row r="108" spans="1:27" s="317" customFormat="1" ht="21" customHeight="1">
      <c r="A108" s="247"/>
      <c r="B108" s="216"/>
      <c r="C108" s="254"/>
      <c r="D108" s="331"/>
      <c r="E108" s="1313"/>
      <c r="F108" s="152" t="s">
        <v>1251</v>
      </c>
      <c r="G108" s="150" t="s">
        <v>112</v>
      </c>
      <c r="H108" s="1092" t="s">
        <v>1288</v>
      </c>
      <c r="I108" s="1093"/>
      <c r="J108" s="1323"/>
      <c r="K108" s="1323"/>
      <c r="L108" s="1328"/>
      <c r="M108" s="1336"/>
      <c r="N108" s="1336"/>
      <c r="O108" s="1346"/>
      <c r="P108" s="381"/>
      <c r="Q108" s="108" t="s">
        <v>1212</v>
      </c>
      <c r="R108" s="148"/>
      <c r="S108" s="148"/>
      <c r="T108" s="148"/>
      <c r="U108" s="148"/>
      <c r="V108" s="148"/>
      <c r="W108" s="148"/>
      <c r="X108" s="148"/>
      <c r="Y108" s="148"/>
      <c r="Z108" s="148"/>
      <c r="AA108" s="148"/>
    </row>
    <row r="109" spans="1:27" s="317" customFormat="1" ht="21" customHeight="1">
      <c r="A109" s="247"/>
      <c r="B109" s="216"/>
      <c r="C109" s="254"/>
      <c r="D109" s="331"/>
      <c r="E109" s="1313"/>
      <c r="F109" s="152" t="s">
        <v>1253</v>
      </c>
      <c r="G109" s="150" t="s">
        <v>112</v>
      </c>
      <c r="H109" s="1092">
        <v>189</v>
      </c>
      <c r="I109" s="1093"/>
      <c r="J109" s="1323"/>
      <c r="K109" s="1323"/>
      <c r="L109" s="1328"/>
      <c r="M109" s="1336"/>
      <c r="N109" s="1336"/>
      <c r="O109" s="1346"/>
      <c r="P109" s="381"/>
      <c r="Q109" s="108" t="s">
        <v>1212</v>
      </c>
      <c r="R109" s="148"/>
      <c r="S109" s="148"/>
      <c r="T109" s="148"/>
      <c r="U109" s="148"/>
      <c r="V109" s="148"/>
      <c r="W109" s="148"/>
      <c r="X109" s="148"/>
      <c r="Y109" s="148"/>
      <c r="Z109" s="148"/>
      <c r="AA109" s="148"/>
    </row>
    <row r="110" spans="1:27" s="317" customFormat="1" ht="21" customHeight="1">
      <c r="A110" s="247"/>
      <c r="B110" s="216"/>
      <c r="C110" s="254"/>
      <c r="D110" s="331"/>
      <c r="E110" s="1313"/>
      <c r="F110" s="152" t="s">
        <v>1254</v>
      </c>
      <c r="G110" s="150" t="s">
        <v>112</v>
      </c>
      <c r="H110" s="1253" t="s">
        <v>10</v>
      </c>
      <c r="I110" s="1093"/>
      <c r="J110" s="1323"/>
      <c r="K110" s="1323"/>
      <c r="L110" s="1328"/>
      <c r="M110" s="1336"/>
      <c r="N110" s="1336"/>
      <c r="O110" s="1346"/>
      <c r="P110" s="381"/>
      <c r="Q110" s="108" t="s">
        <v>1255</v>
      </c>
      <c r="R110" s="148"/>
      <c r="S110" s="148"/>
      <c r="T110" s="148"/>
      <c r="U110" s="148"/>
      <c r="V110" s="148"/>
      <c r="W110" s="148"/>
      <c r="X110" s="148"/>
      <c r="Y110" s="148"/>
      <c r="Z110" s="148"/>
      <c r="AA110" s="148"/>
    </row>
    <row r="111" spans="1:27" s="317" customFormat="1" ht="21" customHeight="1">
      <c r="A111" s="247"/>
      <c r="B111" s="216"/>
      <c r="C111" s="254"/>
      <c r="D111" s="331"/>
      <c r="E111" s="1313"/>
      <c r="F111" s="152" t="s">
        <v>1256</v>
      </c>
      <c r="G111" s="150" t="s">
        <v>112</v>
      </c>
      <c r="H111" s="1092">
        <v>2017</v>
      </c>
      <c r="I111" s="1093"/>
      <c r="J111" s="1323"/>
      <c r="K111" s="1323"/>
      <c r="L111" s="1328"/>
      <c r="M111" s="1336"/>
      <c r="N111" s="1336"/>
      <c r="O111" s="1346"/>
      <c r="P111" s="381"/>
      <c r="Q111" s="108" t="s">
        <v>1212</v>
      </c>
      <c r="R111" s="148"/>
      <c r="S111" s="148"/>
      <c r="T111" s="148"/>
      <c r="U111" s="148"/>
      <c r="V111" s="148"/>
      <c r="W111" s="148"/>
      <c r="X111" s="148"/>
      <c r="Y111" s="148"/>
      <c r="Z111" s="148"/>
      <c r="AA111" s="148"/>
    </row>
    <row r="112" spans="1:27" s="317" customFormat="1" ht="21" customHeight="1">
      <c r="A112" s="247"/>
      <c r="B112" s="216"/>
      <c r="C112" s="254"/>
      <c r="D112" s="331"/>
      <c r="E112" s="1313"/>
      <c r="F112" s="152" t="s">
        <v>1257</v>
      </c>
      <c r="G112" s="150" t="s">
        <v>112</v>
      </c>
      <c r="H112" s="1254" t="s">
        <v>1289</v>
      </c>
      <c r="I112" s="1093"/>
      <c r="J112" s="1323"/>
      <c r="K112" s="1323"/>
      <c r="L112" s="1328"/>
      <c r="M112" s="1336"/>
      <c r="N112" s="1336"/>
      <c r="O112" s="1346"/>
      <c r="P112" s="381"/>
      <c r="Q112" s="108" t="s">
        <v>1212</v>
      </c>
      <c r="R112" s="148"/>
      <c r="S112" s="148"/>
      <c r="T112" s="148"/>
      <c r="U112" s="148"/>
      <c r="V112" s="148"/>
      <c r="W112" s="148"/>
      <c r="X112" s="148"/>
      <c r="Y112" s="148"/>
      <c r="Z112" s="148"/>
      <c r="AA112" s="148"/>
    </row>
    <row r="113" spans="1:27" s="317" customFormat="1" ht="21" customHeight="1">
      <c r="A113" s="247"/>
      <c r="B113" s="216"/>
      <c r="C113" s="254"/>
      <c r="D113" s="331"/>
      <c r="E113" s="1313"/>
      <c r="F113" s="152" t="s">
        <v>1259</v>
      </c>
      <c r="G113" s="150" t="s">
        <v>112</v>
      </c>
      <c r="H113" s="1092" t="s">
        <v>1290</v>
      </c>
      <c r="I113" s="1093"/>
      <c r="J113" s="1323"/>
      <c r="K113" s="1323"/>
      <c r="L113" s="1328"/>
      <c r="M113" s="1336"/>
      <c r="N113" s="1336"/>
      <c r="O113" s="1346"/>
      <c r="P113" s="381"/>
      <c r="Q113" s="108" t="s">
        <v>1212</v>
      </c>
      <c r="R113" s="148"/>
      <c r="S113" s="148"/>
      <c r="T113" s="148"/>
      <c r="U113" s="148"/>
      <c r="V113" s="148"/>
      <c r="W113" s="148"/>
      <c r="X113" s="148"/>
      <c r="Y113" s="148"/>
      <c r="Z113" s="148"/>
      <c r="AA113" s="148"/>
    </row>
    <row r="114" spans="1:27" s="317" customFormat="1" ht="21" customHeight="1">
      <c r="A114" s="247"/>
      <c r="B114" s="216"/>
      <c r="C114" s="254"/>
      <c r="D114" s="331"/>
      <c r="E114" s="1313"/>
      <c r="F114" s="152" t="s">
        <v>1215</v>
      </c>
      <c r="G114" s="150" t="s">
        <v>112</v>
      </c>
      <c r="H114" s="1092" t="s">
        <v>1291</v>
      </c>
      <c r="I114" s="1093"/>
      <c r="J114" s="1323"/>
      <c r="K114" s="1323"/>
      <c r="L114" s="1328"/>
      <c r="M114" s="1336"/>
      <c r="N114" s="1336"/>
      <c r="O114" s="1346"/>
      <c r="P114" s="381"/>
      <c r="Q114" s="108" t="s">
        <v>1212</v>
      </c>
      <c r="R114" s="148"/>
      <c r="S114" s="148"/>
      <c r="T114" s="148"/>
      <c r="U114" s="148"/>
      <c r="V114" s="148"/>
      <c r="W114" s="148"/>
      <c r="X114" s="148"/>
      <c r="Y114" s="148"/>
      <c r="Z114" s="148"/>
      <c r="AA114" s="148"/>
    </row>
    <row r="115" spans="1:27" s="317" customFormat="1" ht="21" customHeight="1">
      <c r="A115" s="247"/>
      <c r="B115" s="216"/>
      <c r="C115" s="254"/>
      <c r="D115" s="331"/>
      <c r="E115" s="1313"/>
      <c r="F115" s="152" t="s">
        <v>1262</v>
      </c>
      <c r="G115" s="150" t="s">
        <v>112</v>
      </c>
      <c r="H115" s="1255" t="s">
        <v>1292</v>
      </c>
      <c r="I115" s="1093"/>
      <c r="J115" s="1323"/>
      <c r="K115" s="1323"/>
      <c r="L115" s="1328"/>
      <c r="M115" s="1336"/>
      <c r="N115" s="1336"/>
      <c r="O115" s="1346"/>
      <c r="P115" s="381"/>
      <c r="Q115" s="108" t="s">
        <v>1264</v>
      </c>
      <c r="R115" s="148"/>
      <c r="S115" s="148"/>
      <c r="T115" s="148"/>
      <c r="U115" s="148"/>
      <c r="V115" s="148"/>
      <c r="W115" s="148"/>
      <c r="X115" s="148"/>
      <c r="Y115" s="148"/>
      <c r="Z115" s="148"/>
      <c r="AA115" s="148"/>
    </row>
    <row r="116" spans="1:27" s="317" customFormat="1" ht="14">
      <c r="A116" s="247"/>
      <c r="B116" s="216"/>
      <c r="C116" s="254"/>
      <c r="D116" s="331"/>
      <c r="E116" s="1313"/>
      <c r="F116" s="152" t="s">
        <v>1265</v>
      </c>
      <c r="G116" s="150" t="s">
        <v>112</v>
      </c>
      <c r="H116" s="1256" t="s">
        <v>1293</v>
      </c>
      <c r="I116" s="1093"/>
      <c r="J116" s="1323"/>
      <c r="K116" s="1323"/>
      <c r="L116" s="1328"/>
      <c r="M116" s="1336"/>
      <c r="N116" s="1336"/>
      <c r="O116" s="1346"/>
      <c r="P116" s="381"/>
      <c r="Q116" s="108" t="s">
        <v>1267</v>
      </c>
      <c r="R116" s="148"/>
      <c r="S116" s="148"/>
      <c r="T116" s="148"/>
      <c r="U116" s="148"/>
      <c r="V116" s="148"/>
      <c r="W116" s="148"/>
      <c r="X116" s="148"/>
      <c r="Y116" s="148"/>
      <c r="Z116" s="148"/>
      <c r="AA116" s="148"/>
    </row>
    <row r="117" spans="1:27" s="317" customFormat="1" ht="45.5" customHeight="1">
      <c r="A117" s="247"/>
      <c r="B117" s="216"/>
      <c r="C117" s="254"/>
      <c r="D117" s="331"/>
      <c r="E117" s="1313"/>
      <c r="F117" s="152" t="s">
        <v>4</v>
      </c>
      <c r="G117" s="150" t="s">
        <v>112</v>
      </c>
      <c r="H117" s="1255" t="s">
        <v>1294</v>
      </c>
      <c r="I117" s="1257"/>
      <c r="J117" s="1323"/>
      <c r="K117" s="1323"/>
      <c r="L117" s="1328"/>
      <c r="M117" s="1336"/>
      <c r="N117" s="1336"/>
      <c r="O117" s="1346"/>
      <c r="P117" s="381"/>
      <c r="Q117" s="108" t="s">
        <v>1269</v>
      </c>
      <c r="R117" s="148"/>
      <c r="S117" s="148"/>
      <c r="T117" s="148"/>
      <c r="U117" s="148"/>
      <c r="V117" s="148"/>
      <c r="W117" s="148"/>
      <c r="X117" s="148"/>
      <c r="Y117" s="148"/>
      <c r="Z117" s="148"/>
      <c r="AA117" s="148"/>
    </row>
    <row r="118" spans="1:27" s="317" customFormat="1" ht="21" customHeight="1">
      <c r="A118" s="247"/>
      <c r="B118" s="216"/>
      <c r="C118" s="254"/>
      <c r="D118" s="331"/>
      <c r="E118" s="1313"/>
      <c r="F118" s="152" t="s">
        <v>1295</v>
      </c>
      <c r="G118" s="150" t="s">
        <v>112</v>
      </c>
      <c r="H118" s="1258" t="s">
        <v>1296</v>
      </c>
      <c r="I118" s="1259"/>
      <c r="J118" s="1323"/>
      <c r="K118" s="1323"/>
      <c r="L118" s="1328"/>
      <c r="M118" s="1336"/>
      <c r="N118" s="1336"/>
      <c r="O118" s="1346"/>
      <c r="P118" s="381"/>
      <c r="Q118" s="108" t="s">
        <v>1297</v>
      </c>
      <c r="R118" s="148"/>
      <c r="S118" s="148"/>
      <c r="T118" s="148"/>
      <c r="U118" s="148"/>
      <c r="V118" s="148"/>
      <c r="W118" s="148"/>
      <c r="X118" s="148"/>
      <c r="Y118" s="148"/>
      <c r="Z118" s="148"/>
      <c r="AA118" s="148"/>
    </row>
    <row r="119" spans="1:27" s="317" customFormat="1" ht="32.5" customHeight="1">
      <c r="A119" s="247"/>
      <c r="B119" s="216"/>
      <c r="C119" s="254"/>
      <c r="D119" s="331"/>
      <c r="E119" s="1313"/>
      <c r="F119" s="152" t="s">
        <v>1298</v>
      </c>
      <c r="G119" s="150" t="s">
        <v>112</v>
      </c>
      <c r="H119" s="1260" t="s">
        <v>1299</v>
      </c>
      <c r="I119" s="1259"/>
      <c r="J119" s="1323"/>
      <c r="K119" s="1323"/>
      <c r="L119" s="1328"/>
      <c r="M119" s="1336"/>
      <c r="N119" s="1336"/>
      <c r="O119" s="1346"/>
      <c r="P119" s="381"/>
      <c r="Q119" s="108" t="s">
        <v>1300</v>
      </c>
      <c r="R119" s="148"/>
      <c r="S119" s="148"/>
      <c r="T119" s="148"/>
      <c r="U119" s="148"/>
      <c r="V119" s="148"/>
      <c r="W119" s="148"/>
      <c r="X119" s="148"/>
      <c r="Y119" s="148"/>
      <c r="Z119" s="148"/>
      <c r="AA119" s="148"/>
    </row>
    <row r="120" spans="1:27" s="317" customFormat="1" ht="42.75" customHeight="1">
      <c r="A120" s="247"/>
      <c r="B120" s="216"/>
      <c r="C120" s="254"/>
      <c r="D120" s="331"/>
      <c r="E120" s="1313"/>
      <c r="F120" s="152" t="s">
        <v>1218</v>
      </c>
      <c r="G120" s="150" t="s">
        <v>112</v>
      </c>
      <c r="H120" s="1261" t="s">
        <v>1301</v>
      </c>
      <c r="I120" s="1093"/>
      <c r="J120" s="1323"/>
      <c r="K120" s="1323"/>
      <c r="L120" s="1328"/>
      <c r="M120" s="1336"/>
      <c r="N120" s="1336"/>
      <c r="O120" s="1346"/>
      <c r="P120" s="381"/>
      <c r="Q120" s="108" t="s">
        <v>1219</v>
      </c>
      <c r="R120" s="148"/>
      <c r="S120" s="148"/>
      <c r="T120" s="148"/>
      <c r="U120" s="148"/>
      <c r="V120" s="148"/>
      <c r="W120" s="148"/>
      <c r="X120" s="148"/>
      <c r="Y120" s="148"/>
      <c r="Z120" s="148"/>
      <c r="AA120" s="148"/>
    </row>
    <row r="121" spans="1:27" s="317" customFormat="1" ht="52" customHeight="1">
      <c r="A121" s="247"/>
      <c r="B121" s="216"/>
      <c r="C121" s="254"/>
      <c r="D121" s="331"/>
      <c r="E121" s="1313"/>
      <c r="F121" s="152" t="s">
        <v>1271</v>
      </c>
      <c r="G121" s="150" t="s">
        <v>112</v>
      </c>
      <c r="H121" s="1261" t="s">
        <v>1302</v>
      </c>
      <c r="I121" s="1093"/>
      <c r="J121" s="1323"/>
      <c r="K121" s="1323"/>
      <c r="L121" s="1328"/>
      <c r="M121" s="1336"/>
      <c r="N121" s="1336"/>
      <c r="O121" s="1346"/>
      <c r="P121" s="381"/>
      <c r="Q121" s="108" t="s">
        <v>1273</v>
      </c>
      <c r="R121" s="383" t="s">
        <v>1303</v>
      </c>
      <c r="S121" s="148"/>
      <c r="T121" s="148"/>
      <c r="U121" s="148"/>
      <c r="V121" s="148"/>
      <c r="W121" s="148"/>
      <c r="X121" s="148"/>
      <c r="Y121" s="148"/>
      <c r="Z121" s="148"/>
      <c r="AA121" s="148"/>
    </row>
    <row r="122" spans="1:27" s="317" customFormat="1" ht="29.25" customHeight="1">
      <c r="A122" s="247"/>
      <c r="B122" s="216"/>
      <c r="C122" s="254"/>
      <c r="D122" s="331"/>
      <c r="E122" s="1313"/>
      <c r="F122" s="927" t="s">
        <v>1274</v>
      </c>
      <c r="G122" s="150" t="s">
        <v>112</v>
      </c>
      <c r="H122" s="1262" t="s">
        <v>1304</v>
      </c>
      <c r="I122" s="1093"/>
      <c r="J122" s="1323"/>
      <c r="K122" s="1323"/>
      <c r="L122" s="1328"/>
      <c r="M122" s="1336"/>
      <c r="N122" s="1336"/>
      <c r="O122" s="1346"/>
      <c r="P122" s="381"/>
      <c r="Q122" s="108" t="s">
        <v>1276</v>
      </c>
      <c r="R122" s="148"/>
      <c r="S122" s="148"/>
      <c r="T122" s="148"/>
      <c r="U122" s="148"/>
      <c r="V122" s="148"/>
      <c r="W122" s="148"/>
      <c r="X122" s="148"/>
      <c r="Y122" s="148"/>
      <c r="Z122" s="148"/>
      <c r="AA122" s="148"/>
    </row>
    <row r="123" spans="1:27" s="317" customFormat="1" ht="15.75" customHeight="1">
      <c r="A123" s="247"/>
      <c r="B123" s="216"/>
      <c r="C123" s="254"/>
      <c r="D123" s="331"/>
      <c r="E123" s="1313"/>
      <c r="F123" s="152" t="s">
        <v>1277</v>
      </c>
      <c r="G123" s="150" t="s">
        <v>112</v>
      </c>
      <c r="H123" s="1253" t="s">
        <v>10</v>
      </c>
      <c r="I123" s="1093"/>
      <c r="J123" s="1323"/>
      <c r="K123" s="1323"/>
      <c r="L123" s="1328"/>
      <c r="M123" s="1336"/>
      <c r="N123" s="1336"/>
      <c r="O123" s="1346"/>
      <c r="P123" s="381"/>
      <c r="Q123" s="108" t="s">
        <v>1278</v>
      </c>
      <c r="R123" s="148"/>
      <c r="S123" s="148"/>
      <c r="T123" s="148"/>
      <c r="U123" s="148"/>
      <c r="V123" s="148"/>
      <c r="W123" s="148"/>
      <c r="X123" s="148"/>
      <c r="Y123" s="148"/>
      <c r="Z123" s="148"/>
      <c r="AA123" s="148"/>
    </row>
    <row r="124" spans="1:27" s="317" customFormat="1" ht="29.15" customHeight="1">
      <c r="A124" s="247"/>
      <c r="B124" s="216"/>
      <c r="C124" s="254"/>
      <c r="D124" s="331"/>
      <c r="E124" s="1313"/>
      <c r="F124" s="152" t="s">
        <v>1279</v>
      </c>
      <c r="G124" s="150" t="s">
        <v>112</v>
      </c>
      <c r="H124" s="1263" t="s">
        <v>1280</v>
      </c>
      <c r="I124" s="1264"/>
      <c r="J124" s="1323"/>
      <c r="K124" s="1323"/>
      <c r="L124" s="1328"/>
      <c r="M124" s="1336"/>
      <c r="N124" s="1336"/>
      <c r="O124" s="1346"/>
      <c r="P124" s="381"/>
      <c r="Q124" s="108" t="s">
        <v>1281</v>
      </c>
      <c r="R124" s="148"/>
      <c r="S124" s="148"/>
      <c r="T124" s="148"/>
      <c r="U124" s="148"/>
      <c r="V124" s="148"/>
      <c r="W124" s="148"/>
      <c r="X124" s="148"/>
      <c r="Y124" s="148"/>
      <c r="Z124" s="148"/>
      <c r="AA124" s="148"/>
    </row>
    <row r="125" spans="1:27" s="317" customFormat="1" ht="34" customHeight="1">
      <c r="A125" s="247"/>
      <c r="B125" s="216"/>
      <c r="C125" s="254"/>
      <c r="D125" s="331"/>
      <c r="E125" s="1314"/>
      <c r="F125" s="152" t="s">
        <v>1282</v>
      </c>
      <c r="G125" s="150" t="s">
        <v>112</v>
      </c>
      <c r="H125" s="1253" t="s">
        <v>10</v>
      </c>
      <c r="I125" s="1093"/>
      <c r="J125" s="1324"/>
      <c r="K125" s="1324"/>
      <c r="L125" s="1329"/>
      <c r="M125" s="1337"/>
      <c r="N125" s="1337"/>
      <c r="O125" s="1347"/>
      <c r="P125" s="314"/>
      <c r="Q125" s="108" t="s">
        <v>1283</v>
      </c>
      <c r="R125" s="148"/>
      <c r="S125" s="148"/>
      <c r="T125" s="148"/>
      <c r="U125" s="148"/>
      <c r="V125" s="148"/>
      <c r="W125" s="148"/>
      <c r="X125" s="148"/>
      <c r="Y125" s="148"/>
      <c r="Z125" s="148"/>
      <c r="AA125" s="148"/>
    </row>
    <row r="126" spans="1:27" s="317" customFormat="1" ht="33" customHeight="1">
      <c r="A126" s="247"/>
      <c r="B126" s="216"/>
      <c r="C126" s="254"/>
      <c r="D126" s="331"/>
      <c r="E126" s="1303" t="s">
        <v>245</v>
      </c>
      <c r="F126" s="152" t="s">
        <v>1245</v>
      </c>
      <c r="G126" s="150" t="s">
        <v>112</v>
      </c>
      <c r="H126" s="1251" t="s">
        <v>1305</v>
      </c>
      <c r="I126" s="1252"/>
      <c r="J126" s="1322" t="s">
        <v>1306</v>
      </c>
      <c r="K126" s="1322" t="s">
        <v>1248</v>
      </c>
      <c r="L126" s="1020">
        <v>1</v>
      </c>
      <c r="M126" s="1335">
        <f>(0.4/4)*P127</f>
        <v>4</v>
      </c>
      <c r="N126" s="1341">
        <f>L126*M126</f>
        <v>4</v>
      </c>
      <c r="O126" s="1345">
        <v>3.8</v>
      </c>
      <c r="P126" s="373" t="s">
        <v>1307</v>
      </c>
      <c r="Q126" s="108" t="s">
        <v>1212</v>
      </c>
      <c r="R126" s="148"/>
      <c r="S126" s="148"/>
      <c r="T126" s="148"/>
      <c r="U126" s="148"/>
      <c r="V126" s="148"/>
      <c r="W126" s="148"/>
      <c r="X126" s="148"/>
      <c r="Y126" s="148"/>
      <c r="Z126" s="148"/>
      <c r="AA126" s="148"/>
    </row>
    <row r="127" spans="1:27" s="317" customFormat="1" ht="21" customHeight="1">
      <c r="A127" s="247"/>
      <c r="B127" s="216"/>
      <c r="C127" s="254"/>
      <c r="D127" s="331"/>
      <c r="E127" s="1313"/>
      <c r="F127" s="152" t="s">
        <v>1227</v>
      </c>
      <c r="G127" s="150" t="s">
        <v>112</v>
      </c>
      <c r="H127" s="1265" t="s">
        <v>2154</v>
      </c>
      <c r="I127" s="1093"/>
      <c r="J127" s="1323"/>
      <c r="K127" s="1323"/>
      <c r="L127" s="1328"/>
      <c r="M127" s="1336"/>
      <c r="N127" s="1336"/>
      <c r="O127" s="1346"/>
      <c r="P127" s="381">
        <v>40</v>
      </c>
      <c r="Q127" s="108" t="s">
        <v>1212</v>
      </c>
      <c r="R127" s="148"/>
      <c r="S127" s="148"/>
      <c r="T127" s="148"/>
      <c r="U127" s="148"/>
      <c r="V127" s="148"/>
      <c r="W127" s="148"/>
      <c r="X127" s="148"/>
      <c r="Y127" s="148"/>
      <c r="Z127" s="148"/>
      <c r="AA127" s="148"/>
    </row>
    <row r="128" spans="1:27" s="317" customFormat="1" ht="21" customHeight="1">
      <c r="A128" s="247"/>
      <c r="B128" s="216"/>
      <c r="C128" s="254"/>
      <c r="D128" s="331"/>
      <c r="E128" s="1313"/>
      <c r="F128" s="152" t="s">
        <v>1251</v>
      </c>
      <c r="G128" s="150" t="s">
        <v>112</v>
      </c>
      <c r="H128" s="1092" t="s">
        <v>1308</v>
      </c>
      <c r="I128" s="1093"/>
      <c r="J128" s="1323"/>
      <c r="K128" s="1323"/>
      <c r="L128" s="1328"/>
      <c r="M128" s="1336"/>
      <c r="N128" s="1336"/>
      <c r="O128" s="1346"/>
      <c r="P128" s="381"/>
      <c r="Q128" s="108" t="s">
        <v>1212</v>
      </c>
      <c r="R128" s="148"/>
      <c r="S128" s="148"/>
      <c r="T128" s="148"/>
      <c r="U128" s="148"/>
      <c r="V128" s="148"/>
      <c r="W128" s="148"/>
      <c r="X128" s="148"/>
      <c r="Y128" s="148"/>
      <c r="Z128" s="148"/>
      <c r="AA128" s="148"/>
    </row>
    <row r="129" spans="1:27" s="317" customFormat="1" ht="21" customHeight="1">
      <c r="A129" s="247"/>
      <c r="B129" s="216"/>
      <c r="C129" s="254"/>
      <c r="D129" s="331"/>
      <c r="E129" s="1313"/>
      <c r="F129" s="152" t="s">
        <v>1253</v>
      </c>
      <c r="G129" s="150" t="s">
        <v>112</v>
      </c>
      <c r="H129" s="1092">
        <v>35</v>
      </c>
      <c r="I129" s="1093"/>
      <c r="J129" s="1323"/>
      <c r="K129" s="1323"/>
      <c r="L129" s="1328"/>
      <c r="M129" s="1336"/>
      <c r="N129" s="1336"/>
      <c r="O129" s="1346"/>
      <c r="P129" s="381"/>
      <c r="Q129" s="108" t="s">
        <v>1212</v>
      </c>
      <c r="R129" s="148"/>
      <c r="S129" s="148"/>
      <c r="T129" s="148"/>
      <c r="U129" s="148"/>
      <c r="V129" s="148"/>
      <c r="W129" s="148"/>
      <c r="X129" s="148"/>
      <c r="Y129" s="148"/>
      <c r="Z129" s="148"/>
      <c r="AA129" s="148"/>
    </row>
    <row r="130" spans="1:27" s="317" customFormat="1" ht="21" customHeight="1">
      <c r="A130" s="247"/>
      <c r="B130" s="216"/>
      <c r="C130" s="254"/>
      <c r="D130" s="331"/>
      <c r="E130" s="1313"/>
      <c r="F130" s="152" t="s">
        <v>1254</v>
      </c>
      <c r="G130" s="150" t="s">
        <v>112</v>
      </c>
      <c r="H130" s="1092">
        <v>11</v>
      </c>
      <c r="I130" s="1093"/>
      <c r="J130" s="1323"/>
      <c r="K130" s="1323"/>
      <c r="L130" s="1328"/>
      <c r="M130" s="1336"/>
      <c r="N130" s="1336"/>
      <c r="O130" s="1346"/>
      <c r="P130" s="381"/>
      <c r="Q130" s="108" t="s">
        <v>1255</v>
      </c>
      <c r="R130" s="148"/>
      <c r="S130" s="148"/>
      <c r="T130" s="148"/>
      <c r="U130" s="148"/>
      <c r="V130" s="148"/>
      <c r="W130" s="148"/>
      <c r="X130" s="148"/>
      <c r="Y130" s="148"/>
      <c r="Z130" s="148"/>
      <c r="AA130" s="148"/>
    </row>
    <row r="131" spans="1:27" s="317" customFormat="1" ht="21" customHeight="1">
      <c r="A131" s="247"/>
      <c r="B131" s="216"/>
      <c r="C131" s="254"/>
      <c r="D131" s="331"/>
      <c r="E131" s="1313"/>
      <c r="F131" s="152" t="s">
        <v>1256</v>
      </c>
      <c r="G131" s="150" t="s">
        <v>112</v>
      </c>
      <c r="H131" s="1092">
        <v>2018</v>
      </c>
      <c r="I131" s="1093"/>
      <c r="J131" s="1323"/>
      <c r="K131" s="1323"/>
      <c r="L131" s="1328"/>
      <c r="M131" s="1336"/>
      <c r="N131" s="1336"/>
      <c r="O131" s="1346"/>
      <c r="P131" s="381"/>
      <c r="Q131" s="108" t="s">
        <v>1212</v>
      </c>
      <c r="R131" s="148"/>
      <c r="S131" s="148"/>
      <c r="T131" s="148"/>
      <c r="U131" s="148"/>
      <c r="V131" s="148"/>
      <c r="W131" s="148"/>
      <c r="X131" s="148"/>
      <c r="Y131" s="148"/>
      <c r="Z131" s="148"/>
      <c r="AA131" s="148"/>
    </row>
    <row r="132" spans="1:27" s="317" customFormat="1" ht="21" customHeight="1">
      <c r="A132" s="247"/>
      <c r="B132" s="216"/>
      <c r="C132" s="254"/>
      <c r="D132" s="331"/>
      <c r="E132" s="1313"/>
      <c r="F132" s="152" t="s">
        <v>1257</v>
      </c>
      <c r="G132" s="150" t="s">
        <v>112</v>
      </c>
      <c r="H132" s="1254" t="s">
        <v>1309</v>
      </c>
      <c r="I132" s="1093"/>
      <c r="J132" s="1323"/>
      <c r="K132" s="1323"/>
      <c r="L132" s="1328"/>
      <c r="M132" s="1336"/>
      <c r="N132" s="1336"/>
      <c r="O132" s="1346"/>
      <c r="P132" s="381"/>
      <c r="Q132" s="108" t="s">
        <v>1212</v>
      </c>
      <c r="R132" s="148"/>
      <c r="S132" s="148"/>
      <c r="T132" s="148"/>
      <c r="U132" s="148"/>
      <c r="V132" s="148"/>
      <c r="W132" s="148"/>
      <c r="X132" s="148"/>
      <c r="Y132" s="148"/>
      <c r="Z132" s="148"/>
      <c r="AA132" s="148"/>
    </row>
    <row r="133" spans="1:27" s="317" customFormat="1" ht="21" customHeight="1">
      <c r="A133" s="247"/>
      <c r="B133" s="216"/>
      <c r="C133" s="254"/>
      <c r="D133" s="331"/>
      <c r="E133" s="1313"/>
      <c r="F133" s="152" t="s">
        <v>1259</v>
      </c>
      <c r="G133" s="150" t="s">
        <v>112</v>
      </c>
      <c r="H133" s="1092" t="s">
        <v>1310</v>
      </c>
      <c r="I133" s="1093"/>
      <c r="J133" s="1323"/>
      <c r="K133" s="1323"/>
      <c r="L133" s="1328"/>
      <c r="M133" s="1336"/>
      <c r="N133" s="1336"/>
      <c r="O133" s="1346"/>
      <c r="P133" s="381"/>
      <c r="Q133" s="108" t="s">
        <v>1212</v>
      </c>
      <c r="R133" s="148"/>
      <c r="S133" s="148"/>
      <c r="T133" s="148"/>
      <c r="U133" s="148"/>
      <c r="V133" s="148"/>
      <c r="W133" s="148"/>
      <c r="X133" s="148"/>
      <c r="Y133" s="148"/>
      <c r="Z133" s="148"/>
      <c r="AA133" s="148"/>
    </row>
    <row r="134" spans="1:27" s="317" customFormat="1" ht="21" customHeight="1">
      <c r="A134" s="247"/>
      <c r="B134" s="216"/>
      <c r="C134" s="254"/>
      <c r="D134" s="331"/>
      <c r="E134" s="1313"/>
      <c r="F134" s="152" t="s">
        <v>1215</v>
      </c>
      <c r="G134" s="150" t="s">
        <v>112</v>
      </c>
      <c r="H134" s="1092" t="s">
        <v>1311</v>
      </c>
      <c r="I134" s="1093"/>
      <c r="J134" s="1323"/>
      <c r="K134" s="1323"/>
      <c r="L134" s="1328"/>
      <c r="M134" s="1336"/>
      <c r="N134" s="1336"/>
      <c r="O134" s="1346"/>
      <c r="P134" s="381"/>
      <c r="Q134" s="108" t="s">
        <v>1212</v>
      </c>
      <c r="R134" s="148"/>
      <c r="S134" s="148"/>
      <c r="T134" s="148"/>
      <c r="U134" s="148"/>
      <c r="V134" s="148"/>
      <c r="W134" s="148"/>
      <c r="X134" s="148"/>
      <c r="Y134" s="148"/>
      <c r="Z134" s="148"/>
      <c r="AA134" s="148"/>
    </row>
    <row r="135" spans="1:27" s="317" customFormat="1" ht="21" customHeight="1">
      <c r="A135" s="247"/>
      <c r="B135" s="216"/>
      <c r="C135" s="254"/>
      <c r="D135" s="331"/>
      <c r="E135" s="1313"/>
      <c r="F135" s="152" t="s">
        <v>1262</v>
      </c>
      <c r="G135" s="150" t="s">
        <v>112</v>
      </c>
      <c r="H135" s="1266" t="s">
        <v>1312</v>
      </c>
      <c r="I135" s="1093"/>
      <c r="J135" s="1323"/>
      <c r="K135" s="1323"/>
      <c r="L135" s="1328"/>
      <c r="M135" s="1336"/>
      <c r="N135" s="1336"/>
      <c r="O135" s="1346"/>
      <c r="P135" s="381"/>
      <c r="Q135" s="108" t="s">
        <v>1264</v>
      </c>
      <c r="R135" s="148"/>
      <c r="S135" s="148"/>
      <c r="T135" s="148"/>
      <c r="U135" s="148"/>
      <c r="V135" s="148"/>
      <c r="W135" s="148"/>
      <c r="X135" s="148"/>
      <c r="Y135" s="148"/>
      <c r="Z135" s="148"/>
      <c r="AA135" s="148"/>
    </row>
    <row r="136" spans="1:27" s="317" customFormat="1" ht="14">
      <c r="A136" s="247"/>
      <c r="B136" s="216"/>
      <c r="C136" s="254"/>
      <c r="D136" s="331"/>
      <c r="E136" s="1313"/>
      <c r="F136" s="152" t="s">
        <v>1265</v>
      </c>
      <c r="G136" s="150" t="s">
        <v>112</v>
      </c>
      <c r="H136" s="1262" t="s">
        <v>1313</v>
      </c>
      <c r="I136" s="1093"/>
      <c r="J136" s="1323"/>
      <c r="K136" s="1323"/>
      <c r="L136" s="1328"/>
      <c r="M136" s="1336"/>
      <c r="N136" s="1336"/>
      <c r="O136" s="1346"/>
      <c r="P136" s="381"/>
      <c r="Q136" s="108" t="s">
        <v>1267</v>
      </c>
      <c r="R136" s="148"/>
      <c r="S136" s="148"/>
      <c r="T136" s="148"/>
      <c r="U136" s="148"/>
      <c r="V136" s="148"/>
      <c r="W136" s="148"/>
      <c r="X136" s="148"/>
      <c r="Y136" s="148"/>
      <c r="Z136" s="148"/>
      <c r="AA136" s="148"/>
    </row>
    <row r="137" spans="1:27" s="317" customFormat="1" ht="29.15" customHeight="1">
      <c r="A137" s="247"/>
      <c r="B137" s="216"/>
      <c r="C137" s="254"/>
      <c r="D137" s="331"/>
      <c r="E137" s="1313"/>
      <c r="F137" s="152" t="s">
        <v>4</v>
      </c>
      <c r="G137" s="150" t="s">
        <v>112</v>
      </c>
      <c r="H137" s="1262" t="s">
        <v>1314</v>
      </c>
      <c r="I137" s="1257"/>
      <c r="J137" s="1323"/>
      <c r="K137" s="1323"/>
      <c r="L137" s="1328"/>
      <c r="M137" s="1336"/>
      <c r="N137" s="1336"/>
      <c r="O137" s="1346"/>
      <c r="P137" s="381"/>
      <c r="Q137" s="108" t="s">
        <v>1269</v>
      </c>
      <c r="R137" s="148"/>
      <c r="S137" s="148"/>
      <c r="T137" s="148"/>
      <c r="U137" s="148"/>
      <c r="V137" s="148"/>
      <c r="W137" s="148"/>
      <c r="X137" s="148"/>
      <c r="Y137" s="148"/>
      <c r="Z137" s="148"/>
      <c r="AA137" s="148"/>
    </row>
    <row r="138" spans="1:27" s="317" customFormat="1" ht="21" customHeight="1">
      <c r="A138" s="247"/>
      <c r="B138" s="216"/>
      <c r="C138" s="254"/>
      <c r="D138" s="331"/>
      <c r="E138" s="1313"/>
      <c r="F138" s="152" t="s">
        <v>1295</v>
      </c>
      <c r="G138" s="150" t="s">
        <v>112</v>
      </c>
      <c r="H138" s="1258" t="s">
        <v>1315</v>
      </c>
      <c r="I138" s="1259"/>
      <c r="J138" s="1323"/>
      <c r="K138" s="1323"/>
      <c r="L138" s="1328"/>
      <c r="M138" s="1336"/>
      <c r="N138" s="1336"/>
      <c r="O138" s="1346"/>
      <c r="P138" s="381"/>
      <c r="Q138" s="108" t="s">
        <v>1297</v>
      </c>
      <c r="R138" s="148"/>
      <c r="S138" s="148"/>
      <c r="T138" s="148"/>
      <c r="U138" s="148"/>
      <c r="V138" s="148"/>
      <c r="W138" s="148"/>
      <c r="X138" s="148"/>
      <c r="Y138" s="148"/>
      <c r="Z138" s="148"/>
      <c r="AA138" s="148"/>
    </row>
    <row r="139" spans="1:27" s="317" customFormat="1" ht="22.5" customHeight="1">
      <c r="A139" s="247"/>
      <c r="B139" s="216"/>
      <c r="C139" s="254"/>
      <c r="D139" s="331"/>
      <c r="E139" s="1313"/>
      <c r="F139" s="152" t="s">
        <v>1298</v>
      </c>
      <c r="G139" s="150" t="s">
        <v>112</v>
      </c>
      <c r="H139" s="1267">
        <v>2.0750000000000002</v>
      </c>
      <c r="I139" s="1259"/>
      <c r="J139" s="1323"/>
      <c r="K139" s="1323"/>
      <c r="L139" s="1328"/>
      <c r="M139" s="1336"/>
      <c r="N139" s="1336"/>
      <c r="O139" s="1346"/>
      <c r="P139" s="381"/>
      <c r="Q139" s="108" t="s">
        <v>1300</v>
      </c>
      <c r="R139" s="148"/>
      <c r="S139" s="148"/>
      <c r="T139" s="148"/>
      <c r="U139" s="148"/>
      <c r="V139" s="148"/>
      <c r="W139" s="148"/>
      <c r="X139" s="148"/>
      <c r="Y139" s="148"/>
      <c r="Z139" s="148"/>
      <c r="AA139" s="148"/>
    </row>
    <row r="140" spans="1:27" s="317" customFormat="1" ht="42.75" customHeight="1">
      <c r="A140" s="247"/>
      <c r="B140" s="216"/>
      <c r="C140" s="254"/>
      <c r="D140" s="331"/>
      <c r="E140" s="1313"/>
      <c r="F140" s="152" t="s">
        <v>1218</v>
      </c>
      <c r="G140" s="150" t="s">
        <v>112</v>
      </c>
      <c r="H140" s="1268" t="s">
        <v>1316</v>
      </c>
      <c r="I140" s="1093"/>
      <c r="J140" s="1323"/>
      <c r="K140" s="1323"/>
      <c r="L140" s="1328"/>
      <c r="M140" s="1336"/>
      <c r="N140" s="1336"/>
      <c r="O140" s="1346"/>
      <c r="P140" s="381"/>
      <c r="Q140" s="108" t="s">
        <v>1219</v>
      </c>
      <c r="R140" s="148"/>
      <c r="S140" s="148"/>
      <c r="T140" s="148"/>
      <c r="U140" s="148"/>
      <c r="V140" s="148"/>
      <c r="W140" s="148"/>
      <c r="X140" s="148"/>
      <c r="Y140" s="148"/>
      <c r="Z140" s="148"/>
      <c r="AA140" s="148"/>
    </row>
    <row r="141" spans="1:27" s="317" customFormat="1" ht="46" customHeight="1">
      <c r="A141" s="247"/>
      <c r="B141" s="216"/>
      <c r="C141" s="254"/>
      <c r="D141" s="331"/>
      <c r="E141" s="1313"/>
      <c r="F141" s="152" t="s">
        <v>1271</v>
      </c>
      <c r="G141" s="150" t="s">
        <v>112</v>
      </c>
      <c r="H141" s="1268" t="s">
        <v>1317</v>
      </c>
      <c r="I141" s="1093"/>
      <c r="J141" s="1323"/>
      <c r="K141" s="1323"/>
      <c r="L141" s="1328"/>
      <c r="M141" s="1336"/>
      <c r="N141" s="1336"/>
      <c r="O141" s="1346"/>
      <c r="P141" s="381"/>
      <c r="Q141" s="108" t="s">
        <v>1273</v>
      </c>
      <c r="R141" s="383" t="s">
        <v>1303</v>
      </c>
      <c r="S141" s="148"/>
      <c r="T141" s="148"/>
      <c r="U141" s="148"/>
      <c r="V141" s="148"/>
      <c r="W141" s="148"/>
      <c r="X141" s="148"/>
      <c r="Y141" s="148"/>
      <c r="Z141" s="148"/>
      <c r="AA141" s="148"/>
    </row>
    <row r="142" spans="1:27" s="317" customFormat="1" ht="29.25" customHeight="1">
      <c r="A142" s="247"/>
      <c r="B142" s="216"/>
      <c r="C142" s="254"/>
      <c r="D142" s="331"/>
      <c r="E142" s="1313"/>
      <c r="F142" s="152" t="s">
        <v>1274</v>
      </c>
      <c r="G142" s="150" t="s">
        <v>112</v>
      </c>
      <c r="H142" s="1262" t="s">
        <v>1318</v>
      </c>
      <c r="I142" s="1093"/>
      <c r="J142" s="1323"/>
      <c r="K142" s="1323"/>
      <c r="L142" s="1328"/>
      <c r="M142" s="1336"/>
      <c r="N142" s="1336"/>
      <c r="O142" s="1346"/>
      <c r="P142" s="381"/>
      <c r="Q142" s="108" t="s">
        <v>1276</v>
      </c>
      <c r="R142" s="148"/>
      <c r="S142" s="148"/>
      <c r="T142" s="148"/>
      <c r="U142" s="148"/>
      <c r="V142" s="148"/>
      <c r="W142" s="148"/>
      <c r="X142" s="148"/>
      <c r="Y142" s="148"/>
      <c r="Z142" s="148"/>
      <c r="AA142" s="148"/>
    </row>
    <row r="143" spans="1:27" s="317" customFormat="1" ht="22" customHeight="1">
      <c r="A143" s="247"/>
      <c r="B143" s="216"/>
      <c r="C143" s="254"/>
      <c r="D143" s="331"/>
      <c r="E143" s="1313"/>
      <c r="F143" s="152" t="s">
        <v>1277</v>
      </c>
      <c r="G143" s="150" t="s">
        <v>112</v>
      </c>
      <c r="H143" s="1253" t="s">
        <v>10</v>
      </c>
      <c r="I143" s="1093"/>
      <c r="J143" s="1323"/>
      <c r="K143" s="1323"/>
      <c r="L143" s="1328"/>
      <c r="M143" s="1336"/>
      <c r="N143" s="1336"/>
      <c r="O143" s="1346"/>
      <c r="P143" s="381"/>
      <c r="Q143" s="108" t="s">
        <v>1278</v>
      </c>
      <c r="R143" s="148"/>
      <c r="S143" s="148"/>
      <c r="T143" s="148"/>
      <c r="U143" s="148"/>
      <c r="V143" s="148"/>
      <c r="W143" s="148"/>
      <c r="X143" s="148"/>
      <c r="Y143" s="148"/>
      <c r="Z143" s="148"/>
      <c r="AA143" s="148"/>
    </row>
    <row r="144" spans="1:27" s="317" customFormat="1" ht="29.15" customHeight="1">
      <c r="A144" s="247"/>
      <c r="B144" s="216"/>
      <c r="C144" s="254"/>
      <c r="D144" s="331"/>
      <c r="E144" s="1313"/>
      <c r="F144" s="152" t="s">
        <v>1279</v>
      </c>
      <c r="G144" s="150" t="s">
        <v>112</v>
      </c>
      <c r="H144" s="1263" t="s">
        <v>1280</v>
      </c>
      <c r="I144" s="1264"/>
      <c r="J144" s="1323"/>
      <c r="K144" s="1323"/>
      <c r="L144" s="1328"/>
      <c r="M144" s="1336"/>
      <c r="N144" s="1336"/>
      <c r="O144" s="1346"/>
      <c r="P144" s="381"/>
      <c r="Q144" s="108" t="s">
        <v>1281</v>
      </c>
      <c r="R144" s="148"/>
      <c r="S144" s="148"/>
      <c r="T144" s="148"/>
      <c r="U144" s="148"/>
      <c r="V144" s="148"/>
      <c r="W144" s="148"/>
      <c r="X144" s="148"/>
      <c r="Y144" s="148"/>
      <c r="Z144" s="148"/>
      <c r="AA144" s="148"/>
    </row>
    <row r="145" spans="1:27" s="317" customFormat="1" ht="34" customHeight="1">
      <c r="A145" s="247"/>
      <c r="B145" s="216"/>
      <c r="C145" s="254"/>
      <c r="D145" s="331"/>
      <c r="E145" s="1314"/>
      <c r="F145" s="152" t="s">
        <v>1282</v>
      </c>
      <c r="G145" s="150" t="s">
        <v>112</v>
      </c>
      <c r="H145" s="1253" t="s">
        <v>10</v>
      </c>
      <c r="I145" s="1093"/>
      <c r="J145" s="1324"/>
      <c r="K145" s="1324"/>
      <c r="L145" s="1329"/>
      <c r="M145" s="1337"/>
      <c r="N145" s="1337"/>
      <c r="O145" s="1347"/>
      <c r="P145" s="314"/>
      <c r="Q145" s="108" t="s">
        <v>1283</v>
      </c>
      <c r="R145" s="148"/>
      <c r="S145" s="148"/>
      <c r="T145" s="148"/>
      <c r="U145" s="148"/>
      <c r="V145" s="148"/>
      <c r="W145" s="148"/>
      <c r="X145" s="148"/>
      <c r="Y145" s="148"/>
      <c r="Z145" s="148"/>
      <c r="AA145" s="148"/>
    </row>
    <row r="146" spans="1:27" s="317" customFormat="1" ht="33" customHeight="1">
      <c r="A146" s="247"/>
      <c r="B146" s="216"/>
      <c r="C146" s="254"/>
      <c r="D146" s="331"/>
      <c r="E146" s="1303" t="s">
        <v>264</v>
      </c>
      <c r="F146" s="152" t="s">
        <v>1245</v>
      </c>
      <c r="G146" s="150" t="s">
        <v>112</v>
      </c>
      <c r="H146" s="1269" t="s">
        <v>1319</v>
      </c>
      <c r="I146" s="1252"/>
      <c r="J146" s="1322" t="s">
        <v>1320</v>
      </c>
      <c r="K146" s="1322" t="s">
        <v>1248</v>
      </c>
      <c r="L146" s="1020">
        <v>1</v>
      </c>
      <c r="M146" s="1335">
        <f>(0.2/4)*P147</f>
        <v>2</v>
      </c>
      <c r="N146" s="1341">
        <f>L146*M146</f>
        <v>2</v>
      </c>
      <c r="O146" s="1345">
        <v>1.87</v>
      </c>
      <c r="P146" s="373" t="s">
        <v>1307</v>
      </c>
      <c r="Q146" s="108" t="s">
        <v>1212</v>
      </c>
      <c r="R146" s="148"/>
      <c r="S146" s="148"/>
      <c r="T146" s="148"/>
      <c r="U146" s="148"/>
      <c r="V146" s="148"/>
      <c r="W146" s="148"/>
      <c r="X146" s="148"/>
      <c r="Y146" s="148"/>
      <c r="Z146" s="148"/>
      <c r="AA146" s="148"/>
    </row>
    <row r="147" spans="1:27" s="317" customFormat="1" ht="32.15" customHeight="1">
      <c r="A147" s="247"/>
      <c r="B147" s="216"/>
      <c r="C147" s="254"/>
      <c r="D147" s="331"/>
      <c r="E147" s="1313"/>
      <c r="F147" s="152" t="s">
        <v>1227</v>
      </c>
      <c r="G147" s="150" t="s">
        <v>112</v>
      </c>
      <c r="H147" s="1092" t="s">
        <v>1321</v>
      </c>
      <c r="I147" s="1093"/>
      <c r="J147" s="1323"/>
      <c r="K147" s="1323"/>
      <c r="L147" s="1328"/>
      <c r="M147" s="1336"/>
      <c r="N147" s="1336"/>
      <c r="O147" s="1346"/>
      <c r="P147" s="381">
        <v>40</v>
      </c>
      <c r="Q147" s="108" t="s">
        <v>1212</v>
      </c>
      <c r="R147" s="148"/>
      <c r="S147" s="148"/>
      <c r="T147" s="148"/>
      <c r="U147" s="148"/>
      <c r="V147" s="148"/>
      <c r="W147" s="148"/>
      <c r="X147" s="148"/>
      <c r="Y147" s="148"/>
      <c r="Z147" s="148"/>
      <c r="AA147" s="148"/>
    </row>
    <row r="148" spans="1:27" s="317" customFormat="1" ht="21" customHeight="1">
      <c r="A148" s="247"/>
      <c r="B148" s="216"/>
      <c r="C148" s="254"/>
      <c r="D148" s="331"/>
      <c r="E148" s="1313"/>
      <c r="F148" s="152" t="s">
        <v>1251</v>
      </c>
      <c r="G148" s="150" t="s">
        <v>112</v>
      </c>
      <c r="H148" s="1092" t="s">
        <v>1308</v>
      </c>
      <c r="I148" s="1093"/>
      <c r="J148" s="1323"/>
      <c r="K148" s="1323"/>
      <c r="L148" s="1328"/>
      <c r="M148" s="1336"/>
      <c r="N148" s="1336"/>
      <c r="O148" s="1346"/>
      <c r="P148" s="381"/>
      <c r="Q148" s="108" t="s">
        <v>1212</v>
      </c>
      <c r="R148" s="148"/>
      <c r="S148" s="148"/>
      <c r="T148" s="148"/>
      <c r="U148" s="148"/>
      <c r="V148" s="148"/>
      <c r="W148" s="148"/>
      <c r="X148" s="148"/>
      <c r="Y148" s="148"/>
      <c r="Z148" s="148"/>
      <c r="AA148" s="148"/>
    </row>
    <row r="149" spans="1:27" s="317" customFormat="1" ht="21" customHeight="1">
      <c r="A149" s="247"/>
      <c r="B149" s="216"/>
      <c r="C149" s="254"/>
      <c r="D149" s="331"/>
      <c r="E149" s="1313"/>
      <c r="F149" s="152" t="s">
        <v>1253</v>
      </c>
      <c r="G149" s="150" t="s">
        <v>112</v>
      </c>
      <c r="H149" s="1092">
        <v>37</v>
      </c>
      <c r="I149" s="1093"/>
      <c r="J149" s="1323"/>
      <c r="K149" s="1323"/>
      <c r="L149" s="1328"/>
      <c r="M149" s="1336"/>
      <c r="N149" s="1336"/>
      <c r="O149" s="1346"/>
      <c r="P149" s="381"/>
      <c r="Q149" s="108" t="s">
        <v>1212</v>
      </c>
      <c r="R149" s="148"/>
      <c r="S149" s="148"/>
      <c r="T149" s="148"/>
      <c r="U149" s="148"/>
      <c r="V149" s="148"/>
      <c r="W149" s="148"/>
      <c r="X149" s="148"/>
      <c r="Y149" s="148"/>
      <c r="Z149" s="148"/>
      <c r="AA149" s="148"/>
    </row>
    <row r="150" spans="1:27" s="317" customFormat="1" ht="21" customHeight="1">
      <c r="A150" s="247"/>
      <c r="B150" s="216"/>
      <c r="C150" s="254"/>
      <c r="D150" s="331"/>
      <c r="E150" s="1313"/>
      <c r="F150" s="152" t="s">
        <v>1254</v>
      </c>
      <c r="G150" s="150" t="s">
        <v>112</v>
      </c>
      <c r="H150" s="1092">
        <v>8</v>
      </c>
      <c r="I150" s="1093"/>
      <c r="J150" s="1323"/>
      <c r="K150" s="1323"/>
      <c r="L150" s="1328"/>
      <c r="M150" s="1336"/>
      <c r="N150" s="1336"/>
      <c r="O150" s="1346"/>
      <c r="P150" s="381"/>
      <c r="Q150" s="108" t="s">
        <v>1255</v>
      </c>
      <c r="R150" s="148"/>
      <c r="S150" s="148"/>
      <c r="T150" s="148"/>
      <c r="U150" s="148"/>
      <c r="V150" s="148"/>
      <c r="W150" s="148"/>
      <c r="X150" s="148"/>
      <c r="Y150" s="148"/>
      <c r="Z150" s="148"/>
      <c r="AA150" s="148"/>
    </row>
    <row r="151" spans="1:27" s="317" customFormat="1" ht="21" customHeight="1">
      <c r="A151" s="247"/>
      <c r="B151" s="216"/>
      <c r="C151" s="254"/>
      <c r="D151" s="331"/>
      <c r="E151" s="1313"/>
      <c r="F151" s="152" t="s">
        <v>1256</v>
      </c>
      <c r="G151" s="150" t="s">
        <v>112</v>
      </c>
      <c r="H151" s="1092">
        <v>2020</v>
      </c>
      <c r="I151" s="1093"/>
      <c r="J151" s="1323"/>
      <c r="K151" s="1323"/>
      <c r="L151" s="1328"/>
      <c r="M151" s="1336"/>
      <c r="N151" s="1336"/>
      <c r="O151" s="1346"/>
      <c r="P151" s="381"/>
      <c r="Q151" s="108" t="s">
        <v>1212</v>
      </c>
      <c r="R151" s="148"/>
      <c r="S151" s="148"/>
      <c r="T151" s="148"/>
      <c r="U151" s="148"/>
      <c r="V151" s="148"/>
      <c r="W151" s="148"/>
      <c r="X151" s="148"/>
      <c r="Y151" s="148"/>
      <c r="Z151" s="148"/>
      <c r="AA151" s="148"/>
    </row>
    <row r="152" spans="1:27" s="317" customFormat="1" ht="21" customHeight="1">
      <c r="A152" s="247"/>
      <c r="B152" s="216"/>
      <c r="C152" s="254"/>
      <c r="D152" s="331"/>
      <c r="E152" s="1313"/>
      <c r="F152" s="152" t="s">
        <v>1257</v>
      </c>
      <c r="G152" s="150" t="s">
        <v>112</v>
      </c>
      <c r="H152" s="1254" t="s">
        <v>1322</v>
      </c>
      <c r="I152" s="1093"/>
      <c r="J152" s="1323"/>
      <c r="K152" s="1323"/>
      <c r="L152" s="1328"/>
      <c r="M152" s="1336"/>
      <c r="N152" s="1336"/>
      <c r="O152" s="1346"/>
      <c r="P152" s="381"/>
      <c r="Q152" s="108" t="s">
        <v>1212</v>
      </c>
      <c r="R152" s="148"/>
      <c r="S152" s="148"/>
      <c r="T152" s="148"/>
      <c r="U152" s="148"/>
      <c r="V152" s="148"/>
      <c r="W152" s="148"/>
      <c r="X152" s="148"/>
      <c r="Y152" s="148"/>
      <c r="Z152" s="148"/>
      <c r="AA152" s="148"/>
    </row>
    <row r="153" spans="1:27" s="317" customFormat="1" ht="21" customHeight="1">
      <c r="A153" s="247"/>
      <c r="B153" s="216"/>
      <c r="C153" s="254"/>
      <c r="D153" s="331"/>
      <c r="E153" s="1313"/>
      <c r="F153" s="152" t="s">
        <v>1259</v>
      </c>
      <c r="G153" s="150" t="s">
        <v>112</v>
      </c>
      <c r="H153" s="1092" t="s">
        <v>1310</v>
      </c>
      <c r="I153" s="1093"/>
      <c r="J153" s="1323"/>
      <c r="K153" s="1323"/>
      <c r="L153" s="1328"/>
      <c r="M153" s="1336"/>
      <c r="N153" s="1336"/>
      <c r="O153" s="1346"/>
      <c r="P153" s="381"/>
      <c r="Q153" s="108" t="s">
        <v>1212</v>
      </c>
      <c r="R153" s="148"/>
      <c r="S153" s="148"/>
      <c r="T153" s="148"/>
      <c r="U153" s="148"/>
      <c r="V153" s="148"/>
      <c r="W153" s="148"/>
      <c r="X153" s="148"/>
      <c r="Y153" s="148"/>
      <c r="Z153" s="148"/>
      <c r="AA153" s="148"/>
    </row>
    <row r="154" spans="1:27" s="317" customFormat="1" ht="21" customHeight="1">
      <c r="A154" s="247"/>
      <c r="B154" s="216"/>
      <c r="C154" s="254"/>
      <c r="D154" s="331"/>
      <c r="E154" s="1313"/>
      <c r="F154" s="152" t="s">
        <v>1215</v>
      </c>
      <c r="G154" s="150" t="s">
        <v>112</v>
      </c>
      <c r="H154" s="1092" t="s">
        <v>1311</v>
      </c>
      <c r="I154" s="1093"/>
      <c r="J154" s="1323"/>
      <c r="K154" s="1323"/>
      <c r="L154" s="1328"/>
      <c r="M154" s="1336"/>
      <c r="N154" s="1336"/>
      <c r="O154" s="1346"/>
      <c r="P154" s="381"/>
      <c r="Q154" s="108" t="s">
        <v>1212</v>
      </c>
      <c r="R154" s="148"/>
      <c r="S154" s="148"/>
      <c r="T154" s="148"/>
      <c r="U154" s="148"/>
      <c r="V154" s="148"/>
      <c r="W154" s="148"/>
      <c r="X154" s="148"/>
      <c r="Y154" s="148"/>
      <c r="Z154" s="148"/>
      <c r="AA154" s="148"/>
    </row>
    <row r="155" spans="1:27" s="317" customFormat="1" ht="21" customHeight="1">
      <c r="A155" s="247"/>
      <c r="B155" s="216"/>
      <c r="C155" s="254"/>
      <c r="D155" s="331"/>
      <c r="E155" s="1313"/>
      <c r="F155" s="152" t="s">
        <v>1262</v>
      </c>
      <c r="G155" s="150" t="s">
        <v>112</v>
      </c>
      <c r="H155" s="1255" t="s">
        <v>1323</v>
      </c>
      <c r="I155" s="1093"/>
      <c r="J155" s="1323"/>
      <c r="K155" s="1323"/>
      <c r="L155" s="1328"/>
      <c r="M155" s="1336"/>
      <c r="N155" s="1336"/>
      <c r="O155" s="1346"/>
      <c r="P155" s="381"/>
      <c r="Q155" s="108" t="s">
        <v>1264</v>
      </c>
      <c r="R155" s="148"/>
      <c r="S155" s="148"/>
      <c r="T155" s="148"/>
      <c r="U155" s="148"/>
      <c r="V155" s="148"/>
      <c r="W155" s="148"/>
      <c r="X155" s="148"/>
      <c r="Y155" s="148"/>
      <c r="Z155" s="148"/>
      <c r="AA155" s="148"/>
    </row>
    <row r="156" spans="1:27" s="317" customFormat="1" ht="14">
      <c r="A156" s="247"/>
      <c r="B156" s="216"/>
      <c r="C156" s="254"/>
      <c r="D156" s="331"/>
      <c r="E156" s="1313"/>
      <c r="F156" s="152" t="s">
        <v>1265</v>
      </c>
      <c r="G156" s="150" t="s">
        <v>112</v>
      </c>
      <c r="H156" s="1262" t="s">
        <v>1324</v>
      </c>
      <c r="I156" s="1093"/>
      <c r="J156" s="1323"/>
      <c r="K156" s="1323"/>
      <c r="L156" s="1328"/>
      <c r="M156" s="1336"/>
      <c r="N156" s="1336"/>
      <c r="O156" s="1346"/>
      <c r="P156" s="381"/>
      <c r="Q156" s="108" t="s">
        <v>1267</v>
      </c>
      <c r="R156" s="148"/>
      <c r="S156" s="148"/>
      <c r="T156" s="148"/>
      <c r="U156" s="148"/>
      <c r="V156" s="148"/>
      <c r="W156" s="148"/>
      <c r="X156" s="148"/>
      <c r="Y156" s="148"/>
      <c r="Z156" s="148"/>
      <c r="AA156" s="148"/>
    </row>
    <row r="157" spans="1:27" s="317" customFormat="1" ht="29.15" customHeight="1">
      <c r="A157" s="247"/>
      <c r="B157" s="216"/>
      <c r="C157" s="254"/>
      <c r="D157" s="331"/>
      <c r="E157" s="1313"/>
      <c r="F157" s="152" t="s">
        <v>4</v>
      </c>
      <c r="G157" s="150" t="s">
        <v>112</v>
      </c>
      <c r="H157" s="1262" t="s">
        <v>1325</v>
      </c>
      <c r="I157" s="1257"/>
      <c r="J157" s="1323"/>
      <c r="K157" s="1323"/>
      <c r="L157" s="1328"/>
      <c r="M157" s="1336"/>
      <c r="N157" s="1336"/>
      <c r="O157" s="1346"/>
      <c r="P157" s="381"/>
      <c r="Q157" s="108" t="s">
        <v>1269</v>
      </c>
      <c r="R157" s="148"/>
      <c r="S157" s="148"/>
      <c r="T157" s="148"/>
      <c r="U157" s="148"/>
      <c r="V157" s="148"/>
      <c r="W157" s="148"/>
      <c r="X157" s="148"/>
      <c r="Y157" s="148"/>
      <c r="Z157" s="148"/>
      <c r="AA157" s="148"/>
    </row>
    <row r="158" spans="1:27" s="317" customFormat="1" ht="21" customHeight="1">
      <c r="A158" s="247"/>
      <c r="B158" s="216"/>
      <c r="C158" s="254"/>
      <c r="D158" s="331"/>
      <c r="E158" s="1313"/>
      <c r="F158" s="152" t="s">
        <v>1295</v>
      </c>
      <c r="G158" s="150" t="s">
        <v>112</v>
      </c>
      <c r="H158" s="1258" t="s">
        <v>1315</v>
      </c>
      <c r="I158" s="1259"/>
      <c r="J158" s="1323"/>
      <c r="K158" s="1323"/>
      <c r="L158" s="1328"/>
      <c r="M158" s="1336"/>
      <c r="N158" s="1336"/>
      <c r="O158" s="1346"/>
      <c r="P158" s="381"/>
      <c r="Q158" s="108" t="s">
        <v>1297</v>
      </c>
      <c r="R158" s="148"/>
      <c r="S158" s="148"/>
      <c r="T158" s="148"/>
      <c r="U158" s="148"/>
      <c r="V158" s="148"/>
      <c r="W158" s="148"/>
      <c r="X158" s="148"/>
      <c r="Y158" s="148"/>
      <c r="Z158" s="148"/>
      <c r="AA158" s="148"/>
    </row>
    <row r="159" spans="1:27" s="317" customFormat="1" ht="15.75" customHeight="1">
      <c r="A159" s="247"/>
      <c r="B159" s="216"/>
      <c r="C159" s="254"/>
      <c r="D159" s="331"/>
      <c r="E159" s="1313"/>
      <c r="F159" s="152" t="s">
        <v>1298</v>
      </c>
      <c r="G159" s="150" t="s">
        <v>112</v>
      </c>
      <c r="H159" s="1270">
        <v>3158</v>
      </c>
      <c r="I159" s="1271"/>
      <c r="J159" s="1323"/>
      <c r="K159" s="1323"/>
      <c r="L159" s="1328"/>
      <c r="M159" s="1336"/>
      <c r="N159" s="1336"/>
      <c r="O159" s="1346"/>
      <c r="P159" s="381"/>
      <c r="Q159" s="108" t="s">
        <v>1300</v>
      </c>
      <c r="R159" s="148"/>
      <c r="S159" s="148"/>
      <c r="T159" s="148"/>
      <c r="U159" s="148"/>
      <c r="V159" s="148"/>
      <c r="W159" s="148"/>
      <c r="X159" s="148"/>
      <c r="Y159" s="148"/>
      <c r="Z159" s="148"/>
      <c r="AA159" s="148"/>
    </row>
    <row r="160" spans="1:27" s="317" customFormat="1" ht="42.75" customHeight="1">
      <c r="A160" s="247"/>
      <c r="B160" s="216"/>
      <c r="C160" s="254"/>
      <c r="D160" s="331"/>
      <c r="E160" s="1313"/>
      <c r="F160" s="152" t="s">
        <v>1218</v>
      </c>
      <c r="G160" s="150" t="s">
        <v>112</v>
      </c>
      <c r="H160" s="1261" t="s">
        <v>1326</v>
      </c>
      <c r="I160" s="1093"/>
      <c r="J160" s="1323"/>
      <c r="K160" s="1323"/>
      <c r="L160" s="1328"/>
      <c r="M160" s="1336"/>
      <c r="N160" s="1336"/>
      <c r="O160" s="1346"/>
      <c r="P160" s="381"/>
      <c r="Q160" s="108" t="s">
        <v>1219</v>
      </c>
      <c r="R160" s="148"/>
      <c r="S160" s="148"/>
      <c r="T160" s="148"/>
      <c r="U160" s="148"/>
      <c r="V160" s="148"/>
      <c r="W160" s="148"/>
      <c r="X160" s="148"/>
      <c r="Y160" s="148"/>
      <c r="Z160" s="148"/>
      <c r="AA160" s="148"/>
    </row>
    <row r="161" spans="1:27" s="317" customFormat="1" ht="43" customHeight="1">
      <c r="A161" s="247"/>
      <c r="B161" s="216"/>
      <c r="C161" s="254"/>
      <c r="D161" s="331"/>
      <c r="E161" s="1313"/>
      <c r="F161" s="152" t="s">
        <v>1271</v>
      </c>
      <c r="G161" s="150" t="s">
        <v>112</v>
      </c>
      <c r="H161" s="1268" t="s">
        <v>1327</v>
      </c>
      <c r="I161" s="1093"/>
      <c r="J161" s="1323"/>
      <c r="K161" s="1323"/>
      <c r="L161" s="1328"/>
      <c r="M161" s="1336"/>
      <c r="N161" s="1336"/>
      <c r="O161" s="1346"/>
      <c r="P161" s="381"/>
      <c r="Q161" s="108" t="s">
        <v>1273</v>
      </c>
      <c r="R161" s="383" t="s">
        <v>1303</v>
      </c>
      <c r="S161" s="148"/>
      <c r="T161" s="148"/>
      <c r="U161" s="148"/>
      <c r="V161" s="148"/>
      <c r="W161" s="148"/>
      <c r="X161" s="148"/>
      <c r="Y161" s="148"/>
      <c r="Z161" s="148"/>
      <c r="AA161" s="148"/>
    </row>
    <row r="162" spans="1:27" s="317" customFormat="1" ht="29.25" customHeight="1">
      <c r="A162" s="247"/>
      <c r="B162" s="216"/>
      <c r="C162" s="254"/>
      <c r="D162" s="331"/>
      <c r="E162" s="1313"/>
      <c r="F162" s="152" t="s">
        <v>1274</v>
      </c>
      <c r="G162" s="150" t="s">
        <v>112</v>
      </c>
      <c r="H162" s="1272" t="s">
        <v>1318</v>
      </c>
      <c r="I162" s="1093"/>
      <c r="J162" s="1323"/>
      <c r="K162" s="1323"/>
      <c r="L162" s="1328"/>
      <c r="M162" s="1336"/>
      <c r="N162" s="1336"/>
      <c r="O162" s="1346"/>
      <c r="P162" s="381"/>
      <c r="Q162" s="108" t="s">
        <v>1276</v>
      </c>
      <c r="R162" s="148"/>
      <c r="S162" s="148"/>
      <c r="T162" s="148"/>
      <c r="U162" s="148"/>
      <c r="V162" s="148"/>
      <c r="W162" s="148"/>
      <c r="X162" s="148"/>
      <c r="Y162" s="148"/>
      <c r="Z162" s="148"/>
      <c r="AA162" s="148"/>
    </row>
    <row r="163" spans="1:27" s="317" customFormat="1" ht="22" customHeight="1">
      <c r="A163" s="247"/>
      <c r="B163" s="216"/>
      <c r="C163" s="254"/>
      <c r="D163" s="331"/>
      <c r="E163" s="1313"/>
      <c r="F163" s="152" t="s">
        <v>1277</v>
      </c>
      <c r="G163" s="150" t="s">
        <v>112</v>
      </c>
      <c r="H163" s="1253" t="s">
        <v>10</v>
      </c>
      <c r="I163" s="1093"/>
      <c r="J163" s="1323"/>
      <c r="K163" s="1323"/>
      <c r="L163" s="1328"/>
      <c r="M163" s="1336"/>
      <c r="N163" s="1336"/>
      <c r="O163" s="1346"/>
      <c r="P163" s="381"/>
      <c r="Q163" s="108" t="s">
        <v>1278</v>
      </c>
      <c r="R163" s="148"/>
      <c r="S163" s="148"/>
      <c r="T163" s="148"/>
      <c r="U163" s="148"/>
      <c r="V163" s="148"/>
      <c r="W163" s="148"/>
      <c r="X163" s="148"/>
      <c r="Y163" s="148"/>
      <c r="Z163" s="148"/>
      <c r="AA163" s="148"/>
    </row>
    <row r="164" spans="1:27" s="317" customFormat="1" ht="29.15" customHeight="1">
      <c r="A164" s="247"/>
      <c r="B164" s="216"/>
      <c r="C164" s="254"/>
      <c r="D164" s="331"/>
      <c r="E164" s="1313"/>
      <c r="F164" s="152" t="s">
        <v>1279</v>
      </c>
      <c r="G164" s="150" t="s">
        <v>112</v>
      </c>
      <c r="H164" s="1263" t="s">
        <v>1280</v>
      </c>
      <c r="I164" s="1264"/>
      <c r="J164" s="1323"/>
      <c r="K164" s="1323"/>
      <c r="L164" s="1328"/>
      <c r="M164" s="1336"/>
      <c r="N164" s="1336"/>
      <c r="O164" s="1346"/>
      <c r="P164" s="381"/>
      <c r="Q164" s="108" t="s">
        <v>1281</v>
      </c>
      <c r="R164" s="148"/>
      <c r="S164" s="148"/>
      <c r="T164" s="148"/>
      <c r="U164" s="148"/>
      <c r="V164" s="148"/>
      <c r="W164" s="148"/>
      <c r="X164" s="148"/>
      <c r="Y164" s="148"/>
      <c r="Z164" s="148"/>
      <c r="AA164" s="148"/>
    </row>
    <row r="165" spans="1:27" s="317" customFormat="1" ht="34" customHeight="1">
      <c r="A165" s="247"/>
      <c r="B165" s="216"/>
      <c r="C165" s="254"/>
      <c r="D165" s="331"/>
      <c r="E165" s="1314"/>
      <c r="F165" s="152" t="s">
        <v>1282</v>
      </c>
      <c r="G165" s="150" t="s">
        <v>112</v>
      </c>
      <c r="H165" s="1253" t="s">
        <v>10</v>
      </c>
      <c r="I165" s="1093"/>
      <c r="J165" s="1324"/>
      <c r="K165" s="1324"/>
      <c r="L165" s="1329"/>
      <c r="M165" s="1337"/>
      <c r="N165" s="1337"/>
      <c r="O165" s="1347"/>
      <c r="P165" s="314"/>
      <c r="Q165" s="108" t="s">
        <v>1283</v>
      </c>
      <c r="R165" s="148"/>
      <c r="S165" s="148"/>
      <c r="T165" s="148"/>
      <c r="U165" s="148"/>
      <c r="V165" s="148"/>
      <c r="W165" s="148"/>
      <c r="X165" s="148"/>
      <c r="Y165" s="148"/>
      <c r="Z165" s="148"/>
      <c r="AA165" s="148"/>
    </row>
    <row r="166" spans="1:27" s="317" customFormat="1" ht="30" customHeight="1">
      <c r="A166" s="247"/>
      <c r="B166" s="216"/>
      <c r="C166" s="254"/>
      <c r="D166" s="331"/>
      <c r="E166" s="1303" t="s">
        <v>266</v>
      </c>
      <c r="F166" s="152" t="s">
        <v>1245</v>
      </c>
      <c r="G166" s="150" t="s">
        <v>112</v>
      </c>
      <c r="H166" s="1273" t="s">
        <v>1328</v>
      </c>
      <c r="I166" s="1241"/>
      <c r="J166" s="1317" t="s">
        <v>1329</v>
      </c>
      <c r="K166" s="1317" t="s">
        <v>1248</v>
      </c>
      <c r="L166" s="1020">
        <v>1</v>
      </c>
      <c r="M166" s="1335">
        <f>(0.4/11)*P167</f>
        <v>1.4545454545454548</v>
      </c>
      <c r="N166" s="1341">
        <f>L166*M166</f>
        <v>1.4545454545454548</v>
      </c>
      <c r="O166" s="1345">
        <v>1.2</v>
      </c>
      <c r="P166" s="373" t="s">
        <v>1330</v>
      </c>
      <c r="Q166" s="108" t="s">
        <v>1212</v>
      </c>
      <c r="R166" s="148"/>
      <c r="S166" s="148"/>
      <c r="T166" s="148"/>
      <c r="U166" s="148"/>
      <c r="V166" s="148"/>
      <c r="W166" s="148"/>
      <c r="X166" s="148"/>
      <c r="Y166" s="148"/>
      <c r="Z166" s="148"/>
      <c r="AA166" s="148"/>
    </row>
    <row r="167" spans="1:27" s="317" customFormat="1" ht="46" customHeight="1">
      <c r="A167" s="247"/>
      <c r="B167" s="216"/>
      <c r="C167" s="254"/>
      <c r="D167" s="331"/>
      <c r="E167" s="1313"/>
      <c r="F167" s="152" t="s">
        <v>1227</v>
      </c>
      <c r="G167" s="150" t="s">
        <v>112</v>
      </c>
      <c r="H167" s="1163" t="s">
        <v>1331</v>
      </c>
      <c r="I167" s="1242"/>
      <c r="J167" s="1320"/>
      <c r="K167" s="1320"/>
      <c r="L167" s="1330"/>
      <c r="M167" s="1338"/>
      <c r="N167" s="1336"/>
      <c r="O167" s="1346"/>
      <c r="P167" s="381">
        <v>40</v>
      </c>
      <c r="Q167" s="108" t="s">
        <v>1212</v>
      </c>
      <c r="R167" s="148"/>
      <c r="S167" s="148"/>
      <c r="T167" s="148"/>
      <c r="U167" s="148"/>
      <c r="V167" s="148"/>
      <c r="W167" s="148"/>
      <c r="X167" s="148"/>
      <c r="Y167" s="148"/>
      <c r="Z167" s="148"/>
      <c r="AA167" s="148"/>
    </row>
    <row r="168" spans="1:27" s="317" customFormat="1" ht="22" customHeight="1">
      <c r="A168" s="247"/>
      <c r="B168" s="216"/>
      <c r="C168" s="254"/>
      <c r="D168" s="331"/>
      <c r="E168" s="1313"/>
      <c r="F168" s="152" t="s">
        <v>1251</v>
      </c>
      <c r="G168" s="150" t="s">
        <v>112</v>
      </c>
      <c r="H168" s="1163" t="s">
        <v>1332</v>
      </c>
      <c r="I168" s="1242"/>
      <c r="J168" s="1320"/>
      <c r="K168" s="1320"/>
      <c r="L168" s="1330"/>
      <c r="M168" s="1338"/>
      <c r="N168" s="1336"/>
      <c r="O168" s="1346"/>
      <c r="P168" s="381"/>
      <c r="Q168" s="108" t="s">
        <v>1212</v>
      </c>
      <c r="R168" s="148"/>
      <c r="S168" s="148"/>
      <c r="T168" s="148"/>
      <c r="U168" s="148"/>
      <c r="V168" s="148"/>
      <c r="W168" s="148"/>
      <c r="X168" s="148"/>
      <c r="Y168" s="148"/>
      <c r="Z168" s="148"/>
      <c r="AA168" s="148"/>
    </row>
    <row r="169" spans="1:27" s="317" customFormat="1" ht="22" customHeight="1">
      <c r="A169" s="247"/>
      <c r="B169" s="216"/>
      <c r="C169" s="254"/>
      <c r="D169" s="331"/>
      <c r="E169" s="1313"/>
      <c r="F169" s="152" t="s">
        <v>1253</v>
      </c>
      <c r="G169" s="150" t="s">
        <v>112</v>
      </c>
      <c r="H169" s="1163">
        <v>18</v>
      </c>
      <c r="I169" s="1242"/>
      <c r="J169" s="1320"/>
      <c r="K169" s="1320"/>
      <c r="L169" s="1330"/>
      <c r="M169" s="1338"/>
      <c r="N169" s="1336"/>
      <c r="O169" s="1346"/>
      <c r="P169" s="381"/>
      <c r="Q169" s="108" t="s">
        <v>1212</v>
      </c>
      <c r="R169" s="148"/>
      <c r="S169" s="148"/>
      <c r="T169" s="148"/>
      <c r="U169" s="148"/>
      <c r="V169" s="148"/>
      <c r="W169" s="148"/>
      <c r="X169" s="148"/>
      <c r="Y169" s="148"/>
      <c r="Z169" s="148"/>
      <c r="AA169" s="148"/>
    </row>
    <row r="170" spans="1:27" s="317" customFormat="1" ht="22" customHeight="1">
      <c r="A170" s="247"/>
      <c r="B170" s="216"/>
      <c r="C170" s="254"/>
      <c r="D170" s="331"/>
      <c r="E170" s="1313"/>
      <c r="F170" s="152" t="s">
        <v>1254</v>
      </c>
      <c r="G170" s="150" t="s">
        <v>112</v>
      </c>
      <c r="H170" s="1163">
        <v>5</v>
      </c>
      <c r="I170" s="1242"/>
      <c r="J170" s="1320"/>
      <c r="K170" s="1320"/>
      <c r="L170" s="1330"/>
      <c r="M170" s="1338"/>
      <c r="N170" s="1336"/>
      <c r="O170" s="1346"/>
      <c r="P170" s="381"/>
      <c r="Q170" s="108" t="s">
        <v>1255</v>
      </c>
      <c r="R170" s="148"/>
      <c r="S170" s="148"/>
      <c r="T170" s="148"/>
      <c r="U170" s="148"/>
      <c r="V170" s="148"/>
      <c r="W170" s="148"/>
      <c r="X170" s="148"/>
      <c r="Y170" s="148"/>
      <c r="Z170" s="148"/>
      <c r="AA170" s="148"/>
    </row>
    <row r="171" spans="1:27" s="317" customFormat="1" ht="22" customHeight="1">
      <c r="A171" s="247"/>
      <c r="B171" s="216"/>
      <c r="C171" s="254"/>
      <c r="D171" s="331"/>
      <c r="E171" s="1313"/>
      <c r="F171" s="152" t="s">
        <v>1256</v>
      </c>
      <c r="G171" s="150" t="s">
        <v>112</v>
      </c>
      <c r="H171" s="1163">
        <v>2020</v>
      </c>
      <c r="I171" s="1242"/>
      <c r="J171" s="1320"/>
      <c r="K171" s="1320"/>
      <c r="L171" s="1330"/>
      <c r="M171" s="1338"/>
      <c r="N171" s="1336"/>
      <c r="O171" s="1346"/>
      <c r="P171" s="381"/>
      <c r="Q171" s="108" t="s">
        <v>1212</v>
      </c>
      <c r="R171" s="148"/>
      <c r="S171" s="148"/>
      <c r="T171" s="148"/>
      <c r="U171" s="148"/>
      <c r="V171" s="148"/>
      <c r="W171" s="148"/>
      <c r="X171" s="148"/>
      <c r="Y171" s="148"/>
      <c r="Z171" s="148"/>
      <c r="AA171" s="148"/>
    </row>
    <row r="172" spans="1:27" s="317" customFormat="1" ht="22" customHeight="1">
      <c r="A172" s="247"/>
      <c r="B172" s="216"/>
      <c r="C172" s="254"/>
      <c r="D172" s="331"/>
      <c r="E172" s="1313"/>
      <c r="F172" s="152" t="s">
        <v>1257</v>
      </c>
      <c r="G172" s="150" t="s">
        <v>112</v>
      </c>
      <c r="H172" s="1163" t="s">
        <v>1333</v>
      </c>
      <c r="I172" s="1242"/>
      <c r="J172" s="1320"/>
      <c r="K172" s="1320"/>
      <c r="L172" s="1330"/>
      <c r="M172" s="1338"/>
      <c r="N172" s="1336"/>
      <c r="O172" s="1346"/>
      <c r="P172" s="381"/>
      <c r="Q172" s="108" t="s">
        <v>1212</v>
      </c>
      <c r="R172" s="148"/>
      <c r="S172" s="148"/>
      <c r="T172" s="148"/>
      <c r="U172" s="148"/>
      <c r="V172" s="148"/>
      <c r="W172" s="148"/>
      <c r="X172" s="148"/>
      <c r="Y172" s="148"/>
      <c r="Z172" s="148"/>
      <c r="AA172" s="148"/>
    </row>
    <row r="173" spans="1:27" s="317" customFormat="1" ht="22" customHeight="1">
      <c r="A173" s="247"/>
      <c r="B173" s="216"/>
      <c r="C173" s="254"/>
      <c r="D173" s="331"/>
      <c r="E173" s="1313"/>
      <c r="F173" s="152" t="s">
        <v>1259</v>
      </c>
      <c r="G173" s="150" t="s">
        <v>112</v>
      </c>
      <c r="H173" s="1163" t="s">
        <v>1334</v>
      </c>
      <c r="I173" s="1242"/>
      <c r="J173" s="1320"/>
      <c r="K173" s="1320"/>
      <c r="L173" s="1330"/>
      <c r="M173" s="1338"/>
      <c r="N173" s="1336"/>
      <c r="O173" s="1346"/>
      <c r="P173" s="381"/>
      <c r="Q173" s="108" t="s">
        <v>1212</v>
      </c>
      <c r="R173" s="148"/>
      <c r="S173" s="148"/>
      <c r="T173" s="148"/>
      <c r="U173" s="148"/>
      <c r="V173" s="148"/>
      <c r="W173" s="148"/>
      <c r="X173" s="148"/>
      <c r="Y173" s="148"/>
      <c r="Z173" s="148"/>
      <c r="AA173" s="148"/>
    </row>
    <row r="174" spans="1:27" s="317" customFormat="1" ht="22" customHeight="1">
      <c r="A174" s="247"/>
      <c r="B174" s="216"/>
      <c r="C174" s="254"/>
      <c r="D174" s="331"/>
      <c r="E174" s="1313"/>
      <c r="F174" s="152" t="s">
        <v>1215</v>
      </c>
      <c r="G174" s="150" t="s">
        <v>112</v>
      </c>
      <c r="H174" s="1163" t="s">
        <v>1335</v>
      </c>
      <c r="I174" s="1242"/>
      <c r="J174" s="1320"/>
      <c r="K174" s="1320"/>
      <c r="L174" s="1330"/>
      <c r="M174" s="1338"/>
      <c r="N174" s="1336"/>
      <c r="O174" s="1346"/>
      <c r="P174" s="381"/>
      <c r="Q174" s="108" t="s">
        <v>1212</v>
      </c>
      <c r="R174" s="148"/>
      <c r="S174" s="148"/>
      <c r="T174" s="148"/>
      <c r="U174" s="148"/>
      <c r="V174" s="148"/>
      <c r="W174" s="148"/>
      <c r="X174" s="148"/>
      <c r="Y174" s="148"/>
      <c r="Z174" s="148"/>
      <c r="AA174" s="148"/>
    </row>
    <row r="175" spans="1:27" s="317" customFormat="1" ht="22" customHeight="1">
      <c r="A175" s="247"/>
      <c r="B175" s="216"/>
      <c r="C175" s="254"/>
      <c r="D175" s="331"/>
      <c r="E175" s="1313"/>
      <c r="F175" s="152" t="s">
        <v>1262</v>
      </c>
      <c r="G175" s="150" t="s">
        <v>112</v>
      </c>
      <c r="H175" s="1247" t="s">
        <v>1336</v>
      </c>
      <c r="I175" s="1242"/>
      <c r="J175" s="1320"/>
      <c r="K175" s="1320"/>
      <c r="L175" s="1330"/>
      <c r="M175" s="1338"/>
      <c r="N175" s="1336"/>
      <c r="O175" s="1346"/>
      <c r="P175" s="381"/>
      <c r="Q175" s="108" t="s">
        <v>1264</v>
      </c>
      <c r="R175" s="148"/>
      <c r="S175" s="148"/>
      <c r="T175" s="148"/>
      <c r="U175" s="148"/>
      <c r="V175" s="148"/>
      <c r="W175" s="148"/>
      <c r="X175" s="148"/>
      <c r="Y175" s="148"/>
      <c r="Z175" s="148"/>
      <c r="AA175" s="148"/>
    </row>
    <row r="176" spans="1:27" s="317" customFormat="1" ht="22" customHeight="1">
      <c r="A176" s="247"/>
      <c r="B176" s="216"/>
      <c r="C176" s="254"/>
      <c r="D176" s="331"/>
      <c r="E176" s="1313"/>
      <c r="F176" s="152" t="s">
        <v>1265</v>
      </c>
      <c r="G176" s="150" t="s">
        <v>112</v>
      </c>
      <c r="H176" s="1274" t="s">
        <v>1337</v>
      </c>
      <c r="I176" s="1242"/>
      <c r="J176" s="1320"/>
      <c r="K176" s="1320"/>
      <c r="L176" s="1330"/>
      <c r="M176" s="1338"/>
      <c r="N176" s="1336"/>
      <c r="O176" s="1346"/>
      <c r="P176" s="381"/>
      <c r="Q176" s="108" t="s">
        <v>1267</v>
      </c>
      <c r="R176" s="148"/>
      <c r="S176" s="148"/>
      <c r="T176" s="148"/>
      <c r="U176" s="148"/>
      <c r="V176" s="148"/>
      <c r="W176" s="148"/>
      <c r="X176" s="148"/>
      <c r="Y176" s="148"/>
      <c r="Z176" s="148"/>
      <c r="AA176" s="148"/>
    </row>
    <row r="177" spans="1:27" s="317" customFormat="1" ht="14">
      <c r="A177" s="247"/>
      <c r="B177" s="216"/>
      <c r="C177" s="254"/>
      <c r="D177" s="331"/>
      <c r="E177" s="1313"/>
      <c r="F177" s="152" t="s">
        <v>4</v>
      </c>
      <c r="G177" s="150" t="s">
        <v>112</v>
      </c>
      <c r="H177" s="1275" t="s">
        <v>1337</v>
      </c>
      <c r="I177" s="1242"/>
      <c r="J177" s="1320"/>
      <c r="K177" s="1320"/>
      <c r="L177" s="1330"/>
      <c r="M177" s="1338"/>
      <c r="N177" s="1336"/>
      <c r="O177" s="1346"/>
      <c r="P177" s="381"/>
      <c r="Q177" s="108" t="s">
        <v>1269</v>
      </c>
      <c r="R177" s="148"/>
      <c r="S177" s="148"/>
      <c r="T177" s="148"/>
      <c r="U177" s="148"/>
      <c r="V177" s="148"/>
      <c r="W177" s="148"/>
      <c r="X177" s="148"/>
      <c r="Y177" s="148"/>
      <c r="Z177" s="148"/>
      <c r="AA177" s="148"/>
    </row>
    <row r="178" spans="1:27" s="317" customFormat="1" ht="44.15" customHeight="1">
      <c r="A178" s="247"/>
      <c r="B178" s="216"/>
      <c r="C178" s="254"/>
      <c r="D178" s="331"/>
      <c r="E178" s="1313"/>
      <c r="F178" s="927" t="s">
        <v>1218</v>
      </c>
      <c r="G178" s="150" t="s">
        <v>112</v>
      </c>
      <c r="H178" s="1248" t="s">
        <v>1338</v>
      </c>
      <c r="I178" s="1245"/>
      <c r="J178" s="1320"/>
      <c r="K178" s="1320"/>
      <c r="L178" s="1330"/>
      <c r="M178" s="1338"/>
      <c r="N178" s="1336"/>
      <c r="O178" s="1346"/>
      <c r="P178" s="381"/>
      <c r="Q178" s="108" t="s">
        <v>1219</v>
      </c>
      <c r="R178" s="148"/>
      <c r="S178" s="148"/>
      <c r="T178" s="148"/>
      <c r="U178" s="148"/>
      <c r="V178" s="148"/>
      <c r="W178" s="148"/>
      <c r="X178" s="148"/>
      <c r="Y178" s="148"/>
      <c r="Z178" s="148"/>
      <c r="AA178" s="148"/>
    </row>
    <row r="179" spans="1:27" s="317" customFormat="1" ht="50.15" customHeight="1">
      <c r="A179" s="247"/>
      <c r="B179" s="216"/>
      <c r="C179" s="254"/>
      <c r="D179" s="331"/>
      <c r="E179" s="1313"/>
      <c r="F179" s="152" t="s">
        <v>1271</v>
      </c>
      <c r="G179" s="150"/>
      <c r="H179" s="1248" t="s">
        <v>1339</v>
      </c>
      <c r="I179" s="1245"/>
      <c r="J179" s="1320"/>
      <c r="K179" s="1320"/>
      <c r="L179" s="1330"/>
      <c r="M179" s="1338"/>
      <c r="N179" s="1336"/>
      <c r="O179" s="1346"/>
      <c r="P179" s="381"/>
      <c r="Q179" s="108" t="s">
        <v>1273</v>
      </c>
      <c r="R179" s="148"/>
      <c r="S179" s="148"/>
      <c r="T179" s="148"/>
      <c r="U179" s="148"/>
      <c r="V179" s="148"/>
      <c r="W179" s="148"/>
      <c r="X179" s="148"/>
      <c r="Y179" s="148"/>
      <c r="Z179" s="148"/>
      <c r="AA179" s="148"/>
    </row>
    <row r="180" spans="1:27" s="317" customFormat="1" ht="22" customHeight="1">
      <c r="A180" s="247"/>
      <c r="B180" s="216"/>
      <c r="C180" s="254"/>
      <c r="D180" s="331"/>
      <c r="E180" s="1313"/>
      <c r="F180" s="152" t="s">
        <v>1274</v>
      </c>
      <c r="G180" s="150" t="s">
        <v>112</v>
      </c>
      <c r="H180" s="1274" t="s">
        <v>1340</v>
      </c>
      <c r="I180" s="1242"/>
      <c r="J180" s="1320"/>
      <c r="K180" s="1320"/>
      <c r="L180" s="1330"/>
      <c r="M180" s="1338"/>
      <c r="N180" s="1336"/>
      <c r="O180" s="1346"/>
      <c r="P180" s="381"/>
      <c r="Q180" s="108" t="s">
        <v>1276</v>
      </c>
      <c r="R180" s="148"/>
      <c r="S180" s="148"/>
      <c r="T180" s="148"/>
      <c r="U180" s="148"/>
      <c r="V180" s="148"/>
      <c r="W180" s="148"/>
      <c r="X180" s="148"/>
      <c r="Y180" s="148"/>
      <c r="Z180" s="148"/>
      <c r="AA180" s="148"/>
    </row>
    <row r="181" spans="1:27" s="317" customFormat="1" ht="31" customHeight="1">
      <c r="A181" s="247"/>
      <c r="B181" s="216"/>
      <c r="C181" s="254"/>
      <c r="D181" s="331"/>
      <c r="E181" s="1313"/>
      <c r="F181" s="152" t="s">
        <v>1277</v>
      </c>
      <c r="G181" s="150" t="s">
        <v>112</v>
      </c>
      <c r="H181" s="1246" t="s">
        <v>10</v>
      </c>
      <c r="I181" s="1242"/>
      <c r="J181" s="1320"/>
      <c r="K181" s="1320"/>
      <c r="L181" s="1330"/>
      <c r="M181" s="1338"/>
      <c r="N181" s="1336"/>
      <c r="O181" s="1346"/>
      <c r="P181" s="381"/>
      <c r="Q181" s="108" t="s">
        <v>1278</v>
      </c>
      <c r="R181" s="148"/>
      <c r="S181" s="148"/>
      <c r="T181" s="148"/>
      <c r="U181" s="148"/>
      <c r="V181" s="148"/>
      <c r="W181" s="148"/>
      <c r="X181" s="148"/>
      <c r="Y181" s="148"/>
      <c r="Z181" s="148"/>
      <c r="AA181" s="148"/>
    </row>
    <row r="182" spans="1:27" s="317" customFormat="1" ht="29.15" customHeight="1">
      <c r="A182" s="247"/>
      <c r="B182" s="216"/>
      <c r="C182" s="254"/>
      <c r="D182" s="331"/>
      <c r="E182" s="1313"/>
      <c r="F182" s="152" t="s">
        <v>1279</v>
      </c>
      <c r="G182" s="150" t="s">
        <v>112</v>
      </c>
      <c r="H182" s="1163" t="s">
        <v>1280</v>
      </c>
      <c r="I182" s="1242"/>
      <c r="J182" s="1320"/>
      <c r="K182" s="1320"/>
      <c r="L182" s="1330"/>
      <c r="M182" s="1338"/>
      <c r="N182" s="1336"/>
      <c r="O182" s="1346"/>
      <c r="P182" s="381"/>
      <c r="Q182" s="108" t="s">
        <v>1281</v>
      </c>
      <c r="R182" s="148"/>
      <c r="S182" s="148"/>
      <c r="T182" s="148"/>
      <c r="U182" s="148"/>
      <c r="V182" s="148"/>
      <c r="W182" s="148"/>
      <c r="X182" s="148"/>
      <c r="Y182" s="148"/>
      <c r="Z182" s="148"/>
      <c r="AA182" s="148"/>
    </row>
    <row r="183" spans="1:27" s="317" customFormat="1" ht="29.15" customHeight="1">
      <c r="A183" s="247"/>
      <c r="B183" s="216"/>
      <c r="C183" s="254"/>
      <c r="D183" s="331"/>
      <c r="E183" s="1314"/>
      <c r="F183" s="152" t="s">
        <v>1282</v>
      </c>
      <c r="G183" s="150" t="s">
        <v>112</v>
      </c>
      <c r="H183" s="1249" t="s">
        <v>10</v>
      </c>
      <c r="I183" s="1250"/>
      <c r="J183" s="1321"/>
      <c r="K183" s="1321"/>
      <c r="L183" s="1331"/>
      <c r="M183" s="1339"/>
      <c r="N183" s="1337"/>
      <c r="O183" s="1347"/>
      <c r="P183" s="314"/>
      <c r="Q183" s="108" t="s">
        <v>1283</v>
      </c>
      <c r="R183" s="148"/>
      <c r="S183" s="148"/>
      <c r="T183" s="148"/>
      <c r="U183" s="148"/>
      <c r="V183" s="148"/>
      <c r="W183" s="148"/>
      <c r="X183" s="148"/>
      <c r="Y183" s="148"/>
      <c r="Z183" s="148"/>
      <c r="AA183" s="148"/>
    </row>
    <row r="184" spans="1:27" s="317" customFormat="1" ht="33" customHeight="1">
      <c r="A184" s="247"/>
      <c r="B184" s="216"/>
      <c r="C184" s="254"/>
      <c r="D184" s="331"/>
      <c r="E184" s="1303" t="s">
        <v>1341</v>
      </c>
      <c r="F184" s="152" t="s">
        <v>1245</v>
      </c>
      <c r="G184" s="150" t="s">
        <v>112</v>
      </c>
      <c r="H184" s="1251" t="s">
        <v>1342</v>
      </c>
      <c r="I184" s="1252"/>
      <c r="J184" s="1322" t="s">
        <v>1343</v>
      </c>
      <c r="K184" s="1322" t="s">
        <v>1248</v>
      </c>
      <c r="L184" s="1020">
        <v>1</v>
      </c>
      <c r="M184" s="1335">
        <f>(0.4/6)*P185</f>
        <v>2.6666666666666665</v>
      </c>
      <c r="N184" s="1341">
        <f>L184*M184</f>
        <v>2.6666666666666665</v>
      </c>
      <c r="O184" s="1345">
        <v>2.5299999999999998</v>
      </c>
      <c r="P184" s="373" t="s">
        <v>1307</v>
      </c>
      <c r="Q184" s="108" t="s">
        <v>1212</v>
      </c>
      <c r="R184" s="148"/>
      <c r="S184" s="148"/>
      <c r="T184" s="148"/>
      <c r="U184" s="148"/>
      <c r="V184" s="148"/>
      <c r="W184" s="148"/>
      <c r="X184" s="148"/>
      <c r="Y184" s="148"/>
      <c r="Z184" s="148"/>
      <c r="AA184" s="148"/>
    </row>
    <row r="185" spans="1:27" s="317" customFormat="1" ht="32.15" customHeight="1">
      <c r="A185" s="247"/>
      <c r="B185" s="216"/>
      <c r="C185" s="254"/>
      <c r="D185" s="331"/>
      <c r="E185" s="1313"/>
      <c r="F185" s="152" t="s">
        <v>1227</v>
      </c>
      <c r="G185" s="150" t="s">
        <v>112</v>
      </c>
      <c r="H185" s="1092" t="s">
        <v>1344</v>
      </c>
      <c r="I185" s="1093"/>
      <c r="J185" s="1323"/>
      <c r="K185" s="1323"/>
      <c r="L185" s="1328"/>
      <c r="M185" s="1336"/>
      <c r="N185" s="1336"/>
      <c r="O185" s="1346"/>
      <c r="P185" s="381">
        <v>40</v>
      </c>
      <c r="Q185" s="108" t="s">
        <v>1212</v>
      </c>
      <c r="R185" s="148"/>
      <c r="S185" s="148"/>
      <c r="T185" s="148"/>
      <c r="U185" s="148"/>
      <c r="V185" s="148"/>
      <c r="W185" s="148"/>
      <c r="X185" s="148"/>
      <c r="Y185" s="148"/>
      <c r="Z185" s="148"/>
      <c r="AA185" s="148"/>
    </row>
    <row r="186" spans="1:27" s="317" customFormat="1" ht="21" customHeight="1">
      <c r="A186" s="247"/>
      <c r="B186" s="216"/>
      <c r="C186" s="254"/>
      <c r="D186" s="331"/>
      <c r="E186" s="1313"/>
      <c r="F186" s="152" t="s">
        <v>1251</v>
      </c>
      <c r="G186" s="150" t="s">
        <v>112</v>
      </c>
      <c r="H186" s="1092" t="s">
        <v>1345</v>
      </c>
      <c r="I186" s="1093"/>
      <c r="J186" s="1323"/>
      <c r="K186" s="1323"/>
      <c r="L186" s="1328"/>
      <c r="M186" s="1336"/>
      <c r="N186" s="1336"/>
      <c r="O186" s="1346"/>
      <c r="P186" s="381"/>
      <c r="Q186" s="108" t="s">
        <v>1212</v>
      </c>
      <c r="R186" s="148"/>
      <c r="S186" s="148"/>
      <c r="T186" s="148"/>
      <c r="U186" s="148"/>
      <c r="V186" s="148"/>
      <c r="W186" s="148"/>
      <c r="X186" s="148"/>
      <c r="Y186" s="148"/>
      <c r="Z186" s="148"/>
      <c r="AA186" s="148"/>
    </row>
    <row r="187" spans="1:27" s="317" customFormat="1" ht="21" customHeight="1">
      <c r="A187" s="247"/>
      <c r="B187" s="216"/>
      <c r="C187" s="254"/>
      <c r="D187" s="331"/>
      <c r="E187" s="1313"/>
      <c r="F187" s="152" t="s">
        <v>1253</v>
      </c>
      <c r="G187" s="150" t="s">
        <v>112</v>
      </c>
      <c r="H187" s="1092">
        <v>41</v>
      </c>
      <c r="I187" s="1093"/>
      <c r="J187" s="1323"/>
      <c r="K187" s="1323"/>
      <c r="L187" s="1328"/>
      <c r="M187" s="1336"/>
      <c r="N187" s="1336"/>
      <c r="O187" s="1346"/>
      <c r="P187" s="381"/>
      <c r="Q187" s="108" t="s">
        <v>1212</v>
      </c>
      <c r="R187" s="148"/>
      <c r="S187" s="148"/>
      <c r="T187" s="148"/>
      <c r="U187" s="148"/>
      <c r="V187" s="148"/>
      <c r="W187" s="148"/>
      <c r="X187" s="148"/>
      <c r="Y187" s="148"/>
      <c r="Z187" s="148"/>
      <c r="AA187" s="148"/>
    </row>
    <row r="188" spans="1:27" s="317" customFormat="1" ht="21" customHeight="1">
      <c r="A188" s="247"/>
      <c r="B188" s="216"/>
      <c r="C188" s="254"/>
      <c r="D188" s="331"/>
      <c r="E188" s="1313"/>
      <c r="F188" s="152" t="s">
        <v>1254</v>
      </c>
      <c r="G188" s="150" t="s">
        <v>112</v>
      </c>
      <c r="H188" s="1092">
        <v>8</v>
      </c>
      <c r="I188" s="1093"/>
      <c r="J188" s="1323"/>
      <c r="K188" s="1323"/>
      <c r="L188" s="1328"/>
      <c r="M188" s="1336"/>
      <c r="N188" s="1336"/>
      <c r="O188" s="1346"/>
      <c r="P188" s="381"/>
      <c r="Q188" s="108" t="s">
        <v>1255</v>
      </c>
      <c r="R188" s="148"/>
      <c r="S188" s="148"/>
      <c r="T188" s="148"/>
      <c r="U188" s="148"/>
      <c r="V188" s="148"/>
      <c r="W188" s="148"/>
      <c r="X188" s="148"/>
      <c r="Y188" s="148"/>
      <c r="Z188" s="148"/>
      <c r="AA188" s="148"/>
    </row>
    <row r="189" spans="1:27" s="317" customFormat="1" ht="21" customHeight="1">
      <c r="A189" s="247"/>
      <c r="B189" s="216"/>
      <c r="C189" s="254"/>
      <c r="D189" s="331"/>
      <c r="E189" s="1313"/>
      <c r="F189" s="152" t="s">
        <v>1256</v>
      </c>
      <c r="G189" s="150" t="s">
        <v>112</v>
      </c>
      <c r="H189" s="1092">
        <v>2021</v>
      </c>
      <c r="I189" s="1093"/>
      <c r="J189" s="1323"/>
      <c r="K189" s="1323"/>
      <c r="L189" s="1328"/>
      <c r="M189" s="1336"/>
      <c r="N189" s="1336"/>
      <c r="O189" s="1346"/>
      <c r="P189" s="381"/>
      <c r="Q189" s="108" t="s">
        <v>1212</v>
      </c>
      <c r="R189" s="148"/>
      <c r="S189" s="148"/>
      <c r="T189" s="148"/>
      <c r="U189" s="148"/>
      <c r="V189" s="148"/>
      <c r="W189" s="148"/>
      <c r="X189" s="148"/>
      <c r="Y189" s="148"/>
      <c r="Z189" s="148"/>
      <c r="AA189" s="148"/>
    </row>
    <row r="190" spans="1:27" s="317" customFormat="1" ht="21" customHeight="1">
      <c r="A190" s="247"/>
      <c r="B190" s="216"/>
      <c r="C190" s="254"/>
      <c r="D190" s="331"/>
      <c r="E190" s="1313"/>
      <c r="F190" s="152" t="s">
        <v>1257</v>
      </c>
      <c r="G190" s="150" t="s">
        <v>112</v>
      </c>
      <c r="H190" s="1254" t="s">
        <v>1346</v>
      </c>
      <c r="I190" s="1093"/>
      <c r="J190" s="1323"/>
      <c r="K190" s="1323"/>
      <c r="L190" s="1328"/>
      <c r="M190" s="1336"/>
      <c r="N190" s="1336"/>
      <c r="O190" s="1346"/>
      <c r="P190" s="381"/>
      <c r="Q190" s="108" t="s">
        <v>1212</v>
      </c>
      <c r="R190" s="148"/>
      <c r="S190" s="148"/>
      <c r="T190" s="148"/>
      <c r="U190" s="148"/>
      <c r="V190" s="148"/>
      <c r="W190" s="148"/>
      <c r="X190" s="148"/>
      <c r="Y190" s="148"/>
      <c r="Z190" s="148"/>
      <c r="AA190" s="148"/>
    </row>
    <row r="191" spans="1:27" s="317" customFormat="1" ht="21" customHeight="1">
      <c r="A191" s="247"/>
      <c r="B191" s="216"/>
      <c r="C191" s="254"/>
      <c r="D191" s="331"/>
      <c r="E191" s="1313"/>
      <c r="F191" s="152" t="s">
        <v>1259</v>
      </c>
      <c r="G191" s="150" t="s">
        <v>112</v>
      </c>
      <c r="H191" s="1092" t="s">
        <v>1347</v>
      </c>
      <c r="I191" s="1093"/>
      <c r="J191" s="1323"/>
      <c r="K191" s="1323"/>
      <c r="L191" s="1328"/>
      <c r="M191" s="1336"/>
      <c r="N191" s="1336"/>
      <c r="O191" s="1346"/>
      <c r="P191" s="381"/>
      <c r="Q191" s="108" t="s">
        <v>1212</v>
      </c>
      <c r="R191" s="148"/>
      <c r="S191" s="148"/>
      <c r="T191" s="148"/>
      <c r="U191" s="148"/>
      <c r="V191" s="148"/>
      <c r="W191" s="148"/>
      <c r="X191" s="148"/>
      <c r="Y191" s="148"/>
      <c r="Z191" s="148"/>
      <c r="AA191" s="148"/>
    </row>
    <row r="192" spans="1:27" s="317" customFormat="1" ht="21" customHeight="1">
      <c r="A192" s="247"/>
      <c r="B192" s="216"/>
      <c r="C192" s="254"/>
      <c r="D192" s="331"/>
      <c r="E192" s="1313"/>
      <c r="F192" s="152" t="s">
        <v>1215</v>
      </c>
      <c r="G192" s="150" t="s">
        <v>112</v>
      </c>
      <c r="H192" s="1092" t="s">
        <v>1348</v>
      </c>
      <c r="I192" s="1093"/>
      <c r="J192" s="1323"/>
      <c r="K192" s="1323"/>
      <c r="L192" s="1328"/>
      <c r="M192" s="1336"/>
      <c r="N192" s="1336"/>
      <c r="O192" s="1346"/>
      <c r="P192" s="381"/>
      <c r="Q192" s="108" t="s">
        <v>1212</v>
      </c>
      <c r="R192" s="148"/>
      <c r="S192" s="148"/>
      <c r="T192" s="148"/>
      <c r="U192" s="148"/>
      <c r="V192" s="148"/>
      <c r="W192" s="148"/>
      <c r="X192" s="148"/>
      <c r="Y192" s="148"/>
      <c r="Z192" s="148"/>
      <c r="AA192" s="148"/>
    </row>
    <row r="193" spans="1:27" s="317" customFormat="1" ht="21" customHeight="1">
      <c r="A193" s="247"/>
      <c r="B193" s="216"/>
      <c r="C193" s="254"/>
      <c r="D193" s="331"/>
      <c r="E193" s="1313"/>
      <c r="F193" s="152" t="s">
        <v>1262</v>
      </c>
      <c r="G193" s="150" t="s">
        <v>112</v>
      </c>
      <c r="H193" s="1268" t="s">
        <v>1349</v>
      </c>
      <c r="I193" s="1093"/>
      <c r="J193" s="1323"/>
      <c r="K193" s="1323"/>
      <c r="L193" s="1328"/>
      <c r="M193" s="1336"/>
      <c r="N193" s="1336"/>
      <c r="O193" s="1346"/>
      <c r="P193" s="381"/>
      <c r="Q193" s="108" t="s">
        <v>1264</v>
      </c>
      <c r="R193" s="148"/>
      <c r="S193" s="148"/>
      <c r="T193" s="148"/>
      <c r="U193" s="148"/>
      <c r="V193" s="148"/>
      <c r="W193" s="148"/>
      <c r="X193" s="148"/>
      <c r="Y193" s="148"/>
      <c r="Z193" s="148"/>
      <c r="AA193" s="148"/>
    </row>
    <row r="194" spans="1:27" s="317" customFormat="1" ht="14">
      <c r="A194" s="247"/>
      <c r="B194" s="216"/>
      <c r="C194" s="254"/>
      <c r="D194" s="331"/>
      <c r="E194" s="1313"/>
      <c r="F194" s="152" t="s">
        <v>1265</v>
      </c>
      <c r="G194" s="150" t="s">
        <v>112</v>
      </c>
      <c r="H194" s="1261" t="s">
        <v>1350</v>
      </c>
      <c r="I194" s="1093"/>
      <c r="J194" s="1323"/>
      <c r="K194" s="1323"/>
      <c r="L194" s="1328"/>
      <c r="M194" s="1336"/>
      <c r="N194" s="1336"/>
      <c r="O194" s="1346"/>
      <c r="P194" s="381"/>
      <c r="Q194" s="108" t="s">
        <v>1267</v>
      </c>
      <c r="R194" s="148"/>
      <c r="S194" s="148"/>
      <c r="T194" s="148"/>
      <c r="U194" s="148"/>
      <c r="V194" s="148"/>
      <c r="W194" s="148"/>
      <c r="X194" s="148"/>
      <c r="Y194" s="148"/>
      <c r="Z194" s="148"/>
      <c r="AA194" s="148"/>
    </row>
    <row r="195" spans="1:27" s="317" customFormat="1" ht="29.15" customHeight="1">
      <c r="A195" s="247"/>
      <c r="B195" s="216"/>
      <c r="C195" s="254"/>
      <c r="D195" s="331"/>
      <c r="E195" s="1313"/>
      <c r="F195" s="152" t="s">
        <v>4</v>
      </c>
      <c r="G195" s="150" t="s">
        <v>112</v>
      </c>
      <c r="H195" s="1268" t="s">
        <v>1351</v>
      </c>
      <c r="I195" s="1257"/>
      <c r="J195" s="1323"/>
      <c r="K195" s="1323"/>
      <c r="L195" s="1328"/>
      <c r="M195" s="1336"/>
      <c r="N195" s="1336"/>
      <c r="O195" s="1346"/>
      <c r="P195" s="381"/>
      <c r="Q195" s="108" t="s">
        <v>1269</v>
      </c>
      <c r="R195" s="148"/>
      <c r="S195" s="148"/>
      <c r="T195" s="148"/>
      <c r="U195" s="148"/>
      <c r="V195" s="148"/>
      <c r="W195" s="148"/>
      <c r="X195" s="148"/>
      <c r="Y195" s="148"/>
      <c r="Z195" s="148"/>
      <c r="AA195" s="148"/>
    </row>
    <row r="196" spans="1:27" s="317" customFormat="1" ht="21" customHeight="1">
      <c r="A196" s="247"/>
      <c r="B196" s="216"/>
      <c r="C196" s="254"/>
      <c r="D196" s="331"/>
      <c r="E196" s="1313"/>
      <c r="F196" s="152" t="s">
        <v>1295</v>
      </c>
      <c r="G196" s="150" t="s">
        <v>112</v>
      </c>
      <c r="H196" s="1276" t="s">
        <v>1352</v>
      </c>
      <c r="I196" s="1271"/>
      <c r="J196" s="1323"/>
      <c r="K196" s="1323"/>
      <c r="L196" s="1328"/>
      <c r="M196" s="1336"/>
      <c r="N196" s="1336"/>
      <c r="O196" s="1346"/>
      <c r="P196" s="381"/>
      <c r="Q196" s="108" t="s">
        <v>1297</v>
      </c>
      <c r="R196" s="148"/>
      <c r="S196" s="148"/>
      <c r="T196" s="148"/>
      <c r="U196" s="148"/>
      <c r="V196" s="148"/>
      <c r="W196" s="148"/>
      <c r="X196" s="148"/>
      <c r="Y196" s="148"/>
      <c r="Z196" s="148"/>
      <c r="AA196" s="148"/>
    </row>
    <row r="197" spans="1:27" s="317" customFormat="1" ht="15.75" customHeight="1">
      <c r="A197" s="247"/>
      <c r="B197" s="216"/>
      <c r="C197" s="254"/>
      <c r="D197" s="331"/>
      <c r="E197" s="1313"/>
      <c r="F197" s="152" t="s">
        <v>1298</v>
      </c>
      <c r="G197" s="150" t="s">
        <v>112</v>
      </c>
      <c r="H197" s="1267" t="s">
        <v>1353</v>
      </c>
      <c r="I197" s="1259"/>
      <c r="J197" s="1323"/>
      <c r="K197" s="1323"/>
      <c r="L197" s="1328"/>
      <c r="M197" s="1336"/>
      <c r="N197" s="1336"/>
      <c r="O197" s="1346"/>
      <c r="P197" s="381"/>
      <c r="Q197" s="108" t="s">
        <v>1300</v>
      </c>
      <c r="R197" s="148"/>
      <c r="S197" s="148"/>
      <c r="T197" s="148"/>
      <c r="U197" s="148"/>
      <c r="V197" s="148"/>
      <c r="W197" s="148"/>
      <c r="X197" s="148"/>
      <c r="Y197" s="148"/>
      <c r="Z197" s="148"/>
      <c r="AA197" s="148"/>
    </row>
    <row r="198" spans="1:27" s="317" customFormat="1" ht="42.75" customHeight="1">
      <c r="A198" s="247"/>
      <c r="B198" s="216"/>
      <c r="C198" s="254"/>
      <c r="D198" s="331"/>
      <c r="E198" s="1313"/>
      <c r="F198" s="152" t="s">
        <v>1218</v>
      </c>
      <c r="G198" s="150" t="s">
        <v>112</v>
      </c>
      <c r="H198" s="1268" t="s">
        <v>1354</v>
      </c>
      <c r="I198" s="1093"/>
      <c r="J198" s="1323"/>
      <c r="K198" s="1323"/>
      <c r="L198" s="1328"/>
      <c r="M198" s="1336"/>
      <c r="N198" s="1336"/>
      <c r="O198" s="1346"/>
      <c r="P198" s="381"/>
      <c r="Q198" s="108" t="s">
        <v>1219</v>
      </c>
      <c r="R198" s="148"/>
      <c r="S198" s="148"/>
      <c r="T198" s="148"/>
      <c r="U198" s="148"/>
      <c r="V198" s="148"/>
      <c r="W198" s="148"/>
      <c r="X198" s="148"/>
      <c r="Y198" s="148"/>
      <c r="Z198" s="148"/>
      <c r="AA198" s="148"/>
    </row>
    <row r="199" spans="1:27" s="317" customFormat="1" ht="53.15" customHeight="1">
      <c r="A199" s="247"/>
      <c r="B199" s="216"/>
      <c r="C199" s="254"/>
      <c r="D199" s="331"/>
      <c r="E199" s="1313"/>
      <c r="F199" s="152" t="s">
        <v>1271</v>
      </c>
      <c r="G199" s="150" t="s">
        <v>112</v>
      </c>
      <c r="H199" s="1261" t="s">
        <v>1355</v>
      </c>
      <c r="I199" s="1093"/>
      <c r="J199" s="1323"/>
      <c r="K199" s="1323"/>
      <c r="L199" s="1328"/>
      <c r="M199" s="1336"/>
      <c r="N199" s="1336"/>
      <c r="O199" s="1346"/>
      <c r="P199" s="381"/>
      <c r="Q199" s="108" t="s">
        <v>1273</v>
      </c>
      <c r="R199" s="383" t="s">
        <v>1303</v>
      </c>
      <c r="S199" s="148"/>
      <c r="T199" s="148"/>
      <c r="U199" s="148"/>
      <c r="V199" s="148"/>
      <c r="W199" s="148"/>
      <c r="X199" s="148"/>
      <c r="Y199" s="148"/>
      <c r="Z199" s="148"/>
      <c r="AA199" s="148"/>
    </row>
    <row r="200" spans="1:27" s="317" customFormat="1" ht="29.25" customHeight="1">
      <c r="A200" s="247"/>
      <c r="B200" s="216"/>
      <c r="C200" s="254"/>
      <c r="D200" s="331"/>
      <c r="E200" s="1313"/>
      <c r="F200" s="152" t="s">
        <v>1274</v>
      </c>
      <c r="G200" s="150" t="s">
        <v>112</v>
      </c>
      <c r="H200" s="1262" t="s">
        <v>1356</v>
      </c>
      <c r="I200" s="1093"/>
      <c r="J200" s="1323"/>
      <c r="K200" s="1323"/>
      <c r="L200" s="1328"/>
      <c r="M200" s="1336"/>
      <c r="N200" s="1336"/>
      <c r="O200" s="1346"/>
      <c r="P200" s="381"/>
      <c r="Q200" s="108" t="s">
        <v>1276</v>
      </c>
      <c r="R200" s="148"/>
      <c r="S200" s="148"/>
      <c r="T200" s="148"/>
      <c r="U200" s="148"/>
      <c r="V200" s="148"/>
      <c r="W200" s="148"/>
      <c r="X200" s="148"/>
      <c r="Y200" s="148"/>
      <c r="Z200" s="148"/>
      <c r="AA200" s="148"/>
    </row>
    <row r="201" spans="1:27" s="317" customFormat="1" ht="32.15" customHeight="1">
      <c r="A201" s="247"/>
      <c r="B201" s="216"/>
      <c r="C201" s="254"/>
      <c r="D201" s="331"/>
      <c r="E201" s="1313"/>
      <c r="F201" s="152" t="s">
        <v>1277</v>
      </c>
      <c r="G201" s="150" t="s">
        <v>112</v>
      </c>
      <c r="H201" s="1253" t="s">
        <v>10</v>
      </c>
      <c r="I201" s="1093"/>
      <c r="J201" s="1323"/>
      <c r="K201" s="1323"/>
      <c r="L201" s="1328"/>
      <c r="M201" s="1336"/>
      <c r="N201" s="1336"/>
      <c r="O201" s="1346"/>
      <c r="P201" s="381"/>
      <c r="Q201" s="108" t="s">
        <v>1278</v>
      </c>
      <c r="R201" s="148"/>
      <c r="S201" s="148"/>
      <c r="T201" s="148"/>
      <c r="U201" s="148"/>
      <c r="V201" s="148"/>
      <c r="W201" s="148"/>
      <c r="X201" s="148"/>
      <c r="Y201" s="148"/>
      <c r="Z201" s="148"/>
      <c r="AA201" s="148"/>
    </row>
    <row r="202" spans="1:27" s="317" customFormat="1" ht="29.15" customHeight="1">
      <c r="A202" s="247"/>
      <c r="B202" s="216"/>
      <c r="C202" s="254"/>
      <c r="D202" s="331"/>
      <c r="E202" s="1313"/>
      <c r="F202" s="152" t="s">
        <v>1279</v>
      </c>
      <c r="G202" s="150" t="s">
        <v>112</v>
      </c>
      <c r="H202" s="1263" t="s">
        <v>1280</v>
      </c>
      <c r="I202" s="1264"/>
      <c r="J202" s="1323"/>
      <c r="K202" s="1323"/>
      <c r="L202" s="1328"/>
      <c r="M202" s="1336"/>
      <c r="N202" s="1336"/>
      <c r="O202" s="1346"/>
      <c r="P202" s="381"/>
      <c r="Q202" s="108" t="s">
        <v>1281</v>
      </c>
      <c r="R202" s="148"/>
      <c r="S202" s="148"/>
      <c r="T202" s="148"/>
      <c r="U202" s="148"/>
      <c r="V202" s="148"/>
      <c r="W202" s="148"/>
      <c r="X202" s="148"/>
      <c r="Y202" s="148"/>
      <c r="Z202" s="148"/>
      <c r="AA202" s="148"/>
    </row>
    <row r="203" spans="1:27" s="317" customFormat="1" ht="50.15" customHeight="1">
      <c r="A203" s="247"/>
      <c r="B203" s="216"/>
      <c r="C203" s="254"/>
      <c r="D203" s="331"/>
      <c r="E203" s="1314"/>
      <c r="F203" s="152" t="s">
        <v>1282</v>
      </c>
      <c r="G203" s="150" t="s">
        <v>112</v>
      </c>
      <c r="H203" s="1268" t="s">
        <v>1357</v>
      </c>
      <c r="I203" s="1093"/>
      <c r="J203" s="1324"/>
      <c r="K203" s="1324"/>
      <c r="L203" s="1329"/>
      <c r="M203" s="1337"/>
      <c r="N203" s="1337"/>
      <c r="O203" s="1347"/>
      <c r="P203" s="314"/>
      <c r="Q203" s="108" t="s">
        <v>1283</v>
      </c>
      <c r="R203" s="148"/>
      <c r="S203" s="148"/>
      <c r="T203" s="148"/>
      <c r="U203" s="148"/>
      <c r="V203" s="148"/>
      <c r="W203" s="148"/>
      <c r="X203" s="148"/>
      <c r="Y203" s="148"/>
      <c r="Z203" s="148"/>
      <c r="AA203" s="148"/>
    </row>
    <row r="204" spans="1:27" s="317" customFormat="1" ht="54" customHeight="1">
      <c r="A204" s="247"/>
      <c r="B204" s="216"/>
      <c r="C204" s="254"/>
      <c r="D204" s="331"/>
      <c r="E204" s="1303" t="s">
        <v>1358</v>
      </c>
      <c r="F204" s="152" t="s">
        <v>1245</v>
      </c>
      <c r="G204" s="150" t="s">
        <v>112</v>
      </c>
      <c r="H204" s="1269" t="s">
        <v>1359</v>
      </c>
      <c r="I204" s="1252"/>
      <c r="J204" s="1322" t="s">
        <v>1360</v>
      </c>
      <c r="K204" s="1322" t="s">
        <v>1248</v>
      </c>
      <c r="L204" s="1020">
        <v>1</v>
      </c>
      <c r="M204" s="1335">
        <f>(0.4/7)*P205</f>
        <v>2.285714285714286</v>
      </c>
      <c r="N204" s="1341">
        <f>L204*M204</f>
        <v>2.285714285714286</v>
      </c>
      <c r="O204" s="1345">
        <v>2.14</v>
      </c>
      <c r="P204" s="373" t="s">
        <v>1307</v>
      </c>
      <c r="Q204" s="108" t="s">
        <v>1212</v>
      </c>
      <c r="R204" s="148"/>
      <c r="S204" s="148"/>
      <c r="T204" s="148"/>
      <c r="U204" s="148"/>
      <c r="V204" s="148"/>
      <c r="W204" s="148"/>
      <c r="X204" s="148"/>
      <c r="Y204" s="148"/>
      <c r="Z204" s="148"/>
      <c r="AA204" s="148"/>
    </row>
    <row r="205" spans="1:27" s="317" customFormat="1" ht="32.15" customHeight="1">
      <c r="A205" s="247"/>
      <c r="B205" s="216"/>
      <c r="C205" s="254"/>
      <c r="D205" s="331"/>
      <c r="E205" s="1313"/>
      <c r="F205" s="152" t="s">
        <v>1227</v>
      </c>
      <c r="G205" s="150" t="s">
        <v>112</v>
      </c>
      <c r="H205" s="1092" t="s">
        <v>1361</v>
      </c>
      <c r="I205" s="1093"/>
      <c r="J205" s="1323"/>
      <c r="K205" s="1323"/>
      <c r="L205" s="1328"/>
      <c r="M205" s="1336"/>
      <c r="N205" s="1336"/>
      <c r="O205" s="1346"/>
      <c r="P205" s="381">
        <v>40</v>
      </c>
      <c r="Q205" s="108" t="s">
        <v>1212</v>
      </c>
      <c r="R205" s="148"/>
      <c r="S205" s="148"/>
      <c r="T205" s="148"/>
      <c r="U205" s="148"/>
      <c r="V205" s="148"/>
      <c r="W205" s="148"/>
      <c r="X205" s="148"/>
      <c r="Y205" s="148"/>
      <c r="Z205" s="148"/>
      <c r="AA205" s="148"/>
    </row>
    <row r="206" spans="1:27" s="317" customFormat="1" ht="21" customHeight="1">
      <c r="A206" s="247"/>
      <c r="B206" s="216"/>
      <c r="C206" s="254"/>
      <c r="D206" s="331"/>
      <c r="E206" s="1313"/>
      <c r="F206" s="152" t="s">
        <v>1251</v>
      </c>
      <c r="G206" s="150" t="s">
        <v>112</v>
      </c>
      <c r="H206" s="1092" t="s">
        <v>1362</v>
      </c>
      <c r="I206" s="1093"/>
      <c r="J206" s="1323"/>
      <c r="K206" s="1323"/>
      <c r="L206" s="1328"/>
      <c r="M206" s="1336"/>
      <c r="N206" s="1336"/>
      <c r="O206" s="1346"/>
      <c r="P206" s="381"/>
      <c r="Q206" s="108" t="s">
        <v>1212</v>
      </c>
      <c r="R206" s="148"/>
      <c r="S206" s="148"/>
      <c r="T206" s="148"/>
      <c r="U206" s="148"/>
      <c r="V206" s="148"/>
      <c r="W206" s="148"/>
      <c r="X206" s="148"/>
      <c r="Y206" s="148"/>
      <c r="Z206" s="148"/>
      <c r="AA206" s="148"/>
    </row>
    <row r="207" spans="1:27" s="317" customFormat="1" ht="21" customHeight="1">
      <c r="A207" s="247"/>
      <c r="B207" s="216"/>
      <c r="C207" s="254"/>
      <c r="D207" s="331"/>
      <c r="E207" s="1313"/>
      <c r="F207" s="152" t="s">
        <v>1253</v>
      </c>
      <c r="G207" s="150" t="s">
        <v>112</v>
      </c>
      <c r="H207" s="1092">
        <v>13</v>
      </c>
      <c r="I207" s="1093"/>
      <c r="J207" s="1323"/>
      <c r="K207" s="1323"/>
      <c r="L207" s="1328"/>
      <c r="M207" s="1336"/>
      <c r="N207" s="1336"/>
      <c r="O207" s="1346"/>
      <c r="P207" s="381"/>
      <c r="Q207" s="108" t="s">
        <v>1212</v>
      </c>
      <c r="R207" s="148"/>
      <c r="S207" s="148"/>
      <c r="T207" s="148"/>
      <c r="U207" s="148"/>
      <c r="V207" s="148"/>
      <c r="W207" s="148"/>
      <c r="X207" s="148"/>
      <c r="Y207" s="148"/>
      <c r="Z207" s="148"/>
      <c r="AA207" s="148"/>
    </row>
    <row r="208" spans="1:27" s="317" customFormat="1" ht="21" customHeight="1">
      <c r="A208" s="247"/>
      <c r="B208" s="216"/>
      <c r="C208" s="254"/>
      <c r="D208" s="331"/>
      <c r="E208" s="1313"/>
      <c r="F208" s="152" t="s">
        <v>1254</v>
      </c>
      <c r="G208" s="150" t="s">
        <v>112</v>
      </c>
      <c r="H208" s="1092">
        <v>1</v>
      </c>
      <c r="I208" s="1093"/>
      <c r="J208" s="1323"/>
      <c r="K208" s="1323"/>
      <c r="L208" s="1328"/>
      <c r="M208" s="1336"/>
      <c r="N208" s="1336"/>
      <c r="O208" s="1346"/>
      <c r="P208" s="381"/>
      <c r="Q208" s="108" t="s">
        <v>1255</v>
      </c>
      <c r="R208" s="148"/>
      <c r="S208" s="148"/>
      <c r="T208" s="148"/>
      <c r="U208" s="148"/>
      <c r="V208" s="148"/>
      <c r="W208" s="148"/>
      <c r="X208" s="148"/>
      <c r="Y208" s="148"/>
      <c r="Z208" s="148"/>
      <c r="AA208" s="148"/>
    </row>
    <row r="209" spans="1:27" s="317" customFormat="1" ht="21" customHeight="1">
      <c r="A209" s="247"/>
      <c r="B209" s="216"/>
      <c r="C209" s="254"/>
      <c r="D209" s="331"/>
      <c r="E209" s="1313"/>
      <c r="F209" s="152" t="s">
        <v>1256</v>
      </c>
      <c r="G209" s="150" t="s">
        <v>112</v>
      </c>
      <c r="H209" s="1092">
        <v>2022</v>
      </c>
      <c r="I209" s="1093"/>
      <c r="J209" s="1323"/>
      <c r="K209" s="1323"/>
      <c r="L209" s="1328"/>
      <c r="M209" s="1336"/>
      <c r="N209" s="1336"/>
      <c r="O209" s="1346"/>
      <c r="P209" s="381"/>
      <c r="Q209" s="108" t="s">
        <v>1212</v>
      </c>
      <c r="R209" s="148"/>
      <c r="S209" s="148"/>
      <c r="T209" s="148"/>
      <c r="U209" s="148"/>
      <c r="V209" s="148"/>
      <c r="W209" s="148"/>
      <c r="X209" s="148"/>
      <c r="Y209" s="148"/>
      <c r="Z209" s="148"/>
      <c r="AA209" s="148"/>
    </row>
    <row r="210" spans="1:27" s="317" customFormat="1" ht="21" customHeight="1">
      <c r="A210" s="247"/>
      <c r="B210" s="216"/>
      <c r="C210" s="254"/>
      <c r="D210" s="331"/>
      <c r="E210" s="1313"/>
      <c r="F210" s="152" t="s">
        <v>1257</v>
      </c>
      <c r="G210" s="150" t="s">
        <v>112</v>
      </c>
      <c r="H210" s="1254" t="s">
        <v>1363</v>
      </c>
      <c r="I210" s="1093"/>
      <c r="J210" s="1323"/>
      <c r="K210" s="1323"/>
      <c r="L210" s="1328"/>
      <c r="M210" s="1336"/>
      <c r="N210" s="1336"/>
      <c r="O210" s="1346"/>
      <c r="P210" s="381"/>
      <c r="Q210" s="108" t="s">
        <v>1212</v>
      </c>
      <c r="R210" s="148"/>
      <c r="S210" s="148"/>
      <c r="T210" s="148"/>
      <c r="U210" s="148"/>
      <c r="V210" s="148"/>
      <c r="W210" s="148"/>
      <c r="X210" s="148"/>
      <c r="Y210" s="148"/>
      <c r="Z210" s="148"/>
      <c r="AA210" s="148"/>
    </row>
    <row r="211" spans="1:27" s="317" customFormat="1" ht="21" customHeight="1">
      <c r="A211" s="247"/>
      <c r="B211" s="216"/>
      <c r="C211" s="254"/>
      <c r="D211" s="331"/>
      <c r="E211" s="1313"/>
      <c r="F211" s="152" t="s">
        <v>1259</v>
      </c>
      <c r="G211" s="150" t="s">
        <v>112</v>
      </c>
      <c r="H211" s="1092" t="s">
        <v>1364</v>
      </c>
      <c r="I211" s="1093"/>
      <c r="J211" s="1323"/>
      <c r="K211" s="1323"/>
      <c r="L211" s="1328"/>
      <c r="M211" s="1336"/>
      <c r="N211" s="1336"/>
      <c r="O211" s="1346"/>
      <c r="P211" s="381"/>
      <c r="Q211" s="108" t="s">
        <v>1212</v>
      </c>
      <c r="R211" s="148"/>
      <c r="S211" s="148"/>
      <c r="T211" s="148"/>
      <c r="U211" s="148"/>
      <c r="V211" s="148"/>
      <c r="W211" s="148"/>
      <c r="X211" s="148"/>
      <c r="Y211" s="148"/>
      <c r="Z211" s="148"/>
      <c r="AA211" s="148"/>
    </row>
    <row r="212" spans="1:27" s="317" customFormat="1" ht="21" customHeight="1">
      <c r="A212" s="247"/>
      <c r="B212" s="216"/>
      <c r="C212" s="254"/>
      <c r="D212" s="331"/>
      <c r="E212" s="1313"/>
      <c r="F212" s="152" t="s">
        <v>1215</v>
      </c>
      <c r="G212" s="150" t="s">
        <v>112</v>
      </c>
      <c r="H212" s="1092" t="s">
        <v>1365</v>
      </c>
      <c r="I212" s="1093"/>
      <c r="J212" s="1323"/>
      <c r="K212" s="1323"/>
      <c r="L212" s="1328"/>
      <c r="M212" s="1336"/>
      <c r="N212" s="1336"/>
      <c r="O212" s="1346"/>
      <c r="P212" s="381"/>
      <c r="Q212" s="108" t="s">
        <v>1212</v>
      </c>
      <c r="R212" s="148"/>
      <c r="S212" s="148"/>
      <c r="T212" s="148"/>
      <c r="U212" s="148"/>
      <c r="V212" s="148"/>
      <c r="W212" s="148"/>
      <c r="X212" s="148"/>
      <c r="Y212" s="148"/>
      <c r="Z212" s="148"/>
      <c r="AA212" s="148"/>
    </row>
    <row r="213" spans="1:27" s="317" customFormat="1" ht="21" customHeight="1">
      <c r="A213" s="247"/>
      <c r="B213" s="216"/>
      <c r="C213" s="254"/>
      <c r="D213" s="331"/>
      <c r="E213" s="1313"/>
      <c r="F213" s="152" t="s">
        <v>1262</v>
      </c>
      <c r="G213" s="150" t="s">
        <v>112</v>
      </c>
      <c r="H213" s="1262" t="s">
        <v>1366</v>
      </c>
      <c r="I213" s="1093"/>
      <c r="J213" s="1323"/>
      <c r="K213" s="1323"/>
      <c r="L213" s="1328"/>
      <c r="M213" s="1336"/>
      <c r="N213" s="1336"/>
      <c r="O213" s="1346"/>
      <c r="P213" s="381"/>
      <c r="Q213" s="108" t="s">
        <v>1264</v>
      </c>
      <c r="R213" s="148"/>
      <c r="S213" s="148"/>
      <c r="T213" s="148"/>
      <c r="U213" s="148"/>
      <c r="V213" s="148"/>
      <c r="W213" s="148"/>
      <c r="X213" s="148"/>
      <c r="Y213" s="148"/>
      <c r="Z213" s="148"/>
      <c r="AA213" s="148"/>
    </row>
    <row r="214" spans="1:27" s="317" customFormat="1" ht="14">
      <c r="A214" s="247"/>
      <c r="B214" s="216"/>
      <c r="C214" s="254"/>
      <c r="D214" s="331"/>
      <c r="E214" s="1313"/>
      <c r="F214" s="152" t="s">
        <v>1265</v>
      </c>
      <c r="G214" s="150" t="s">
        <v>112</v>
      </c>
      <c r="H214" s="1262" t="s">
        <v>1367</v>
      </c>
      <c r="I214" s="1093"/>
      <c r="J214" s="1323"/>
      <c r="K214" s="1323"/>
      <c r="L214" s="1328"/>
      <c r="M214" s="1336"/>
      <c r="N214" s="1336"/>
      <c r="O214" s="1346"/>
      <c r="P214" s="381"/>
      <c r="Q214" s="108" t="s">
        <v>1267</v>
      </c>
      <c r="R214" s="148"/>
      <c r="S214" s="148"/>
      <c r="T214" s="148"/>
      <c r="U214" s="148"/>
      <c r="V214" s="148"/>
      <c r="W214" s="148"/>
      <c r="X214" s="148"/>
      <c r="Y214" s="148"/>
      <c r="Z214" s="148"/>
      <c r="AA214" s="148"/>
    </row>
    <row r="215" spans="1:27" s="317" customFormat="1" ht="29.15" customHeight="1">
      <c r="A215" s="247"/>
      <c r="B215" s="216"/>
      <c r="C215" s="254"/>
      <c r="D215" s="331"/>
      <c r="E215" s="1313"/>
      <c r="F215" s="152" t="s">
        <v>4</v>
      </c>
      <c r="G215" s="150" t="s">
        <v>112</v>
      </c>
      <c r="H215" s="1262" t="s">
        <v>1367</v>
      </c>
      <c r="I215" s="1257"/>
      <c r="J215" s="1323"/>
      <c r="K215" s="1323"/>
      <c r="L215" s="1328"/>
      <c r="M215" s="1336"/>
      <c r="N215" s="1336"/>
      <c r="O215" s="1346"/>
      <c r="P215" s="381"/>
      <c r="Q215" s="108" t="s">
        <v>1269</v>
      </c>
      <c r="R215" s="148"/>
      <c r="S215" s="148"/>
      <c r="T215" s="148"/>
      <c r="U215" s="148"/>
      <c r="V215" s="148"/>
      <c r="W215" s="148"/>
      <c r="X215" s="148"/>
      <c r="Y215" s="148"/>
      <c r="Z215" s="148"/>
      <c r="AA215" s="148"/>
    </row>
    <row r="216" spans="1:27" s="317" customFormat="1" ht="21" customHeight="1">
      <c r="A216" s="247"/>
      <c r="B216" s="216"/>
      <c r="C216" s="254"/>
      <c r="D216" s="331"/>
      <c r="E216" s="1313"/>
      <c r="F216" s="152" t="s">
        <v>1295</v>
      </c>
      <c r="G216" s="150" t="s">
        <v>112</v>
      </c>
      <c r="H216" s="1258" t="s">
        <v>1368</v>
      </c>
      <c r="I216" s="1259"/>
      <c r="J216" s="1323"/>
      <c r="K216" s="1323"/>
      <c r="L216" s="1328"/>
      <c r="M216" s="1336"/>
      <c r="N216" s="1336"/>
      <c r="O216" s="1346"/>
      <c r="P216" s="381"/>
      <c r="Q216" s="108" t="s">
        <v>1297</v>
      </c>
      <c r="R216" s="148"/>
      <c r="S216" s="148"/>
      <c r="T216" s="148"/>
      <c r="U216" s="148"/>
      <c r="V216" s="148"/>
      <c r="W216" s="148"/>
      <c r="X216" s="148"/>
      <c r="Y216" s="148"/>
      <c r="Z216" s="148"/>
      <c r="AA216" s="148"/>
    </row>
    <row r="217" spans="1:27" s="317" customFormat="1" ht="29.15" customHeight="1">
      <c r="A217" s="247"/>
      <c r="B217" s="216"/>
      <c r="C217" s="254"/>
      <c r="D217" s="331"/>
      <c r="E217" s="1313"/>
      <c r="F217" s="152" t="s">
        <v>1298</v>
      </c>
      <c r="G217" s="150" t="s">
        <v>112</v>
      </c>
      <c r="H217" s="1267">
        <v>2686</v>
      </c>
      <c r="I217" s="1259"/>
      <c r="J217" s="1323"/>
      <c r="K217" s="1323"/>
      <c r="L217" s="1328"/>
      <c r="M217" s="1336"/>
      <c r="N217" s="1336"/>
      <c r="O217" s="1346"/>
      <c r="P217" s="381"/>
      <c r="Q217" s="108" t="s">
        <v>1300</v>
      </c>
      <c r="R217" s="148"/>
      <c r="S217" s="148"/>
      <c r="T217" s="148"/>
      <c r="U217" s="148"/>
      <c r="V217" s="148"/>
      <c r="W217" s="148"/>
      <c r="X217" s="148"/>
      <c r="Y217" s="148"/>
      <c r="Z217" s="148"/>
      <c r="AA217" s="148"/>
    </row>
    <row r="218" spans="1:27" s="317" customFormat="1" ht="42.75" customHeight="1">
      <c r="A218" s="247"/>
      <c r="B218" s="216"/>
      <c r="C218" s="254"/>
      <c r="D218" s="331"/>
      <c r="E218" s="1313"/>
      <c r="F218" s="152" t="s">
        <v>1218</v>
      </c>
      <c r="G218" s="150" t="s">
        <v>112</v>
      </c>
      <c r="H218" s="1268" t="s">
        <v>1369</v>
      </c>
      <c r="I218" s="1093"/>
      <c r="J218" s="1323"/>
      <c r="K218" s="1323"/>
      <c r="L218" s="1328"/>
      <c r="M218" s="1336"/>
      <c r="N218" s="1336"/>
      <c r="O218" s="1346"/>
      <c r="P218" s="381"/>
      <c r="Q218" s="108" t="s">
        <v>1219</v>
      </c>
      <c r="R218" s="148"/>
      <c r="S218" s="148"/>
      <c r="T218" s="148"/>
      <c r="U218" s="148"/>
      <c r="V218" s="148"/>
      <c r="W218" s="148"/>
      <c r="X218" s="148"/>
      <c r="Y218" s="148"/>
      <c r="Z218" s="148"/>
      <c r="AA218" s="148"/>
    </row>
    <row r="219" spans="1:27" s="317" customFormat="1" ht="49" customHeight="1">
      <c r="A219" s="247"/>
      <c r="B219" s="216"/>
      <c r="C219" s="254"/>
      <c r="D219" s="331"/>
      <c r="E219" s="1313"/>
      <c r="F219" s="152" t="s">
        <v>1271</v>
      </c>
      <c r="G219" s="150" t="s">
        <v>112</v>
      </c>
      <c r="H219" s="1268" t="s">
        <v>1370</v>
      </c>
      <c r="I219" s="1093"/>
      <c r="J219" s="1323"/>
      <c r="K219" s="1323"/>
      <c r="L219" s="1328"/>
      <c r="M219" s="1336"/>
      <c r="N219" s="1336"/>
      <c r="O219" s="1346"/>
      <c r="P219" s="381"/>
      <c r="Q219" s="108" t="s">
        <v>1273</v>
      </c>
      <c r="R219" s="383" t="s">
        <v>1303</v>
      </c>
      <c r="S219" s="148"/>
      <c r="T219" s="148"/>
      <c r="U219" s="148"/>
      <c r="V219" s="148"/>
      <c r="W219" s="148"/>
      <c r="X219" s="148"/>
      <c r="Y219" s="148"/>
      <c r="Z219" s="148"/>
      <c r="AA219" s="148"/>
    </row>
    <row r="220" spans="1:27" s="317" customFormat="1" ht="29.25" customHeight="1">
      <c r="A220" s="247"/>
      <c r="B220" s="216"/>
      <c r="C220" s="254"/>
      <c r="D220" s="331"/>
      <c r="E220" s="1313"/>
      <c r="F220" s="152" t="s">
        <v>1274</v>
      </c>
      <c r="G220" s="150" t="s">
        <v>112</v>
      </c>
      <c r="H220" s="1262" t="s">
        <v>1371</v>
      </c>
      <c r="I220" s="1093"/>
      <c r="J220" s="1323"/>
      <c r="K220" s="1323"/>
      <c r="L220" s="1328"/>
      <c r="M220" s="1336"/>
      <c r="N220" s="1336"/>
      <c r="O220" s="1346"/>
      <c r="P220" s="381"/>
      <c r="Q220" s="108" t="s">
        <v>1276</v>
      </c>
      <c r="R220" s="148"/>
      <c r="S220" s="148"/>
      <c r="T220" s="148"/>
      <c r="U220" s="148"/>
      <c r="V220" s="148"/>
      <c r="W220" s="148"/>
      <c r="X220" s="148"/>
      <c r="Y220" s="148"/>
      <c r="Z220" s="148"/>
      <c r="AA220" s="148"/>
    </row>
    <row r="221" spans="1:27" s="317" customFormat="1" ht="32.15" customHeight="1">
      <c r="A221" s="247"/>
      <c r="B221" s="216"/>
      <c r="C221" s="254"/>
      <c r="D221" s="331"/>
      <c r="E221" s="1313"/>
      <c r="F221" s="152" t="s">
        <v>1277</v>
      </c>
      <c r="G221" s="150" t="s">
        <v>112</v>
      </c>
      <c r="H221" s="1253" t="s">
        <v>10</v>
      </c>
      <c r="I221" s="1093"/>
      <c r="J221" s="1323"/>
      <c r="K221" s="1323"/>
      <c r="L221" s="1328"/>
      <c r="M221" s="1336"/>
      <c r="N221" s="1336"/>
      <c r="O221" s="1346"/>
      <c r="P221" s="381"/>
      <c r="Q221" s="108" t="s">
        <v>1278</v>
      </c>
      <c r="R221" s="148"/>
      <c r="S221" s="148"/>
      <c r="T221" s="148"/>
      <c r="U221" s="148"/>
      <c r="V221" s="148"/>
      <c r="W221" s="148"/>
      <c r="X221" s="148"/>
      <c r="Y221" s="148"/>
      <c r="Z221" s="148"/>
      <c r="AA221" s="148"/>
    </row>
    <row r="222" spans="1:27" s="317" customFormat="1" ht="29.15" customHeight="1">
      <c r="A222" s="247"/>
      <c r="B222" s="216"/>
      <c r="C222" s="254"/>
      <c r="D222" s="331"/>
      <c r="E222" s="1313"/>
      <c r="F222" s="152" t="s">
        <v>1279</v>
      </c>
      <c r="G222" s="150" t="s">
        <v>112</v>
      </c>
      <c r="H222" s="1263" t="s">
        <v>1280</v>
      </c>
      <c r="I222" s="1264"/>
      <c r="J222" s="1323"/>
      <c r="K222" s="1323"/>
      <c r="L222" s="1328"/>
      <c r="M222" s="1336"/>
      <c r="N222" s="1336"/>
      <c r="O222" s="1346"/>
      <c r="P222" s="381"/>
      <c r="Q222" s="108" t="s">
        <v>1281</v>
      </c>
      <c r="R222" s="148"/>
      <c r="S222" s="148"/>
      <c r="T222" s="148"/>
      <c r="U222" s="148"/>
      <c r="V222" s="148"/>
      <c r="W222" s="148"/>
      <c r="X222" s="148"/>
      <c r="Y222" s="148"/>
      <c r="Z222" s="148"/>
      <c r="AA222" s="148"/>
    </row>
    <row r="223" spans="1:27" s="317" customFormat="1" ht="34" customHeight="1">
      <c r="A223" s="247"/>
      <c r="B223" s="216"/>
      <c r="C223" s="254"/>
      <c r="D223" s="331"/>
      <c r="E223" s="1314"/>
      <c r="F223" s="152" t="s">
        <v>1282</v>
      </c>
      <c r="G223" s="150" t="s">
        <v>112</v>
      </c>
      <c r="H223" s="1253" t="s">
        <v>10</v>
      </c>
      <c r="I223" s="1093"/>
      <c r="J223" s="1324"/>
      <c r="K223" s="1324"/>
      <c r="L223" s="1329"/>
      <c r="M223" s="1337"/>
      <c r="N223" s="1337"/>
      <c r="O223" s="1347"/>
      <c r="P223" s="314"/>
      <c r="Q223" s="108" t="s">
        <v>1283</v>
      </c>
      <c r="R223" s="148"/>
      <c r="S223" s="148"/>
      <c r="T223" s="148"/>
      <c r="U223" s="148"/>
      <c r="V223" s="148"/>
      <c r="W223" s="148"/>
      <c r="X223" s="148"/>
      <c r="Y223" s="148"/>
      <c r="Z223" s="148"/>
      <c r="AA223" s="148"/>
    </row>
    <row r="224" spans="1:27" s="317" customFormat="1" ht="36" customHeight="1">
      <c r="A224" s="247"/>
      <c r="B224" s="216"/>
      <c r="C224" s="254"/>
      <c r="D224" s="331"/>
      <c r="E224" s="1303" t="s">
        <v>1372</v>
      </c>
      <c r="F224" s="152" t="s">
        <v>1245</v>
      </c>
      <c r="G224" s="150" t="s">
        <v>112</v>
      </c>
      <c r="H224" s="1251" t="s">
        <v>1373</v>
      </c>
      <c r="I224" s="1252"/>
      <c r="J224" s="1322" t="s">
        <v>1374</v>
      </c>
      <c r="K224" s="1322" t="s">
        <v>1248</v>
      </c>
      <c r="L224" s="1020">
        <v>1</v>
      </c>
      <c r="M224" s="1335">
        <f>(0.2/7)*P225</f>
        <v>1.142857142857143</v>
      </c>
      <c r="N224" s="1341">
        <f>L224*M224</f>
        <v>1.142857142857143</v>
      </c>
      <c r="O224" s="1345">
        <v>1.1000000000000001</v>
      </c>
      <c r="P224" s="373" t="s">
        <v>1286</v>
      </c>
      <c r="Q224" s="108" t="s">
        <v>1212</v>
      </c>
      <c r="R224" s="148"/>
      <c r="S224" s="148"/>
      <c r="T224" s="148"/>
      <c r="U224" s="148"/>
      <c r="V224" s="148"/>
      <c r="W224" s="148"/>
      <c r="X224" s="148"/>
      <c r="Y224" s="148"/>
      <c r="Z224" s="148"/>
      <c r="AA224" s="148"/>
    </row>
    <row r="225" spans="1:27" s="317" customFormat="1" ht="32.15" customHeight="1">
      <c r="A225" s="247"/>
      <c r="B225" s="216"/>
      <c r="C225" s="254"/>
      <c r="D225" s="331"/>
      <c r="E225" s="1313"/>
      <c r="F225" s="152" t="s">
        <v>1227</v>
      </c>
      <c r="G225" s="150" t="s">
        <v>112</v>
      </c>
      <c r="H225" s="1092" t="s">
        <v>1375</v>
      </c>
      <c r="I225" s="1093"/>
      <c r="J225" s="1323"/>
      <c r="K225" s="1323"/>
      <c r="L225" s="1328"/>
      <c r="M225" s="1336"/>
      <c r="N225" s="1336"/>
      <c r="O225" s="1346"/>
      <c r="P225" s="381">
        <v>40</v>
      </c>
      <c r="Q225" s="108" t="s">
        <v>1212</v>
      </c>
      <c r="R225" s="148"/>
      <c r="S225" s="148"/>
      <c r="T225" s="148"/>
      <c r="U225" s="148"/>
      <c r="V225" s="148"/>
      <c r="W225" s="148"/>
      <c r="X225" s="148"/>
      <c r="Y225" s="148"/>
      <c r="Z225" s="148"/>
      <c r="AA225" s="148"/>
    </row>
    <row r="226" spans="1:27" s="317" customFormat="1" ht="21" customHeight="1">
      <c r="A226" s="247"/>
      <c r="B226" s="216"/>
      <c r="C226" s="254"/>
      <c r="D226" s="331"/>
      <c r="E226" s="1313"/>
      <c r="F226" s="152" t="s">
        <v>1251</v>
      </c>
      <c r="G226" s="150" t="s">
        <v>112</v>
      </c>
      <c r="H226" s="1092" t="s">
        <v>1376</v>
      </c>
      <c r="I226" s="1093"/>
      <c r="J226" s="1323"/>
      <c r="K226" s="1323"/>
      <c r="L226" s="1328"/>
      <c r="M226" s="1336"/>
      <c r="N226" s="1336"/>
      <c r="O226" s="1346"/>
      <c r="P226" s="381"/>
      <c r="Q226" s="108" t="s">
        <v>1212</v>
      </c>
      <c r="R226" s="148"/>
      <c r="S226" s="148"/>
      <c r="T226" s="148"/>
      <c r="U226" s="148"/>
      <c r="V226" s="148"/>
      <c r="W226" s="148"/>
      <c r="X226" s="148"/>
      <c r="Y226" s="148"/>
      <c r="Z226" s="148"/>
      <c r="AA226" s="148"/>
    </row>
    <row r="227" spans="1:27" s="317" customFormat="1" ht="21" customHeight="1">
      <c r="A227" s="247"/>
      <c r="B227" s="216"/>
      <c r="C227" s="254"/>
      <c r="D227" s="331"/>
      <c r="E227" s="1313"/>
      <c r="F227" s="152" t="s">
        <v>1253</v>
      </c>
      <c r="G227" s="150" t="s">
        <v>112</v>
      </c>
      <c r="H227" s="1092">
        <v>14</v>
      </c>
      <c r="I227" s="1093"/>
      <c r="J227" s="1323"/>
      <c r="K227" s="1323"/>
      <c r="L227" s="1328"/>
      <c r="M227" s="1336"/>
      <c r="N227" s="1336"/>
      <c r="O227" s="1346"/>
      <c r="P227" s="381"/>
      <c r="Q227" s="108" t="s">
        <v>1212</v>
      </c>
      <c r="R227" s="148"/>
      <c r="S227" s="148"/>
      <c r="T227" s="148"/>
      <c r="U227" s="148"/>
      <c r="V227" s="148"/>
      <c r="W227" s="148"/>
      <c r="X227" s="148"/>
      <c r="Y227" s="148"/>
      <c r="Z227" s="148"/>
      <c r="AA227" s="148"/>
    </row>
    <row r="228" spans="1:27" s="317" customFormat="1" ht="21" customHeight="1">
      <c r="A228" s="247"/>
      <c r="B228" s="216"/>
      <c r="C228" s="254"/>
      <c r="D228" s="331"/>
      <c r="E228" s="1313"/>
      <c r="F228" s="152" t="s">
        <v>1254</v>
      </c>
      <c r="G228" s="150" t="s">
        <v>112</v>
      </c>
      <c r="H228" s="1092">
        <v>2</v>
      </c>
      <c r="I228" s="1093"/>
      <c r="J228" s="1323"/>
      <c r="K228" s="1323"/>
      <c r="L228" s="1328"/>
      <c r="M228" s="1336"/>
      <c r="N228" s="1336"/>
      <c r="O228" s="1346"/>
      <c r="P228" s="381"/>
      <c r="Q228" s="108" t="s">
        <v>1255</v>
      </c>
      <c r="R228" s="148"/>
      <c r="S228" s="148"/>
      <c r="T228" s="148"/>
      <c r="U228" s="148"/>
      <c r="V228" s="148"/>
      <c r="W228" s="148"/>
      <c r="X228" s="148"/>
      <c r="Y228" s="148"/>
      <c r="Z228" s="148"/>
      <c r="AA228" s="148"/>
    </row>
    <row r="229" spans="1:27" s="317" customFormat="1" ht="21" customHeight="1">
      <c r="A229" s="247"/>
      <c r="B229" s="216"/>
      <c r="C229" s="254"/>
      <c r="D229" s="331"/>
      <c r="E229" s="1313"/>
      <c r="F229" s="152" t="s">
        <v>1256</v>
      </c>
      <c r="G229" s="150" t="s">
        <v>112</v>
      </c>
      <c r="H229" s="1092">
        <v>2022</v>
      </c>
      <c r="I229" s="1093"/>
      <c r="J229" s="1323"/>
      <c r="K229" s="1323"/>
      <c r="L229" s="1328"/>
      <c r="M229" s="1336"/>
      <c r="N229" s="1336"/>
      <c r="O229" s="1346"/>
      <c r="P229" s="381"/>
      <c r="Q229" s="108" t="s">
        <v>1212</v>
      </c>
      <c r="R229" s="148"/>
      <c r="S229" s="148"/>
      <c r="T229" s="148"/>
      <c r="U229" s="148"/>
      <c r="V229" s="148"/>
      <c r="W229" s="148"/>
      <c r="X229" s="148"/>
      <c r="Y229" s="148"/>
      <c r="Z229" s="148"/>
      <c r="AA229" s="148"/>
    </row>
    <row r="230" spans="1:27" s="317" customFormat="1" ht="21" customHeight="1">
      <c r="A230" s="247"/>
      <c r="B230" s="216"/>
      <c r="C230" s="254"/>
      <c r="D230" s="331"/>
      <c r="E230" s="1313"/>
      <c r="F230" s="152" t="s">
        <v>1257</v>
      </c>
      <c r="G230" s="150" t="s">
        <v>112</v>
      </c>
      <c r="H230" s="1277">
        <v>412</v>
      </c>
      <c r="I230" s="1278"/>
      <c r="J230" s="1323"/>
      <c r="K230" s="1323"/>
      <c r="L230" s="1328"/>
      <c r="M230" s="1336"/>
      <c r="N230" s="1336"/>
      <c r="O230" s="1346"/>
      <c r="P230" s="381"/>
      <c r="Q230" s="108" t="s">
        <v>1212</v>
      </c>
      <c r="R230" s="148"/>
      <c r="S230" s="148"/>
      <c r="T230" s="148"/>
      <c r="U230" s="148"/>
      <c r="V230" s="148"/>
      <c r="W230" s="148"/>
      <c r="X230" s="148"/>
      <c r="Y230" s="148"/>
      <c r="Z230" s="148"/>
      <c r="AA230" s="148"/>
    </row>
    <row r="231" spans="1:27" s="317" customFormat="1" ht="21" customHeight="1">
      <c r="A231" s="247"/>
      <c r="B231" s="216"/>
      <c r="C231" s="254"/>
      <c r="D231" s="331"/>
      <c r="E231" s="1313"/>
      <c r="F231" s="152" t="s">
        <v>1259</v>
      </c>
      <c r="G231" s="150" t="s">
        <v>112</v>
      </c>
      <c r="H231" s="1092" t="s">
        <v>1377</v>
      </c>
      <c r="I231" s="1093"/>
      <c r="J231" s="1323"/>
      <c r="K231" s="1323"/>
      <c r="L231" s="1328"/>
      <c r="M231" s="1336"/>
      <c r="N231" s="1336"/>
      <c r="O231" s="1346"/>
      <c r="P231" s="381"/>
      <c r="Q231" s="108" t="s">
        <v>1212</v>
      </c>
      <c r="R231" s="148"/>
      <c r="S231" s="148"/>
      <c r="T231" s="148"/>
      <c r="U231" s="148"/>
      <c r="V231" s="148"/>
      <c r="W231" s="148"/>
      <c r="X231" s="148"/>
      <c r="Y231" s="148"/>
      <c r="Z231" s="148"/>
      <c r="AA231" s="148"/>
    </row>
    <row r="232" spans="1:27" s="317" customFormat="1" ht="21" customHeight="1">
      <c r="A232" s="247"/>
      <c r="B232" s="216"/>
      <c r="C232" s="254"/>
      <c r="D232" s="331"/>
      <c r="E232" s="1313"/>
      <c r="F232" s="152" t="s">
        <v>1215</v>
      </c>
      <c r="G232" s="150" t="s">
        <v>112</v>
      </c>
      <c r="H232" s="1092" t="s">
        <v>1365</v>
      </c>
      <c r="I232" s="1093"/>
      <c r="J232" s="1323"/>
      <c r="K232" s="1323"/>
      <c r="L232" s="1328"/>
      <c r="M232" s="1336"/>
      <c r="N232" s="1336"/>
      <c r="O232" s="1346"/>
      <c r="P232" s="381"/>
      <c r="Q232" s="108" t="s">
        <v>1212</v>
      </c>
      <c r="R232" s="148"/>
      <c r="S232" s="148"/>
      <c r="T232" s="148"/>
      <c r="U232" s="148"/>
      <c r="V232" s="148"/>
      <c r="W232" s="148"/>
      <c r="X232" s="148"/>
      <c r="Y232" s="148"/>
      <c r="Z232" s="148"/>
      <c r="AA232" s="148"/>
    </row>
    <row r="233" spans="1:27" s="317" customFormat="1" ht="21" customHeight="1">
      <c r="A233" s="247"/>
      <c r="B233" s="216"/>
      <c r="C233" s="254"/>
      <c r="D233" s="331"/>
      <c r="E233" s="1313"/>
      <c r="F233" s="152" t="s">
        <v>1262</v>
      </c>
      <c r="G233" s="150" t="s">
        <v>112</v>
      </c>
      <c r="H233" s="1262" t="s">
        <v>1378</v>
      </c>
      <c r="I233" s="1093"/>
      <c r="J233" s="1323"/>
      <c r="K233" s="1323"/>
      <c r="L233" s="1328"/>
      <c r="M233" s="1336"/>
      <c r="N233" s="1336"/>
      <c r="O233" s="1346"/>
      <c r="P233" s="381"/>
      <c r="Q233" s="108" t="s">
        <v>1264</v>
      </c>
      <c r="R233" s="148"/>
      <c r="S233" s="148"/>
      <c r="T233" s="148"/>
      <c r="U233" s="148"/>
      <c r="V233" s="148"/>
      <c r="W233" s="148"/>
      <c r="X233" s="148"/>
      <c r="Y233" s="148"/>
      <c r="Z233" s="148"/>
      <c r="AA233" s="148"/>
    </row>
    <row r="234" spans="1:27" s="317" customFormat="1" ht="14">
      <c r="A234" s="247"/>
      <c r="B234" s="216"/>
      <c r="C234" s="254"/>
      <c r="D234" s="331"/>
      <c r="E234" s="1313"/>
      <c r="F234" s="152" t="s">
        <v>1265</v>
      </c>
      <c r="G234" s="150" t="s">
        <v>112</v>
      </c>
      <c r="H234" s="1262" t="s">
        <v>1379</v>
      </c>
      <c r="I234" s="1093"/>
      <c r="J234" s="1323"/>
      <c r="K234" s="1323"/>
      <c r="L234" s="1328"/>
      <c r="M234" s="1336"/>
      <c r="N234" s="1336"/>
      <c r="O234" s="1346"/>
      <c r="P234" s="381"/>
      <c r="Q234" s="108" t="s">
        <v>1267</v>
      </c>
      <c r="R234" s="148"/>
      <c r="S234" s="148"/>
      <c r="T234" s="148"/>
      <c r="U234" s="148"/>
      <c r="V234" s="148"/>
      <c r="W234" s="148"/>
      <c r="X234" s="148"/>
      <c r="Y234" s="148"/>
      <c r="Z234" s="148"/>
      <c r="AA234" s="148"/>
    </row>
    <row r="235" spans="1:27" s="317" customFormat="1" ht="29.15" customHeight="1">
      <c r="A235" s="247"/>
      <c r="B235" s="216"/>
      <c r="C235" s="254"/>
      <c r="D235" s="331"/>
      <c r="E235" s="1313"/>
      <c r="F235" s="152" t="s">
        <v>4</v>
      </c>
      <c r="G235" s="150" t="s">
        <v>112</v>
      </c>
      <c r="H235" s="1262" t="s">
        <v>1380</v>
      </c>
      <c r="I235" s="1257"/>
      <c r="J235" s="1323"/>
      <c r="K235" s="1323"/>
      <c r="L235" s="1328"/>
      <c r="M235" s="1336"/>
      <c r="N235" s="1336"/>
      <c r="O235" s="1346"/>
      <c r="P235" s="381"/>
      <c r="Q235" s="108" t="s">
        <v>1269</v>
      </c>
      <c r="R235" s="148"/>
      <c r="S235" s="148"/>
      <c r="T235" s="148"/>
      <c r="U235" s="148"/>
      <c r="V235" s="148"/>
      <c r="W235" s="148"/>
      <c r="X235" s="148"/>
      <c r="Y235" s="148"/>
      <c r="Z235" s="148"/>
      <c r="AA235" s="148"/>
    </row>
    <row r="236" spans="1:27" s="317" customFormat="1" ht="21" customHeight="1">
      <c r="A236" s="247"/>
      <c r="B236" s="216"/>
      <c r="C236" s="254"/>
      <c r="D236" s="331"/>
      <c r="E236" s="1313"/>
      <c r="F236" s="152" t="s">
        <v>1295</v>
      </c>
      <c r="G236" s="150" t="s">
        <v>112</v>
      </c>
      <c r="H236" s="1258" t="s">
        <v>1381</v>
      </c>
      <c r="I236" s="1259"/>
      <c r="J236" s="1323"/>
      <c r="K236" s="1323"/>
      <c r="L236" s="1328"/>
      <c r="M236" s="1336"/>
      <c r="N236" s="1336"/>
      <c r="O236" s="1346"/>
      <c r="P236" s="381"/>
      <c r="Q236" s="108" t="s">
        <v>1297</v>
      </c>
      <c r="R236" s="148"/>
      <c r="S236" s="148"/>
      <c r="T236" s="148"/>
      <c r="U236" s="148"/>
      <c r="V236" s="148"/>
      <c r="W236" s="148"/>
      <c r="X236" s="148"/>
      <c r="Y236" s="148"/>
      <c r="Z236" s="148"/>
      <c r="AA236" s="148"/>
    </row>
    <row r="237" spans="1:27" s="317" customFormat="1" ht="29.15" customHeight="1">
      <c r="A237" s="247"/>
      <c r="B237" s="216"/>
      <c r="C237" s="254"/>
      <c r="D237" s="331"/>
      <c r="E237" s="1313"/>
      <c r="F237" s="152" t="s">
        <v>1298</v>
      </c>
      <c r="G237" s="150" t="s">
        <v>112</v>
      </c>
      <c r="H237" s="1267">
        <v>4484</v>
      </c>
      <c r="I237" s="1259"/>
      <c r="J237" s="1323"/>
      <c r="K237" s="1323"/>
      <c r="L237" s="1328"/>
      <c r="M237" s="1336"/>
      <c r="N237" s="1336"/>
      <c r="O237" s="1346"/>
      <c r="P237" s="381"/>
      <c r="Q237" s="108" t="s">
        <v>1300</v>
      </c>
      <c r="R237" s="148"/>
      <c r="S237" s="148"/>
      <c r="T237" s="148"/>
      <c r="U237" s="148"/>
      <c r="V237" s="148"/>
      <c r="W237" s="148"/>
      <c r="X237" s="148"/>
      <c r="Y237" s="148"/>
      <c r="Z237" s="148"/>
      <c r="AA237" s="148"/>
    </row>
    <row r="238" spans="1:27" s="317" customFormat="1" ht="42.75" customHeight="1">
      <c r="A238" s="247"/>
      <c r="B238" s="216"/>
      <c r="C238" s="254"/>
      <c r="D238" s="331"/>
      <c r="E238" s="1313"/>
      <c r="F238" s="152" t="s">
        <v>1218</v>
      </c>
      <c r="G238" s="150" t="s">
        <v>112</v>
      </c>
      <c r="H238" s="1268" t="s">
        <v>1382</v>
      </c>
      <c r="I238" s="1093"/>
      <c r="J238" s="1323"/>
      <c r="K238" s="1323"/>
      <c r="L238" s="1328"/>
      <c r="M238" s="1336"/>
      <c r="N238" s="1336"/>
      <c r="O238" s="1346"/>
      <c r="P238" s="381"/>
      <c r="Q238" s="108" t="s">
        <v>1219</v>
      </c>
      <c r="R238" s="148"/>
      <c r="S238" s="148"/>
      <c r="T238" s="148"/>
      <c r="U238" s="148"/>
      <c r="V238" s="148"/>
      <c r="W238" s="148"/>
      <c r="X238" s="148"/>
      <c r="Y238" s="148"/>
      <c r="Z238" s="148"/>
      <c r="AA238" s="148"/>
    </row>
    <row r="239" spans="1:27" s="317" customFormat="1" ht="51" customHeight="1">
      <c r="A239" s="247"/>
      <c r="B239" s="216"/>
      <c r="C239" s="254"/>
      <c r="D239" s="331"/>
      <c r="E239" s="1313"/>
      <c r="F239" s="152" t="s">
        <v>1271</v>
      </c>
      <c r="G239" s="150" t="s">
        <v>112</v>
      </c>
      <c r="H239" s="1268" t="s">
        <v>1383</v>
      </c>
      <c r="I239" s="1093"/>
      <c r="J239" s="1323"/>
      <c r="K239" s="1323"/>
      <c r="L239" s="1328"/>
      <c r="M239" s="1336"/>
      <c r="N239" s="1336"/>
      <c r="O239" s="1346"/>
      <c r="P239" s="381"/>
      <c r="Q239" s="108" t="s">
        <v>1273</v>
      </c>
      <c r="R239" s="383" t="s">
        <v>1303</v>
      </c>
      <c r="S239" s="148"/>
      <c r="T239" s="148"/>
      <c r="U239" s="148"/>
      <c r="V239" s="148"/>
      <c r="W239" s="148"/>
      <c r="X239" s="148"/>
      <c r="Y239" s="148"/>
      <c r="Z239" s="148"/>
      <c r="AA239" s="148"/>
    </row>
    <row r="240" spans="1:27" s="317" customFormat="1" ht="29.25" customHeight="1">
      <c r="A240" s="247"/>
      <c r="B240" s="216"/>
      <c r="C240" s="254"/>
      <c r="D240" s="331"/>
      <c r="E240" s="1313"/>
      <c r="F240" s="152" t="s">
        <v>1274</v>
      </c>
      <c r="G240" s="150" t="s">
        <v>112</v>
      </c>
      <c r="H240" s="1262" t="s">
        <v>1384</v>
      </c>
      <c r="I240" s="1093"/>
      <c r="J240" s="1323"/>
      <c r="K240" s="1323"/>
      <c r="L240" s="1328"/>
      <c r="M240" s="1336"/>
      <c r="N240" s="1336"/>
      <c r="O240" s="1346"/>
      <c r="P240" s="381"/>
      <c r="Q240" s="108" t="s">
        <v>1276</v>
      </c>
      <c r="R240" s="148"/>
      <c r="S240" s="148"/>
      <c r="T240" s="148"/>
      <c r="U240" s="148"/>
      <c r="V240" s="148"/>
      <c r="W240" s="148"/>
      <c r="X240" s="148"/>
      <c r="Y240" s="148"/>
      <c r="Z240" s="148"/>
      <c r="AA240" s="148"/>
    </row>
    <row r="241" spans="1:27" s="317" customFormat="1" ht="32.15" customHeight="1">
      <c r="A241" s="247"/>
      <c r="B241" s="216"/>
      <c r="C241" s="254"/>
      <c r="D241" s="331"/>
      <c r="E241" s="1313"/>
      <c r="F241" s="152" t="s">
        <v>1277</v>
      </c>
      <c r="G241" s="150" t="s">
        <v>112</v>
      </c>
      <c r="H241" s="1253" t="s">
        <v>10</v>
      </c>
      <c r="I241" s="1093"/>
      <c r="J241" s="1323"/>
      <c r="K241" s="1323"/>
      <c r="L241" s="1328"/>
      <c r="M241" s="1336"/>
      <c r="N241" s="1336"/>
      <c r="O241" s="1346"/>
      <c r="P241" s="381"/>
      <c r="Q241" s="108" t="s">
        <v>1278</v>
      </c>
      <c r="R241" s="148"/>
      <c r="S241" s="148"/>
      <c r="T241" s="148"/>
      <c r="U241" s="148"/>
      <c r="V241" s="148"/>
      <c r="W241" s="148"/>
      <c r="X241" s="148"/>
      <c r="Y241" s="148"/>
      <c r="Z241" s="148"/>
      <c r="AA241" s="148"/>
    </row>
    <row r="242" spans="1:27" s="317" customFormat="1" ht="29.15" customHeight="1">
      <c r="A242" s="247"/>
      <c r="B242" s="216"/>
      <c r="C242" s="254"/>
      <c r="D242" s="331"/>
      <c r="E242" s="1313"/>
      <c r="F242" s="152" t="s">
        <v>1279</v>
      </c>
      <c r="G242" s="150" t="s">
        <v>112</v>
      </c>
      <c r="H242" s="1263" t="s">
        <v>1280</v>
      </c>
      <c r="I242" s="1264"/>
      <c r="J242" s="1323"/>
      <c r="K242" s="1323"/>
      <c r="L242" s="1328"/>
      <c r="M242" s="1336"/>
      <c r="N242" s="1336"/>
      <c r="O242" s="1346"/>
      <c r="P242" s="381"/>
      <c r="Q242" s="108" t="s">
        <v>1281</v>
      </c>
      <c r="R242" s="148"/>
      <c r="S242" s="148"/>
      <c r="T242" s="148"/>
      <c r="U242" s="148"/>
      <c r="V242" s="148"/>
      <c r="W242" s="148"/>
      <c r="X242" s="148"/>
      <c r="Y242" s="148"/>
      <c r="Z242" s="148"/>
      <c r="AA242" s="148"/>
    </row>
    <row r="243" spans="1:27" s="317" customFormat="1" ht="34" customHeight="1">
      <c r="A243" s="247"/>
      <c r="B243" s="216"/>
      <c r="C243" s="254"/>
      <c r="D243" s="331"/>
      <c r="E243" s="1314"/>
      <c r="F243" s="152" t="s">
        <v>1282</v>
      </c>
      <c r="G243" s="150" t="s">
        <v>112</v>
      </c>
      <c r="H243" s="1253" t="s">
        <v>10</v>
      </c>
      <c r="I243" s="1093"/>
      <c r="J243" s="1324"/>
      <c r="K243" s="1324"/>
      <c r="L243" s="1329"/>
      <c r="M243" s="1337"/>
      <c r="N243" s="1337"/>
      <c r="O243" s="1347"/>
      <c r="P243" s="314"/>
      <c r="Q243" s="108" t="s">
        <v>1283</v>
      </c>
      <c r="R243" s="148"/>
      <c r="S243" s="148"/>
      <c r="T243" s="148"/>
      <c r="U243" s="148"/>
      <c r="V243" s="148"/>
      <c r="W243" s="148"/>
      <c r="X243" s="148"/>
      <c r="Y243" s="148"/>
      <c r="Z243" s="148"/>
      <c r="AA243" s="148"/>
    </row>
    <row r="244" spans="1:27" s="317" customFormat="1" ht="36" customHeight="1">
      <c r="A244" s="247"/>
      <c r="B244" s="216"/>
      <c r="C244" s="254"/>
      <c r="D244" s="331"/>
      <c r="E244" s="1303" t="s">
        <v>1385</v>
      </c>
      <c r="F244" s="152" t="s">
        <v>1245</v>
      </c>
      <c r="G244" s="150" t="s">
        <v>112</v>
      </c>
      <c r="H244" s="1269" t="s">
        <v>1386</v>
      </c>
      <c r="I244" s="1252"/>
      <c r="J244" s="1322" t="s">
        <v>1387</v>
      </c>
      <c r="K244" s="1322" t="s">
        <v>1248</v>
      </c>
      <c r="L244" s="1020">
        <v>1</v>
      </c>
      <c r="M244" s="1335">
        <f>(0.2/10)*P245</f>
        <v>0.8</v>
      </c>
      <c r="N244" s="1341">
        <f>L244*M244</f>
        <v>0.8</v>
      </c>
      <c r="O244" s="1345">
        <v>0.76</v>
      </c>
      <c r="P244" s="373" t="s">
        <v>1286</v>
      </c>
      <c r="Q244" s="108" t="s">
        <v>1212</v>
      </c>
      <c r="R244" s="148"/>
      <c r="S244" s="148"/>
      <c r="T244" s="148"/>
      <c r="U244" s="148"/>
      <c r="V244" s="148"/>
      <c r="W244" s="148"/>
      <c r="X244" s="148"/>
      <c r="Y244" s="148"/>
      <c r="Z244" s="148"/>
      <c r="AA244" s="148"/>
    </row>
    <row r="245" spans="1:27" s="317" customFormat="1" ht="51" customHeight="1">
      <c r="A245" s="247"/>
      <c r="B245" s="216"/>
      <c r="C245" s="254"/>
      <c r="D245" s="331"/>
      <c r="E245" s="1313"/>
      <c r="F245" s="152" t="s">
        <v>1227</v>
      </c>
      <c r="G245" s="150" t="s">
        <v>112</v>
      </c>
      <c r="H245" s="1092" t="s">
        <v>1388</v>
      </c>
      <c r="I245" s="1093"/>
      <c r="J245" s="1323"/>
      <c r="K245" s="1323"/>
      <c r="L245" s="1328"/>
      <c r="M245" s="1336"/>
      <c r="N245" s="1336"/>
      <c r="O245" s="1346"/>
      <c r="P245" s="381">
        <v>40</v>
      </c>
      <c r="Q245" s="108" t="s">
        <v>1212</v>
      </c>
      <c r="R245" s="148"/>
      <c r="S245" s="148"/>
      <c r="T245" s="148"/>
      <c r="U245" s="148"/>
      <c r="V245" s="148"/>
      <c r="W245" s="148"/>
      <c r="X245" s="148"/>
      <c r="Y245" s="148"/>
      <c r="Z245" s="148"/>
      <c r="AA245" s="148"/>
    </row>
    <row r="246" spans="1:27" s="317" customFormat="1" ht="21" customHeight="1">
      <c r="A246" s="247"/>
      <c r="B246" s="216"/>
      <c r="C246" s="254"/>
      <c r="D246" s="331"/>
      <c r="E246" s="1313"/>
      <c r="F246" s="152" t="s">
        <v>1251</v>
      </c>
      <c r="G246" s="150" t="s">
        <v>112</v>
      </c>
      <c r="H246" s="1092" t="s">
        <v>1376</v>
      </c>
      <c r="I246" s="1093"/>
      <c r="J246" s="1323"/>
      <c r="K246" s="1323"/>
      <c r="L246" s="1328"/>
      <c r="M246" s="1336"/>
      <c r="N246" s="1336"/>
      <c r="O246" s="1346"/>
      <c r="P246" s="381"/>
      <c r="Q246" s="108" t="s">
        <v>1212</v>
      </c>
      <c r="R246" s="148"/>
      <c r="S246" s="148"/>
      <c r="T246" s="148"/>
      <c r="U246" s="148"/>
      <c r="V246" s="148"/>
      <c r="W246" s="148"/>
      <c r="X246" s="148"/>
      <c r="Y246" s="148"/>
      <c r="Z246" s="148"/>
      <c r="AA246" s="148"/>
    </row>
    <row r="247" spans="1:27" s="317" customFormat="1" ht="21" customHeight="1">
      <c r="A247" s="247"/>
      <c r="B247" s="216"/>
      <c r="C247" s="254"/>
      <c r="D247" s="331"/>
      <c r="E247" s="1313"/>
      <c r="F247" s="152" t="s">
        <v>1253</v>
      </c>
      <c r="G247" s="150" t="s">
        <v>112</v>
      </c>
      <c r="H247" s="1092">
        <v>14</v>
      </c>
      <c r="I247" s="1093"/>
      <c r="J247" s="1323"/>
      <c r="K247" s="1323"/>
      <c r="L247" s="1328"/>
      <c r="M247" s="1336"/>
      <c r="N247" s="1336"/>
      <c r="O247" s="1346"/>
      <c r="P247" s="381"/>
      <c r="Q247" s="108" t="s">
        <v>1212</v>
      </c>
      <c r="R247" s="148"/>
      <c r="S247" s="148"/>
      <c r="T247" s="148"/>
      <c r="U247" s="148"/>
      <c r="V247" s="148"/>
      <c r="W247" s="148"/>
      <c r="X247" s="148"/>
      <c r="Y247" s="148"/>
      <c r="Z247" s="148"/>
      <c r="AA247" s="148"/>
    </row>
    <row r="248" spans="1:27" s="317" customFormat="1" ht="21" customHeight="1">
      <c r="A248" s="247"/>
      <c r="B248" s="216"/>
      <c r="C248" s="254"/>
      <c r="D248" s="331"/>
      <c r="E248" s="1313"/>
      <c r="F248" s="152" t="s">
        <v>1254</v>
      </c>
      <c r="G248" s="150" t="s">
        <v>112</v>
      </c>
      <c r="H248" s="1092">
        <v>5</v>
      </c>
      <c r="I248" s="1093"/>
      <c r="J248" s="1323"/>
      <c r="K248" s="1323"/>
      <c r="L248" s="1328"/>
      <c r="M248" s="1336"/>
      <c r="N248" s="1336"/>
      <c r="O248" s="1346"/>
      <c r="P248" s="381"/>
      <c r="Q248" s="108" t="s">
        <v>1255</v>
      </c>
      <c r="R248" s="148"/>
      <c r="S248" s="148"/>
      <c r="T248" s="148"/>
      <c r="U248" s="148"/>
      <c r="V248" s="148"/>
      <c r="W248" s="148"/>
      <c r="X248" s="148"/>
      <c r="Y248" s="148"/>
      <c r="Z248" s="148"/>
      <c r="AA248" s="148"/>
    </row>
    <row r="249" spans="1:27" s="317" customFormat="1" ht="21" customHeight="1">
      <c r="A249" s="247"/>
      <c r="B249" s="216"/>
      <c r="C249" s="254"/>
      <c r="D249" s="331"/>
      <c r="E249" s="1313"/>
      <c r="F249" s="152" t="s">
        <v>1256</v>
      </c>
      <c r="G249" s="150" t="s">
        <v>112</v>
      </c>
      <c r="H249" s="1092">
        <v>2022</v>
      </c>
      <c r="I249" s="1093"/>
      <c r="J249" s="1323"/>
      <c r="K249" s="1323"/>
      <c r="L249" s="1328"/>
      <c r="M249" s="1336"/>
      <c r="N249" s="1336"/>
      <c r="O249" s="1346"/>
      <c r="P249" s="381"/>
      <c r="Q249" s="108" t="s">
        <v>1212</v>
      </c>
      <c r="R249" s="148"/>
      <c r="S249" s="148"/>
      <c r="T249" s="148"/>
      <c r="U249" s="148"/>
      <c r="V249" s="148"/>
      <c r="W249" s="148"/>
      <c r="X249" s="148"/>
      <c r="Y249" s="148"/>
      <c r="Z249" s="148"/>
      <c r="AA249" s="148"/>
    </row>
    <row r="250" spans="1:27" s="317" customFormat="1" ht="21" customHeight="1">
      <c r="A250" s="247"/>
      <c r="B250" s="216"/>
      <c r="C250" s="254"/>
      <c r="D250" s="331"/>
      <c r="E250" s="1313"/>
      <c r="F250" s="152" t="s">
        <v>1257</v>
      </c>
      <c r="G250" s="150" t="s">
        <v>112</v>
      </c>
      <c r="H250" s="1277" t="s">
        <v>1389</v>
      </c>
      <c r="I250" s="1278"/>
      <c r="J250" s="1323"/>
      <c r="K250" s="1323"/>
      <c r="L250" s="1328"/>
      <c r="M250" s="1336"/>
      <c r="N250" s="1336"/>
      <c r="O250" s="1346"/>
      <c r="P250" s="381"/>
      <c r="Q250" s="108" t="s">
        <v>1212</v>
      </c>
      <c r="R250" s="148"/>
      <c r="S250" s="148"/>
      <c r="T250" s="148"/>
      <c r="U250" s="148"/>
      <c r="V250" s="148"/>
      <c r="W250" s="148"/>
      <c r="X250" s="148"/>
      <c r="Y250" s="148"/>
      <c r="Z250" s="148"/>
      <c r="AA250" s="148"/>
    </row>
    <row r="251" spans="1:27" s="317" customFormat="1" ht="21" customHeight="1">
      <c r="A251" s="247"/>
      <c r="B251" s="216"/>
      <c r="C251" s="254"/>
      <c r="D251" s="331"/>
      <c r="E251" s="1313"/>
      <c r="F251" s="152" t="s">
        <v>1259</v>
      </c>
      <c r="G251" s="150" t="s">
        <v>112</v>
      </c>
      <c r="H251" s="1092" t="s">
        <v>1377</v>
      </c>
      <c r="I251" s="1093"/>
      <c r="J251" s="1323"/>
      <c r="K251" s="1323"/>
      <c r="L251" s="1328"/>
      <c r="M251" s="1336"/>
      <c r="N251" s="1336"/>
      <c r="O251" s="1346"/>
      <c r="P251" s="381"/>
      <c r="Q251" s="108" t="s">
        <v>1212</v>
      </c>
      <c r="R251" s="148"/>
      <c r="S251" s="148"/>
      <c r="T251" s="148"/>
      <c r="U251" s="148"/>
      <c r="V251" s="148"/>
      <c r="W251" s="148"/>
      <c r="X251" s="148"/>
      <c r="Y251" s="148"/>
      <c r="Z251" s="148"/>
      <c r="AA251" s="148"/>
    </row>
    <row r="252" spans="1:27" s="317" customFormat="1" ht="21" customHeight="1">
      <c r="A252" s="247"/>
      <c r="B252" s="216"/>
      <c r="C252" s="254"/>
      <c r="D252" s="331"/>
      <c r="E252" s="1313"/>
      <c r="F252" s="152" t="s">
        <v>1215</v>
      </c>
      <c r="G252" s="150" t="s">
        <v>112</v>
      </c>
      <c r="H252" s="1092" t="s">
        <v>1365</v>
      </c>
      <c r="I252" s="1093"/>
      <c r="J252" s="1323"/>
      <c r="K252" s="1323"/>
      <c r="L252" s="1328"/>
      <c r="M252" s="1336"/>
      <c r="N252" s="1336"/>
      <c r="O252" s="1346"/>
      <c r="P252" s="381"/>
      <c r="Q252" s="108" t="s">
        <v>1212</v>
      </c>
      <c r="R252" s="148"/>
      <c r="S252" s="148"/>
      <c r="T252" s="148"/>
      <c r="U252" s="148"/>
      <c r="V252" s="148"/>
      <c r="W252" s="148"/>
      <c r="X252" s="148"/>
      <c r="Y252" s="148"/>
      <c r="Z252" s="148"/>
      <c r="AA252" s="148"/>
    </row>
    <row r="253" spans="1:27" s="317" customFormat="1" ht="21" customHeight="1">
      <c r="A253" s="247"/>
      <c r="B253" s="216"/>
      <c r="C253" s="254"/>
      <c r="D253" s="331"/>
      <c r="E253" s="1313"/>
      <c r="F253" s="152" t="s">
        <v>1262</v>
      </c>
      <c r="G253" s="150" t="s">
        <v>112</v>
      </c>
      <c r="H253" s="1262" t="s">
        <v>1390</v>
      </c>
      <c r="I253" s="1093"/>
      <c r="J253" s="1323"/>
      <c r="K253" s="1323"/>
      <c r="L253" s="1328"/>
      <c r="M253" s="1336"/>
      <c r="N253" s="1336"/>
      <c r="O253" s="1346"/>
      <c r="P253" s="381"/>
      <c r="Q253" s="108" t="s">
        <v>1264</v>
      </c>
      <c r="R253" s="148"/>
      <c r="S253" s="148"/>
      <c r="T253" s="148"/>
      <c r="U253" s="148"/>
      <c r="V253" s="148"/>
      <c r="W253" s="148"/>
      <c r="X253" s="148"/>
      <c r="Y253" s="148"/>
      <c r="Z253" s="148"/>
      <c r="AA253" s="148"/>
    </row>
    <row r="254" spans="1:27" s="317" customFormat="1" ht="14">
      <c r="A254" s="247"/>
      <c r="B254" s="216"/>
      <c r="C254" s="254"/>
      <c r="D254" s="331"/>
      <c r="E254" s="1313"/>
      <c r="F254" s="152" t="s">
        <v>1265</v>
      </c>
      <c r="G254" s="150" t="s">
        <v>112</v>
      </c>
      <c r="H254" s="1262" t="s">
        <v>1391</v>
      </c>
      <c r="I254" s="1093"/>
      <c r="J254" s="1323"/>
      <c r="K254" s="1323"/>
      <c r="L254" s="1328"/>
      <c r="M254" s="1336"/>
      <c r="N254" s="1336"/>
      <c r="O254" s="1346"/>
      <c r="P254" s="381"/>
      <c r="Q254" s="108" t="s">
        <v>1267</v>
      </c>
      <c r="R254" s="148"/>
      <c r="S254" s="148"/>
      <c r="T254" s="148"/>
      <c r="U254" s="148"/>
      <c r="V254" s="148"/>
      <c r="W254" s="148"/>
      <c r="X254" s="148"/>
      <c r="Y254" s="148"/>
      <c r="Z254" s="148"/>
      <c r="AA254" s="148"/>
    </row>
    <row r="255" spans="1:27" s="317" customFormat="1" ht="29.15" customHeight="1">
      <c r="A255" s="247"/>
      <c r="B255" s="216"/>
      <c r="C255" s="254"/>
      <c r="D255" s="331"/>
      <c r="E255" s="1313"/>
      <c r="F255" s="152" t="s">
        <v>4</v>
      </c>
      <c r="G255" s="150" t="s">
        <v>112</v>
      </c>
      <c r="H255" s="1262" t="s">
        <v>1392</v>
      </c>
      <c r="I255" s="1257"/>
      <c r="J255" s="1323"/>
      <c r="K255" s="1323"/>
      <c r="L255" s="1328"/>
      <c r="M255" s="1336"/>
      <c r="N255" s="1336"/>
      <c r="O255" s="1346"/>
      <c r="P255" s="381"/>
      <c r="Q255" s="108" t="s">
        <v>1269</v>
      </c>
      <c r="R255" s="148"/>
      <c r="S255" s="148"/>
      <c r="T255" s="148"/>
      <c r="U255" s="148"/>
      <c r="V255" s="148"/>
      <c r="W255" s="148"/>
      <c r="X255" s="148"/>
      <c r="Y255" s="148"/>
      <c r="Z255" s="148"/>
      <c r="AA255" s="148"/>
    </row>
    <row r="256" spans="1:27" s="317" customFormat="1" ht="21" customHeight="1">
      <c r="A256" s="247"/>
      <c r="B256" s="216"/>
      <c r="C256" s="254"/>
      <c r="D256" s="331"/>
      <c r="E256" s="1313"/>
      <c r="F256" s="152" t="s">
        <v>1295</v>
      </c>
      <c r="G256" s="150" t="s">
        <v>112</v>
      </c>
      <c r="H256" s="1258" t="s">
        <v>1381</v>
      </c>
      <c r="I256" s="1259"/>
      <c r="J256" s="1323"/>
      <c r="K256" s="1323"/>
      <c r="L256" s="1328"/>
      <c r="M256" s="1336"/>
      <c r="N256" s="1336"/>
      <c r="O256" s="1346"/>
      <c r="P256" s="381"/>
      <c r="Q256" s="108" t="s">
        <v>1297</v>
      </c>
      <c r="R256" s="148"/>
      <c r="S256" s="148"/>
      <c r="T256" s="148"/>
      <c r="U256" s="148"/>
      <c r="V256" s="148"/>
      <c r="W256" s="148"/>
      <c r="X256" s="148"/>
      <c r="Y256" s="148"/>
      <c r="Z256" s="148"/>
      <c r="AA256" s="148"/>
    </row>
    <row r="257" spans="1:27" s="317" customFormat="1" ht="29.15" customHeight="1">
      <c r="A257" s="247"/>
      <c r="B257" s="216"/>
      <c r="C257" s="254"/>
      <c r="D257" s="331"/>
      <c r="E257" s="1313"/>
      <c r="F257" s="152" t="s">
        <v>1298</v>
      </c>
      <c r="G257" s="150" t="s">
        <v>112</v>
      </c>
      <c r="H257" s="1267">
        <v>4484</v>
      </c>
      <c r="I257" s="1259"/>
      <c r="J257" s="1323"/>
      <c r="K257" s="1323"/>
      <c r="L257" s="1328"/>
      <c r="M257" s="1336"/>
      <c r="N257" s="1336"/>
      <c r="O257" s="1346"/>
      <c r="P257" s="381"/>
      <c r="Q257" s="108" t="s">
        <v>1300</v>
      </c>
      <c r="R257" s="148"/>
      <c r="S257" s="148"/>
      <c r="T257" s="148"/>
      <c r="U257" s="148"/>
      <c r="V257" s="148"/>
      <c r="W257" s="148"/>
      <c r="X257" s="148"/>
      <c r="Y257" s="148"/>
      <c r="Z257" s="148"/>
      <c r="AA257" s="148"/>
    </row>
    <row r="258" spans="1:27" s="317" customFormat="1" ht="42.75" customHeight="1">
      <c r="A258" s="247"/>
      <c r="B258" s="216"/>
      <c r="C258" s="254"/>
      <c r="D258" s="331"/>
      <c r="E258" s="1313"/>
      <c r="F258" s="152" t="s">
        <v>1218</v>
      </c>
      <c r="G258" s="150" t="s">
        <v>112</v>
      </c>
      <c r="H258" s="1268" t="s">
        <v>1393</v>
      </c>
      <c r="I258" s="1093"/>
      <c r="J258" s="1323"/>
      <c r="K258" s="1323"/>
      <c r="L258" s="1328"/>
      <c r="M258" s="1336"/>
      <c r="N258" s="1336"/>
      <c r="O258" s="1346"/>
      <c r="P258" s="381"/>
      <c r="Q258" s="108" t="s">
        <v>1219</v>
      </c>
      <c r="R258" s="148"/>
      <c r="S258" s="148"/>
      <c r="T258" s="148"/>
      <c r="U258" s="148"/>
      <c r="V258" s="148"/>
      <c r="W258" s="148"/>
      <c r="X258" s="148"/>
      <c r="Y258" s="148"/>
      <c r="Z258" s="148"/>
      <c r="AA258" s="148"/>
    </row>
    <row r="259" spans="1:27" s="317" customFormat="1" ht="50.15" customHeight="1">
      <c r="A259" s="247"/>
      <c r="B259" s="216"/>
      <c r="C259" s="254"/>
      <c r="D259" s="331"/>
      <c r="E259" s="1313"/>
      <c r="F259" s="152" t="s">
        <v>1271</v>
      </c>
      <c r="G259" s="150" t="s">
        <v>112</v>
      </c>
      <c r="H259" s="1268" t="s">
        <v>1394</v>
      </c>
      <c r="I259" s="1093"/>
      <c r="J259" s="1323"/>
      <c r="K259" s="1323"/>
      <c r="L259" s="1328"/>
      <c r="M259" s="1336"/>
      <c r="N259" s="1336"/>
      <c r="O259" s="1346"/>
      <c r="P259" s="381"/>
      <c r="Q259" s="108" t="s">
        <v>1273</v>
      </c>
      <c r="R259" s="383" t="s">
        <v>1303</v>
      </c>
      <c r="S259" s="148"/>
      <c r="T259" s="148"/>
      <c r="U259" s="148"/>
      <c r="V259" s="148"/>
      <c r="W259" s="148"/>
      <c r="X259" s="148"/>
      <c r="Y259" s="148"/>
      <c r="Z259" s="148"/>
      <c r="AA259" s="148"/>
    </row>
    <row r="260" spans="1:27" s="317" customFormat="1" ht="29.25" customHeight="1">
      <c r="A260" s="247"/>
      <c r="B260" s="216"/>
      <c r="C260" s="254"/>
      <c r="D260" s="331"/>
      <c r="E260" s="1313"/>
      <c r="F260" s="152" t="s">
        <v>1274</v>
      </c>
      <c r="G260" s="150" t="s">
        <v>112</v>
      </c>
      <c r="H260" s="1262" t="s">
        <v>1384</v>
      </c>
      <c r="I260" s="1093"/>
      <c r="J260" s="1323"/>
      <c r="K260" s="1323"/>
      <c r="L260" s="1328"/>
      <c r="M260" s="1336"/>
      <c r="N260" s="1336"/>
      <c r="O260" s="1346"/>
      <c r="P260" s="381"/>
      <c r="Q260" s="108" t="s">
        <v>1276</v>
      </c>
      <c r="R260" s="148"/>
      <c r="S260" s="148"/>
      <c r="T260" s="148"/>
      <c r="U260" s="148"/>
      <c r="V260" s="148"/>
      <c r="W260" s="148"/>
      <c r="X260" s="148"/>
      <c r="Y260" s="148"/>
      <c r="Z260" s="148"/>
      <c r="AA260" s="148"/>
    </row>
    <row r="261" spans="1:27" s="317" customFormat="1" ht="32.15" customHeight="1">
      <c r="A261" s="247"/>
      <c r="B261" s="216"/>
      <c r="C261" s="254"/>
      <c r="D261" s="331"/>
      <c r="E261" s="1313"/>
      <c r="F261" s="152" t="s">
        <v>1277</v>
      </c>
      <c r="G261" s="150" t="s">
        <v>112</v>
      </c>
      <c r="H261" s="1253" t="s">
        <v>10</v>
      </c>
      <c r="I261" s="1093"/>
      <c r="J261" s="1323"/>
      <c r="K261" s="1323"/>
      <c r="L261" s="1328"/>
      <c r="M261" s="1336"/>
      <c r="N261" s="1336"/>
      <c r="O261" s="1346"/>
      <c r="P261" s="381"/>
      <c r="Q261" s="108" t="s">
        <v>1278</v>
      </c>
      <c r="R261" s="148"/>
      <c r="S261" s="148"/>
      <c r="T261" s="148"/>
      <c r="U261" s="148"/>
      <c r="V261" s="148"/>
      <c r="W261" s="148"/>
      <c r="X261" s="148"/>
      <c r="Y261" s="148"/>
      <c r="Z261" s="148"/>
      <c r="AA261" s="148"/>
    </row>
    <row r="262" spans="1:27" s="317" customFormat="1" ht="29.15" customHeight="1">
      <c r="A262" s="247"/>
      <c r="B262" s="216"/>
      <c r="C262" s="254"/>
      <c r="D262" s="331"/>
      <c r="E262" s="1313"/>
      <c r="F262" s="152" t="s">
        <v>1279</v>
      </c>
      <c r="G262" s="150" t="s">
        <v>112</v>
      </c>
      <c r="H262" s="1263" t="s">
        <v>1280</v>
      </c>
      <c r="I262" s="1264"/>
      <c r="J262" s="1323"/>
      <c r="K262" s="1323"/>
      <c r="L262" s="1328"/>
      <c r="M262" s="1336"/>
      <c r="N262" s="1336"/>
      <c r="O262" s="1346"/>
      <c r="P262" s="381"/>
      <c r="Q262" s="108" t="s">
        <v>1281</v>
      </c>
      <c r="R262" s="148"/>
      <c r="S262" s="148"/>
      <c r="T262" s="148"/>
      <c r="U262" s="148"/>
      <c r="V262" s="148"/>
      <c r="W262" s="148"/>
      <c r="X262" s="148"/>
      <c r="Y262" s="148"/>
      <c r="Z262" s="148"/>
      <c r="AA262" s="148"/>
    </row>
    <row r="263" spans="1:27" s="317" customFormat="1" ht="34" customHeight="1">
      <c r="A263" s="247"/>
      <c r="B263" s="216"/>
      <c r="C263" s="254"/>
      <c r="D263" s="331"/>
      <c r="E263" s="1314"/>
      <c r="F263" s="152" t="s">
        <v>1282</v>
      </c>
      <c r="G263" s="150" t="s">
        <v>112</v>
      </c>
      <c r="H263" s="1253" t="s">
        <v>10</v>
      </c>
      <c r="I263" s="1093"/>
      <c r="J263" s="1324"/>
      <c r="K263" s="1324"/>
      <c r="L263" s="1329"/>
      <c r="M263" s="1337"/>
      <c r="N263" s="1337"/>
      <c r="O263" s="1347"/>
      <c r="P263" s="314"/>
      <c r="Q263" s="108" t="s">
        <v>1283</v>
      </c>
      <c r="R263" s="148"/>
      <c r="S263" s="148"/>
      <c r="T263" s="148"/>
      <c r="U263" s="148"/>
      <c r="V263" s="148"/>
      <c r="W263" s="148"/>
      <c r="X263" s="148"/>
      <c r="Y263" s="148"/>
      <c r="Z263" s="148"/>
      <c r="AA263" s="148"/>
    </row>
    <row r="264" spans="1:27" s="317" customFormat="1" ht="36" customHeight="1">
      <c r="A264" s="247"/>
      <c r="B264" s="216"/>
      <c r="C264" s="254"/>
      <c r="D264" s="331"/>
      <c r="E264" s="1303" t="s">
        <v>1395</v>
      </c>
      <c r="F264" s="152" t="s">
        <v>1245</v>
      </c>
      <c r="G264" s="150" t="s">
        <v>112</v>
      </c>
      <c r="H264" s="1251" t="s">
        <v>1396</v>
      </c>
      <c r="I264" s="1252"/>
      <c r="J264" s="1322" t="s">
        <v>1397</v>
      </c>
      <c r="K264" s="1322" t="s">
        <v>1248</v>
      </c>
      <c r="L264" s="1020">
        <v>1</v>
      </c>
      <c r="M264" s="1335">
        <f>(0.4/5)*P265</f>
        <v>3.2</v>
      </c>
      <c r="N264" s="1341">
        <f>L264*M264</f>
        <v>3.2</v>
      </c>
      <c r="O264" s="1345">
        <v>3.2</v>
      </c>
      <c r="P264" s="373" t="s">
        <v>1286</v>
      </c>
      <c r="Q264" s="108" t="s">
        <v>1212</v>
      </c>
      <c r="R264" s="148"/>
      <c r="S264" s="148"/>
      <c r="T264" s="148"/>
      <c r="U264" s="148"/>
      <c r="V264" s="148"/>
      <c r="W264" s="148"/>
      <c r="X264" s="148"/>
      <c r="Y264" s="148"/>
      <c r="Z264" s="148"/>
      <c r="AA264" s="148"/>
    </row>
    <row r="265" spans="1:27" s="317" customFormat="1" ht="41.15" customHeight="1">
      <c r="A265" s="247"/>
      <c r="B265" s="216"/>
      <c r="C265" s="254"/>
      <c r="D265" s="331"/>
      <c r="E265" s="1313"/>
      <c r="F265" s="152" t="s">
        <v>1227</v>
      </c>
      <c r="G265" s="150" t="s">
        <v>112</v>
      </c>
      <c r="H265" s="1092" t="s">
        <v>1398</v>
      </c>
      <c r="I265" s="1093"/>
      <c r="J265" s="1323"/>
      <c r="K265" s="1323"/>
      <c r="L265" s="1328"/>
      <c r="M265" s="1336"/>
      <c r="N265" s="1336"/>
      <c r="O265" s="1346"/>
      <c r="P265" s="381">
        <v>40</v>
      </c>
      <c r="Q265" s="108" t="s">
        <v>1212</v>
      </c>
      <c r="R265" s="148"/>
      <c r="S265" s="148"/>
      <c r="T265" s="148"/>
      <c r="U265" s="148"/>
      <c r="V265" s="148"/>
      <c r="W265" s="148"/>
      <c r="X265" s="148"/>
      <c r="Y265" s="148"/>
      <c r="Z265" s="148"/>
      <c r="AA265" s="148"/>
    </row>
    <row r="266" spans="1:27" s="317" customFormat="1" ht="21" customHeight="1">
      <c r="A266" s="247"/>
      <c r="B266" s="216"/>
      <c r="C266" s="254"/>
      <c r="D266" s="331"/>
      <c r="E266" s="1313"/>
      <c r="F266" s="152" t="s">
        <v>1251</v>
      </c>
      <c r="G266" s="150" t="s">
        <v>112</v>
      </c>
      <c r="H266" s="1092" t="s">
        <v>1288</v>
      </c>
      <c r="I266" s="1093"/>
      <c r="J266" s="1323"/>
      <c r="K266" s="1323"/>
      <c r="L266" s="1328"/>
      <c r="M266" s="1336"/>
      <c r="N266" s="1336"/>
      <c r="O266" s="1346"/>
      <c r="P266" s="381"/>
      <c r="Q266" s="108" t="s">
        <v>1212</v>
      </c>
      <c r="R266" s="148"/>
      <c r="S266" s="148"/>
      <c r="T266" s="148"/>
      <c r="U266" s="148"/>
      <c r="V266" s="148"/>
      <c r="W266" s="148"/>
      <c r="X266" s="148"/>
      <c r="Y266" s="148"/>
      <c r="Z266" s="148"/>
      <c r="AA266" s="148"/>
    </row>
    <row r="267" spans="1:27" s="317" customFormat="1" ht="21" customHeight="1">
      <c r="A267" s="247"/>
      <c r="B267" s="216"/>
      <c r="C267" s="254"/>
      <c r="D267" s="331"/>
      <c r="E267" s="1313"/>
      <c r="F267" s="152" t="s">
        <v>1253</v>
      </c>
      <c r="G267" s="150" t="s">
        <v>112</v>
      </c>
      <c r="H267" s="1092">
        <v>270</v>
      </c>
      <c r="I267" s="1093"/>
      <c r="J267" s="1323"/>
      <c r="K267" s="1323"/>
      <c r="L267" s="1328"/>
      <c r="M267" s="1336"/>
      <c r="N267" s="1336"/>
      <c r="O267" s="1346"/>
      <c r="P267" s="381"/>
      <c r="Q267" s="108" t="s">
        <v>1212</v>
      </c>
      <c r="R267" s="148"/>
      <c r="S267" s="148"/>
      <c r="T267" s="148"/>
      <c r="U267" s="148"/>
      <c r="V267" s="148"/>
      <c r="W267" s="148"/>
      <c r="X267" s="148"/>
      <c r="Y267" s="148"/>
      <c r="Z267" s="148"/>
      <c r="AA267" s="148"/>
    </row>
    <row r="268" spans="1:27" s="317" customFormat="1" ht="21" customHeight="1">
      <c r="A268" s="247"/>
      <c r="B268" s="216"/>
      <c r="C268" s="254"/>
      <c r="D268" s="331"/>
      <c r="E268" s="1313"/>
      <c r="F268" s="152" t="s">
        <v>1254</v>
      </c>
      <c r="G268" s="150" t="s">
        <v>112</v>
      </c>
      <c r="H268" s="1253" t="s">
        <v>10</v>
      </c>
      <c r="I268" s="1093"/>
      <c r="J268" s="1323"/>
      <c r="K268" s="1323"/>
      <c r="L268" s="1328"/>
      <c r="M268" s="1336"/>
      <c r="N268" s="1336"/>
      <c r="O268" s="1346"/>
      <c r="P268" s="381"/>
      <c r="Q268" s="108" t="s">
        <v>1255</v>
      </c>
      <c r="R268" s="148"/>
      <c r="S268" s="148"/>
      <c r="T268" s="148"/>
      <c r="U268" s="148"/>
      <c r="V268" s="148"/>
      <c r="W268" s="148"/>
      <c r="X268" s="148"/>
      <c r="Y268" s="148"/>
      <c r="Z268" s="148"/>
      <c r="AA268" s="148"/>
    </row>
    <row r="269" spans="1:27" s="317" customFormat="1" ht="21" customHeight="1">
      <c r="A269" s="247"/>
      <c r="B269" s="216"/>
      <c r="C269" s="254"/>
      <c r="D269" s="331"/>
      <c r="E269" s="1313"/>
      <c r="F269" s="152" t="s">
        <v>1256</v>
      </c>
      <c r="G269" s="150" t="s">
        <v>112</v>
      </c>
      <c r="H269" s="1092">
        <v>2022</v>
      </c>
      <c r="I269" s="1093"/>
      <c r="J269" s="1323"/>
      <c r="K269" s="1323"/>
      <c r="L269" s="1328"/>
      <c r="M269" s="1336"/>
      <c r="N269" s="1336"/>
      <c r="O269" s="1346"/>
      <c r="P269" s="381"/>
      <c r="Q269" s="108" t="s">
        <v>1212</v>
      </c>
      <c r="R269" s="148"/>
      <c r="S269" s="148"/>
      <c r="T269" s="148"/>
      <c r="U269" s="148"/>
      <c r="V269" s="148"/>
      <c r="W269" s="148"/>
      <c r="X269" s="148"/>
      <c r="Y269" s="148"/>
      <c r="Z269" s="148"/>
      <c r="AA269" s="148"/>
    </row>
    <row r="270" spans="1:27" s="317" customFormat="1" ht="21" customHeight="1">
      <c r="A270" s="247"/>
      <c r="B270" s="216"/>
      <c r="C270" s="254"/>
      <c r="D270" s="331"/>
      <c r="E270" s="1313"/>
      <c r="F270" s="152" t="s">
        <v>1257</v>
      </c>
      <c r="G270" s="150" t="s">
        <v>112</v>
      </c>
      <c r="H270" s="1277" t="s">
        <v>1399</v>
      </c>
      <c r="I270" s="1278"/>
      <c r="J270" s="1323"/>
      <c r="K270" s="1323"/>
      <c r="L270" s="1328"/>
      <c r="M270" s="1336"/>
      <c r="N270" s="1336"/>
      <c r="O270" s="1346"/>
      <c r="P270" s="381"/>
      <c r="Q270" s="108" t="s">
        <v>1212</v>
      </c>
      <c r="R270" s="148"/>
      <c r="S270" s="148"/>
      <c r="T270" s="148"/>
      <c r="U270" s="148"/>
      <c r="V270" s="148"/>
      <c r="W270" s="148"/>
      <c r="X270" s="148"/>
      <c r="Y270" s="148"/>
      <c r="Z270" s="148"/>
      <c r="AA270" s="148"/>
    </row>
    <row r="271" spans="1:27" s="317" customFormat="1" ht="21" customHeight="1">
      <c r="A271" s="247"/>
      <c r="B271" s="216"/>
      <c r="C271" s="254"/>
      <c r="D271" s="331"/>
      <c r="E271" s="1313"/>
      <c r="F271" s="152" t="s">
        <v>1259</v>
      </c>
      <c r="G271" s="150" t="s">
        <v>112</v>
      </c>
      <c r="H271" s="1092" t="s">
        <v>1290</v>
      </c>
      <c r="I271" s="1093"/>
      <c r="J271" s="1323"/>
      <c r="K271" s="1323"/>
      <c r="L271" s="1328"/>
      <c r="M271" s="1336"/>
      <c r="N271" s="1336"/>
      <c r="O271" s="1346"/>
      <c r="P271" s="381"/>
      <c r="Q271" s="108" t="s">
        <v>1212</v>
      </c>
      <c r="R271" s="148"/>
      <c r="S271" s="148"/>
      <c r="T271" s="148"/>
      <c r="U271" s="148"/>
      <c r="V271" s="148"/>
      <c r="W271" s="148"/>
      <c r="X271" s="148"/>
      <c r="Y271" s="148"/>
      <c r="Z271" s="148"/>
      <c r="AA271" s="148"/>
    </row>
    <row r="272" spans="1:27" s="317" customFormat="1" ht="21" customHeight="1">
      <c r="A272" s="247"/>
      <c r="B272" s="216"/>
      <c r="C272" s="254"/>
      <c r="D272" s="331"/>
      <c r="E272" s="1313"/>
      <c r="F272" s="152" t="s">
        <v>1215</v>
      </c>
      <c r="G272" s="150" t="s">
        <v>112</v>
      </c>
      <c r="H272" s="1092" t="s">
        <v>1291</v>
      </c>
      <c r="I272" s="1093"/>
      <c r="J272" s="1323"/>
      <c r="K272" s="1323"/>
      <c r="L272" s="1328"/>
      <c r="M272" s="1336"/>
      <c r="N272" s="1336"/>
      <c r="O272" s="1346"/>
      <c r="P272" s="381"/>
      <c r="Q272" s="108" t="s">
        <v>1212</v>
      </c>
      <c r="R272" s="148"/>
      <c r="S272" s="148"/>
      <c r="T272" s="148"/>
      <c r="U272" s="148"/>
      <c r="V272" s="148"/>
      <c r="W272" s="148"/>
      <c r="X272" s="148"/>
      <c r="Y272" s="148"/>
      <c r="Z272" s="148"/>
      <c r="AA272" s="148"/>
    </row>
    <row r="273" spans="1:27" s="317" customFormat="1" ht="21" customHeight="1">
      <c r="A273" s="247"/>
      <c r="B273" s="216"/>
      <c r="C273" s="254"/>
      <c r="D273" s="331"/>
      <c r="E273" s="1313"/>
      <c r="F273" s="152" t="s">
        <v>1262</v>
      </c>
      <c r="G273" s="150" t="s">
        <v>112</v>
      </c>
      <c r="H273" s="1262" t="s">
        <v>1400</v>
      </c>
      <c r="I273" s="1093"/>
      <c r="J273" s="1323"/>
      <c r="K273" s="1323"/>
      <c r="L273" s="1328"/>
      <c r="M273" s="1336"/>
      <c r="N273" s="1336"/>
      <c r="O273" s="1346"/>
      <c r="P273" s="381"/>
      <c r="Q273" s="108" t="s">
        <v>1264</v>
      </c>
      <c r="R273" s="148"/>
      <c r="S273" s="148"/>
      <c r="T273" s="148"/>
      <c r="U273" s="148"/>
      <c r="V273" s="148"/>
      <c r="W273" s="148"/>
      <c r="X273" s="148"/>
      <c r="Y273" s="148"/>
      <c r="Z273" s="148"/>
      <c r="AA273" s="148"/>
    </row>
    <row r="274" spans="1:27" s="317" customFormat="1" ht="28" customHeight="1">
      <c r="A274" s="247"/>
      <c r="B274" s="216"/>
      <c r="C274" s="254"/>
      <c r="D274" s="331"/>
      <c r="E274" s="1313"/>
      <c r="F274" s="152" t="s">
        <v>1265</v>
      </c>
      <c r="G274" s="150" t="s">
        <v>112</v>
      </c>
      <c r="H274" s="1262" t="s">
        <v>1401</v>
      </c>
      <c r="I274" s="1093"/>
      <c r="J274" s="1323"/>
      <c r="K274" s="1323"/>
      <c r="L274" s="1328"/>
      <c r="M274" s="1336"/>
      <c r="N274" s="1336"/>
      <c r="O274" s="1346"/>
      <c r="P274" s="381"/>
      <c r="Q274" s="108" t="s">
        <v>1267</v>
      </c>
      <c r="R274" s="148"/>
      <c r="S274" s="148"/>
      <c r="T274" s="148"/>
      <c r="U274" s="148"/>
      <c r="V274" s="148"/>
      <c r="W274" s="148"/>
      <c r="X274" s="148"/>
      <c r="Y274" s="148"/>
      <c r="Z274" s="148"/>
      <c r="AA274" s="148"/>
    </row>
    <row r="275" spans="1:27" s="317" customFormat="1" ht="29.15" customHeight="1">
      <c r="A275" s="247"/>
      <c r="B275" s="216"/>
      <c r="C275" s="254"/>
      <c r="D275" s="331"/>
      <c r="E275" s="1313"/>
      <c r="F275" s="927" t="s">
        <v>4</v>
      </c>
      <c r="G275" s="150" t="s">
        <v>112</v>
      </c>
      <c r="H275" s="1279" t="s">
        <v>1401</v>
      </c>
      <c r="I275" s="1280"/>
      <c r="J275" s="1323"/>
      <c r="K275" s="1323"/>
      <c r="L275" s="1328"/>
      <c r="M275" s="1336"/>
      <c r="N275" s="1336"/>
      <c r="O275" s="1346"/>
      <c r="P275" s="381"/>
      <c r="Q275" s="108" t="s">
        <v>1269</v>
      </c>
      <c r="R275" s="148"/>
      <c r="S275" s="148"/>
      <c r="T275" s="148"/>
      <c r="U275" s="148"/>
      <c r="V275" s="148"/>
      <c r="W275" s="148"/>
      <c r="X275" s="148"/>
      <c r="Y275" s="148"/>
      <c r="Z275" s="148"/>
      <c r="AA275" s="148"/>
    </row>
    <row r="276" spans="1:27" s="317" customFormat="1" ht="21" customHeight="1">
      <c r="A276" s="247"/>
      <c r="B276" s="216"/>
      <c r="C276" s="254"/>
      <c r="D276" s="331"/>
      <c r="E276" s="1313"/>
      <c r="F276" s="152" t="s">
        <v>1295</v>
      </c>
      <c r="G276" s="150" t="s">
        <v>112</v>
      </c>
      <c r="H276" s="1258" t="s">
        <v>1296</v>
      </c>
      <c r="I276" s="1259"/>
      <c r="J276" s="1323"/>
      <c r="K276" s="1323"/>
      <c r="L276" s="1328"/>
      <c r="M276" s="1336"/>
      <c r="N276" s="1336"/>
      <c r="O276" s="1346"/>
      <c r="P276" s="381"/>
      <c r="Q276" s="108" t="s">
        <v>1297</v>
      </c>
      <c r="R276" s="148"/>
      <c r="S276" s="148"/>
      <c r="T276" s="148"/>
      <c r="U276" s="148"/>
      <c r="V276" s="148"/>
      <c r="W276" s="148"/>
      <c r="X276" s="148"/>
      <c r="Y276" s="148"/>
      <c r="Z276" s="148"/>
      <c r="AA276" s="148"/>
    </row>
    <row r="277" spans="1:27" s="317" customFormat="1" ht="29.15" customHeight="1">
      <c r="A277" s="247"/>
      <c r="B277" s="216"/>
      <c r="C277" s="254"/>
      <c r="D277" s="331"/>
      <c r="E277" s="1313"/>
      <c r="F277" s="152" t="s">
        <v>1298</v>
      </c>
      <c r="G277" s="150" t="s">
        <v>112</v>
      </c>
      <c r="H277" s="1260" t="s">
        <v>1299</v>
      </c>
      <c r="I277" s="1259"/>
      <c r="J277" s="1323"/>
      <c r="K277" s="1323"/>
      <c r="L277" s="1328"/>
      <c r="M277" s="1336"/>
      <c r="N277" s="1336"/>
      <c r="O277" s="1346"/>
      <c r="P277" s="381"/>
      <c r="Q277" s="108" t="s">
        <v>1300</v>
      </c>
      <c r="R277" s="148"/>
      <c r="S277" s="148"/>
      <c r="T277" s="148"/>
      <c r="U277" s="148"/>
      <c r="V277" s="148"/>
      <c r="W277" s="148"/>
      <c r="X277" s="148"/>
      <c r="Y277" s="148"/>
      <c r="Z277" s="148"/>
      <c r="AA277" s="148"/>
    </row>
    <row r="278" spans="1:27" s="317" customFormat="1" ht="42.75" customHeight="1">
      <c r="A278" s="247"/>
      <c r="B278" s="216"/>
      <c r="C278" s="254"/>
      <c r="D278" s="331"/>
      <c r="E278" s="1313"/>
      <c r="F278" s="152" t="s">
        <v>1218</v>
      </c>
      <c r="G278" s="150" t="s">
        <v>112</v>
      </c>
      <c r="H278" s="1268" t="s">
        <v>1402</v>
      </c>
      <c r="I278" s="1093"/>
      <c r="J278" s="1323"/>
      <c r="K278" s="1323"/>
      <c r="L278" s="1328"/>
      <c r="M278" s="1336"/>
      <c r="N278" s="1336"/>
      <c r="O278" s="1346"/>
      <c r="P278" s="381"/>
      <c r="Q278" s="108" t="s">
        <v>1219</v>
      </c>
      <c r="R278" s="148"/>
      <c r="S278" s="148"/>
      <c r="T278" s="148"/>
      <c r="U278" s="148"/>
      <c r="V278" s="148"/>
      <c r="W278" s="148"/>
      <c r="X278" s="148"/>
      <c r="Y278" s="148"/>
      <c r="Z278" s="148"/>
      <c r="AA278" s="148"/>
    </row>
    <row r="279" spans="1:27" s="317" customFormat="1" ht="50.15" customHeight="1">
      <c r="A279" s="247"/>
      <c r="B279" s="216"/>
      <c r="C279" s="254"/>
      <c r="D279" s="331"/>
      <c r="E279" s="1313"/>
      <c r="F279" s="152" t="s">
        <v>1271</v>
      </c>
      <c r="G279" s="150" t="s">
        <v>112</v>
      </c>
      <c r="H279" s="1268" t="s">
        <v>1403</v>
      </c>
      <c r="I279" s="1093"/>
      <c r="J279" s="1323"/>
      <c r="K279" s="1323"/>
      <c r="L279" s="1328"/>
      <c r="M279" s="1336"/>
      <c r="N279" s="1336"/>
      <c r="O279" s="1346"/>
      <c r="P279" s="381"/>
      <c r="Q279" s="108" t="s">
        <v>1273</v>
      </c>
      <c r="R279" s="383" t="s">
        <v>1303</v>
      </c>
      <c r="S279" s="148"/>
      <c r="T279" s="148"/>
      <c r="U279" s="148"/>
      <c r="V279" s="148"/>
      <c r="W279" s="148"/>
      <c r="X279" s="148"/>
      <c r="Y279" s="148"/>
      <c r="Z279" s="148"/>
      <c r="AA279" s="148"/>
    </row>
    <row r="280" spans="1:27" s="317" customFormat="1" ht="29.25" customHeight="1">
      <c r="A280" s="247"/>
      <c r="B280" s="216"/>
      <c r="C280" s="254"/>
      <c r="D280" s="331"/>
      <c r="E280" s="1313"/>
      <c r="F280" s="927" t="s">
        <v>1274</v>
      </c>
      <c r="G280" s="150" t="s">
        <v>112</v>
      </c>
      <c r="H280" s="1281" t="s">
        <v>1404</v>
      </c>
      <c r="I280" s="1282"/>
      <c r="J280" s="1323"/>
      <c r="K280" s="1323"/>
      <c r="L280" s="1328"/>
      <c r="M280" s="1336"/>
      <c r="N280" s="1336"/>
      <c r="O280" s="1346"/>
      <c r="P280" s="381"/>
      <c r="Q280" s="108" t="s">
        <v>1276</v>
      </c>
      <c r="R280" s="148"/>
      <c r="S280" s="148"/>
      <c r="T280" s="148"/>
      <c r="U280" s="148"/>
      <c r="V280" s="148"/>
      <c r="W280" s="148"/>
      <c r="X280" s="148"/>
      <c r="Y280" s="148"/>
      <c r="Z280" s="148"/>
      <c r="AA280" s="148"/>
    </row>
    <row r="281" spans="1:27" s="317" customFormat="1" ht="32.15" customHeight="1">
      <c r="A281" s="247"/>
      <c r="B281" s="216"/>
      <c r="C281" s="254"/>
      <c r="D281" s="331"/>
      <c r="E281" s="1313"/>
      <c r="F281" s="152" t="s">
        <v>1277</v>
      </c>
      <c r="G281" s="150" t="s">
        <v>112</v>
      </c>
      <c r="H281" s="1253" t="s">
        <v>10</v>
      </c>
      <c r="I281" s="1093"/>
      <c r="J281" s="1323"/>
      <c r="K281" s="1323"/>
      <c r="L281" s="1328"/>
      <c r="M281" s="1336"/>
      <c r="N281" s="1336"/>
      <c r="O281" s="1346"/>
      <c r="P281" s="381"/>
      <c r="Q281" s="108" t="s">
        <v>1278</v>
      </c>
      <c r="R281" s="148"/>
      <c r="S281" s="148"/>
      <c r="T281" s="148"/>
      <c r="U281" s="148"/>
      <c r="V281" s="148"/>
      <c r="W281" s="148"/>
      <c r="X281" s="148"/>
      <c r="Y281" s="148"/>
      <c r="Z281" s="148"/>
      <c r="AA281" s="148"/>
    </row>
    <row r="282" spans="1:27" s="317" customFormat="1" ht="29.15" customHeight="1">
      <c r="A282" s="247"/>
      <c r="B282" s="216"/>
      <c r="C282" s="254"/>
      <c r="D282" s="331"/>
      <c r="E282" s="1313"/>
      <c r="F282" s="152" t="s">
        <v>1279</v>
      </c>
      <c r="G282" s="150" t="s">
        <v>112</v>
      </c>
      <c r="H282" s="1263" t="s">
        <v>1280</v>
      </c>
      <c r="I282" s="1264"/>
      <c r="J282" s="1323"/>
      <c r="K282" s="1323"/>
      <c r="L282" s="1328"/>
      <c r="M282" s="1336"/>
      <c r="N282" s="1336"/>
      <c r="O282" s="1346"/>
      <c r="P282" s="381"/>
      <c r="Q282" s="108" t="s">
        <v>1281</v>
      </c>
      <c r="R282" s="148"/>
      <c r="S282" s="148"/>
      <c r="T282" s="148"/>
      <c r="U282" s="148"/>
      <c r="V282" s="148"/>
      <c r="W282" s="148"/>
      <c r="X282" s="148"/>
      <c r="Y282" s="148"/>
      <c r="Z282" s="148"/>
      <c r="AA282" s="148"/>
    </row>
    <row r="283" spans="1:27" s="317" customFormat="1" ht="49" customHeight="1">
      <c r="A283" s="247"/>
      <c r="B283" s="216"/>
      <c r="C283" s="254"/>
      <c r="D283" s="331"/>
      <c r="E283" s="1314"/>
      <c r="F283" s="152" t="s">
        <v>1282</v>
      </c>
      <c r="G283" s="150" t="s">
        <v>112</v>
      </c>
      <c r="H283" s="1268" t="s">
        <v>1405</v>
      </c>
      <c r="I283" s="1093"/>
      <c r="J283" s="1324"/>
      <c r="K283" s="1324"/>
      <c r="L283" s="1329"/>
      <c r="M283" s="1337"/>
      <c r="N283" s="1337"/>
      <c r="O283" s="1347"/>
      <c r="P283" s="314"/>
      <c r="Q283" s="108" t="s">
        <v>1283</v>
      </c>
      <c r="R283" s="148"/>
      <c r="S283" s="148"/>
      <c r="T283" s="148"/>
      <c r="U283" s="148"/>
      <c r="V283" s="148"/>
      <c r="W283" s="148"/>
      <c r="X283" s="148"/>
      <c r="Y283" s="148"/>
      <c r="Z283" s="148"/>
      <c r="AA283" s="148"/>
    </row>
    <row r="284" spans="1:27" s="317" customFormat="1" ht="36" customHeight="1">
      <c r="A284" s="247"/>
      <c r="B284" s="216"/>
      <c r="C284" s="254"/>
      <c r="D284" s="331"/>
      <c r="E284" s="1303" t="s">
        <v>1406</v>
      </c>
      <c r="F284" s="152" t="s">
        <v>1245</v>
      </c>
      <c r="G284" s="150" t="s">
        <v>112</v>
      </c>
      <c r="H284" s="1251" t="s">
        <v>1407</v>
      </c>
      <c r="I284" s="1252"/>
      <c r="J284" s="1322" t="s">
        <v>1397</v>
      </c>
      <c r="K284" s="1322" t="s">
        <v>1248</v>
      </c>
      <c r="L284" s="1020">
        <v>1</v>
      </c>
      <c r="M284" s="1335">
        <f>0.6*P285</f>
        <v>24</v>
      </c>
      <c r="N284" s="1341">
        <f>L284*M284</f>
        <v>24</v>
      </c>
      <c r="O284" s="1345">
        <v>24</v>
      </c>
      <c r="P284" s="373" t="s">
        <v>1286</v>
      </c>
      <c r="Q284" s="108" t="s">
        <v>1212</v>
      </c>
      <c r="R284" s="148"/>
      <c r="S284" s="148"/>
      <c r="T284" s="148"/>
      <c r="U284" s="148"/>
      <c r="V284" s="148"/>
      <c r="W284" s="148"/>
      <c r="X284" s="148"/>
      <c r="Y284" s="148"/>
      <c r="Z284" s="148"/>
      <c r="AA284" s="148"/>
    </row>
    <row r="285" spans="1:27" s="317" customFormat="1" ht="41.15" customHeight="1">
      <c r="A285" s="247"/>
      <c r="B285" s="216"/>
      <c r="C285" s="254"/>
      <c r="D285" s="331"/>
      <c r="E285" s="1313"/>
      <c r="F285" s="152" t="s">
        <v>1227</v>
      </c>
      <c r="G285" s="150" t="s">
        <v>112</v>
      </c>
      <c r="H285" s="1260" t="s">
        <v>1408</v>
      </c>
      <c r="I285" s="1093"/>
      <c r="J285" s="1323"/>
      <c r="K285" s="1323"/>
      <c r="L285" s="1328"/>
      <c r="M285" s="1336"/>
      <c r="N285" s="1336"/>
      <c r="O285" s="1346"/>
      <c r="P285" s="381">
        <v>40</v>
      </c>
      <c r="Q285" s="108" t="s">
        <v>1212</v>
      </c>
      <c r="R285" s="148"/>
      <c r="S285" s="148"/>
      <c r="T285" s="148"/>
      <c r="U285" s="148"/>
      <c r="V285" s="148"/>
      <c r="W285" s="148"/>
      <c r="X285" s="148"/>
      <c r="Y285" s="148"/>
      <c r="Z285" s="148"/>
      <c r="AA285" s="148"/>
    </row>
    <row r="286" spans="1:27" s="317" customFormat="1" ht="21" customHeight="1">
      <c r="A286" s="247"/>
      <c r="B286" s="216"/>
      <c r="C286" s="254"/>
      <c r="D286" s="331"/>
      <c r="E286" s="1313"/>
      <c r="F286" s="152" t="s">
        <v>1251</v>
      </c>
      <c r="G286" s="150" t="s">
        <v>112</v>
      </c>
      <c r="H286" s="1092" t="s">
        <v>1409</v>
      </c>
      <c r="I286" s="1093"/>
      <c r="J286" s="1323"/>
      <c r="K286" s="1323"/>
      <c r="L286" s="1328"/>
      <c r="M286" s="1336"/>
      <c r="N286" s="1336"/>
      <c r="O286" s="1346"/>
      <c r="P286" s="381"/>
      <c r="Q286" s="108" t="s">
        <v>1212</v>
      </c>
      <c r="R286" s="148"/>
      <c r="S286" s="148"/>
      <c r="T286" s="148"/>
      <c r="U286" s="148"/>
      <c r="V286" s="148"/>
      <c r="W286" s="148"/>
      <c r="X286" s="148"/>
      <c r="Y286" s="148"/>
      <c r="Z286" s="148"/>
      <c r="AA286" s="148"/>
    </row>
    <row r="287" spans="1:27" s="317" customFormat="1" ht="21" customHeight="1">
      <c r="A287" s="247"/>
      <c r="B287" s="216"/>
      <c r="C287" s="254"/>
      <c r="D287" s="331"/>
      <c r="E287" s="1313"/>
      <c r="F287" s="152" t="s">
        <v>1253</v>
      </c>
      <c r="G287" s="150" t="s">
        <v>112</v>
      </c>
      <c r="H287" s="1092">
        <v>6</v>
      </c>
      <c r="I287" s="1093"/>
      <c r="J287" s="1323"/>
      <c r="K287" s="1323"/>
      <c r="L287" s="1328"/>
      <c r="M287" s="1336"/>
      <c r="N287" s="1336"/>
      <c r="O287" s="1346"/>
      <c r="P287" s="381"/>
      <c r="Q287" s="108" t="s">
        <v>1212</v>
      </c>
      <c r="R287" s="148"/>
      <c r="S287" s="148"/>
      <c r="T287" s="148"/>
      <c r="U287" s="148"/>
      <c r="V287" s="148"/>
      <c r="W287" s="148"/>
      <c r="X287" s="148"/>
      <c r="Y287" s="148"/>
      <c r="Z287" s="148"/>
      <c r="AA287" s="148"/>
    </row>
    <row r="288" spans="1:27" s="317" customFormat="1" ht="21" customHeight="1">
      <c r="A288" s="247"/>
      <c r="B288" s="216"/>
      <c r="C288" s="254"/>
      <c r="D288" s="331"/>
      <c r="E288" s="1313"/>
      <c r="F288" s="152" t="s">
        <v>1254</v>
      </c>
      <c r="G288" s="150" t="s">
        <v>112</v>
      </c>
      <c r="H288" s="1092">
        <v>3</v>
      </c>
      <c r="I288" s="1093"/>
      <c r="J288" s="1323"/>
      <c r="K288" s="1323"/>
      <c r="L288" s="1328"/>
      <c r="M288" s="1336"/>
      <c r="N288" s="1336"/>
      <c r="O288" s="1346"/>
      <c r="P288" s="381"/>
      <c r="Q288" s="108" t="s">
        <v>1255</v>
      </c>
      <c r="R288" s="148"/>
      <c r="S288" s="148"/>
      <c r="T288" s="148"/>
      <c r="U288" s="148"/>
      <c r="V288" s="148"/>
      <c r="W288" s="148"/>
      <c r="X288" s="148"/>
      <c r="Y288" s="148"/>
      <c r="Z288" s="148"/>
      <c r="AA288" s="148"/>
    </row>
    <row r="289" spans="1:27" s="317" customFormat="1" ht="21" customHeight="1">
      <c r="A289" s="247"/>
      <c r="B289" s="216"/>
      <c r="C289" s="254"/>
      <c r="D289" s="331"/>
      <c r="E289" s="1313"/>
      <c r="F289" s="152" t="s">
        <v>1256</v>
      </c>
      <c r="G289" s="150" t="s">
        <v>112</v>
      </c>
      <c r="H289" s="1092">
        <v>2022</v>
      </c>
      <c r="I289" s="1093"/>
      <c r="J289" s="1323"/>
      <c r="K289" s="1323"/>
      <c r="L289" s="1328"/>
      <c r="M289" s="1336"/>
      <c r="N289" s="1336"/>
      <c r="O289" s="1346"/>
      <c r="P289" s="381"/>
      <c r="Q289" s="108" t="s">
        <v>1212</v>
      </c>
      <c r="R289" s="148"/>
      <c r="S289" s="148"/>
      <c r="T289" s="148"/>
      <c r="U289" s="148"/>
      <c r="V289" s="148"/>
      <c r="W289" s="148"/>
      <c r="X289" s="148"/>
      <c r="Y289" s="148"/>
      <c r="Z289" s="148"/>
      <c r="AA289" s="148"/>
    </row>
    <row r="290" spans="1:27" s="317" customFormat="1" ht="21" customHeight="1">
      <c r="A290" s="247"/>
      <c r="B290" s="216"/>
      <c r="C290" s="254"/>
      <c r="D290" s="331"/>
      <c r="E290" s="1313"/>
      <c r="F290" s="152" t="s">
        <v>1257</v>
      </c>
      <c r="G290" s="150" t="s">
        <v>112</v>
      </c>
      <c r="H290" s="1277" t="s">
        <v>1410</v>
      </c>
      <c r="I290" s="1278"/>
      <c r="J290" s="1323"/>
      <c r="K290" s="1323"/>
      <c r="L290" s="1328"/>
      <c r="M290" s="1336"/>
      <c r="N290" s="1336"/>
      <c r="O290" s="1346"/>
      <c r="P290" s="381"/>
      <c r="Q290" s="108" t="s">
        <v>1212</v>
      </c>
      <c r="R290" s="148"/>
      <c r="S290" s="148"/>
      <c r="T290" s="148"/>
      <c r="U290" s="148"/>
      <c r="V290" s="148"/>
      <c r="W290" s="148"/>
      <c r="X290" s="148"/>
      <c r="Y290" s="148"/>
      <c r="Z290" s="148"/>
      <c r="AA290" s="148"/>
    </row>
    <row r="291" spans="1:27" s="317" customFormat="1" ht="21" customHeight="1">
      <c r="A291" s="247"/>
      <c r="B291" s="216"/>
      <c r="C291" s="254"/>
      <c r="D291" s="331"/>
      <c r="E291" s="1313"/>
      <c r="F291" s="152" t="s">
        <v>1259</v>
      </c>
      <c r="G291" s="150" t="s">
        <v>112</v>
      </c>
      <c r="H291" s="1092" t="s">
        <v>1411</v>
      </c>
      <c r="I291" s="1093"/>
      <c r="J291" s="1323"/>
      <c r="K291" s="1323"/>
      <c r="L291" s="1328"/>
      <c r="M291" s="1336"/>
      <c r="N291" s="1336"/>
      <c r="O291" s="1346"/>
      <c r="P291" s="381"/>
      <c r="Q291" s="108" t="s">
        <v>1212</v>
      </c>
      <c r="R291" s="148"/>
      <c r="S291" s="148"/>
      <c r="T291" s="148"/>
      <c r="U291" s="148"/>
      <c r="V291" s="148"/>
      <c r="W291" s="148"/>
      <c r="X291" s="148"/>
      <c r="Y291" s="148"/>
      <c r="Z291" s="148"/>
      <c r="AA291" s="148"/>
    </row>
    <row r="292" spans="1:27" s="317" customFormat="1" ht="21" customHeight="1">
      <c r="A292" s="247"/>
      <c r="B292" s="216"/>
      <c r="C292" s="254"/>
      <c r="D292" s="331"/>
      <c r="E292" s="1313"/>
      <c r="F292" s="152" t="s">
        <v>1215</v>
      </c>
      <c r="G292" s="150" t="s">
        <v>112</v>
      </c>
      <c r="H292" s="1092" t="s">
        <v>1412</v>
      </c>
      <c r="I292" s="1093"/>
      <c r="J292" s="1323"/>
      <c r="K292" s="1323"/>
      <c r="L292" s="1328"/>
      <c r="M292" s="1336"/>
      <c r="N292" s="1336"/>
      <c r="O292" s="1346"/>
      <c r="P292" s="381"/>
      <c r="Q292" s="108" t="s">
        <v>1212</v>
      </c>
      <c r="R292" s="148"/>
      <c r="S292" s="148"/>
      <c r="T292" s="148"/>
      <c r="U292" s="148"/>
      <c r="V292" s="148"/>
      <c r="W292" s="148"/>
      <c r="X292" s="148"/>
      <c r="Y292" s="148"/>
      <c r="Z292" s="148"/>
      <c r="AA292" s="148"/>
    </row>
    <row r="293" spans="1:27" s="317" customFormat="1" ht="21" customHeight="1">
      <c r="A293" s="247"/>
      <c r="B293" s="216"/>
      <c r="C293" s="254"/>
      <c r="D293" s="331"/>
      <c r="E293" s="1313"/>
      <c r="F293" s="152" t="s">
        <v>1262</v>
      </c>
      <c r="G293" s="150" t="s">
        <v>112</v>
      </c>
      <c r="H293" s="1262" t="s">
        <v>1413</v>
      </c>
      <c r="I293" s="1093"/>
      <c r="J293" s="1323"/>
      <c r="K293" s="1323"/>
      <c r="L293" s="1328"/>
      <c r="M293" s="1336"/>
      <c r="N293" s="1336"/>
      <c r="O293" s="1346"/>
      <c r="P293" s="381"/>
      <c r="Q293" s="108" t="s">
        <v>1264</v>
      </c>
      <c r="R293" s="148"/>
      <c r="S293" s="148"/>
      <c r="T293" s="148"/>
      <c r="U293" s="148"/>
      <c r="V293" s="148"/>
      <c r="W293" s="148"/>
      <c r="X293" s="148"/>
      <c r="Y293" s="148"/>
      <c r="Z293" s="148"/>
      <c r="AA293" s="148"/>
    </row>
    <row r="294" spans="1:27" s="317" customFormat="1" ht="28" customHeight="1">
      <c r="A294" s="247"/>
      <c r="B294" s="216"/>
      <c r="C294" s="254"/>
      <c r="D294" s="331"/>
      <c r="E294" s="1313"/>
      <c r="F294" s="152" t="s">
        <v>1265</v>
      </c>
      <c r="G294" s="150" t="s">
        <v>112</v>
      </c>
      <c r="H294" s="1262" t="s">
        <v>1414</v>
      </c>
      <c r="I294" s="1093"/>
      <c r="J294" s="1323"/>
      <c r="K294" s="1323"/>
      <c r="L294" s="1328"/>
      <c r="M294" s="1336"/>
      <c r="N294" s="1336"/>
      <c r="O294" s="1346"/>
      <c r="P294" s="381"/>
      <c r="Q294" s="108" t="s">
        <v>1267</v>
      </c>
      <c r="R294" s="148"/>
      <c r="S294" s="148"/>
      <c r="T294" s="148"/>
      <c r="U294" s="148"/>
      <c r="V294" s="148"/>
      <c r="W294" s="148"/>
      <c r="X294" s="148"/>
      <c r="Y294" s="148"/>
      <c r="Z294" s="148"/>
      <c r="AA294" s="148"/>
    </row>
    <row r="295" spans="1:27" s="317" customFormat="1" ht="29.15" customHeight="1">
      <c r="A295" s="247"/>
      <c r="B295" s="216"/>
      <c r="C295" s="254"/>
      <c r="D295" s="331"/>
      <c r="E295" s="1313"/>
      <c r="F295" s="152" t="s">
        <v>4</v>
      </c>
      <c r="G295" s="150" t="s">
        <v>112</v>
      </c>
      <c r="H295" s="1262" t="s">
        <v>1415</v>
      </c>
      <c r="I295" s="1257"/>
      <c r="J295" s="1323"/>
      <c r="K295" s="1323"/>
      <c r="L295" s="1328"/>
      <c r="M295" s="1336"/>
      <c r="N295" s="1336"/>
      <c r="O295" s="1346"/>
      <c r="P295" s="381"/>
      <c r="Q295" s="108" t="s">
        <v>1269</v>
      </c>
      <c r="R295" s="148"/>
      <c r="S295" s="148"/>
      <c r="T295" s="148"/>
      <c r="U295" s="148"/>
      <c r="V295" s="148"/>
      <c r="W295" s="148"/>
      <c r="X295" s="148"/>
      <c r="Y295" s="148"/>
      <c r="Z295" s="148"/>
      <c r="AA295" s="148"/>
    </row>
    <row r="296" spans="1:27" s="317" customFormat="1" ht="21" customHeight="1">
      <c r="A296" s="247"/>
      <c r="B296" s="216"/>
      <c r="C296" s="254"/>
      <c r="D296" s="331"/>
      <c r="E296" s="1313"/>
      <c r="F296" s="152" t="s">
        <v>1295</v>
      </c>
      <c r="G296" s="150" t="s">
        <v>112</v>
      </c>
      <c r="H296" s="1258" t="s">
        <v>1416</v>
      </c>
      <c r="I296" s="1259"/>
      <c r="J296" s="1323"/>
      <c r="K296" s="1323"/>
      <c r="L296" s="1328"/>
      <c r="M296" s="1336"/>
      <c r="N296" s="1336"/>
      <c r="O296" s="1346"/>
      <c r="P296" s="381"/>
      <c r="Q296" s="108" t="s">
        <v>1297</v>
      </c>
      <c r="R296" s="148"/>
      <c r="S296" s="148"/>
      <c r="T296" s="148"/>
      <c r="U296" s="148"/>
      <c r="V296" s="148"/>
      <c r="W296" s="148"/>
      <c r="X296" s="148"/>
      <c r="Y296" s="148"/>
      <c r="Z296" s="148"/>
      <c r="AA296" s="148"/>
    </row>
    <row r="297" spans="1:27" s="317" customFormat="1" ht="29.15" customHeight="1">
      <c r="A297" s="247"/>
      <c r="B297" s="216"/>
      <c r="C297" s="254"/>
      <c r="D297" s="331"/>
      <c r="E297" s="1313"/>
      <c r="F297" s="152" t="s">
        <v>1298</v>
      </c>
      <c r="G297" s="150" t="s">
        <v>112</v>
      </c>
      <c r="H297" s="1260" t="s">
        <v>1417</v>
      </c>
      <c r="I297" s="1259"/>
      <c r="J297" s="1323"/>
      <c r="K297" s="1323"/>
      <c r="L297" s="1328"/>
      <c r="M297" s="1336"/>
      <c r="N297" s="1336"/>
      <c r="O297" s="1346"/>
      <c r="P297" s="381"/>
      <c r="Q297" s="108" t="s">
        <v>1300</v>
      </c>
      <c r="R297" s="148"/>
      <c r="S297" s="148"/>
      <c r="T297" s="148"/>
      <c r="U297" s="148"/>
      <c r="V297" s="148"/>
      <c r="W297" s="148"/>
      <c r="X297" s="148"/>
      <c r="Y297" s="148"/>
      <c r="Z297" s="148"/>
      <c r="AA297" s="148"/>
    </row>
    <row r="298" spans="1:27" s="317" customFormat="1" ht="42.75" customHeight="1">
      <c r="A298" s="247"/>
      <c r="B298" s="216"/>
      <c r="C298" s="254"/>
      <c r="D298" s="331"/>
      <c r="E298" s="1313"/>
      <c r="F298" s="152" t="s">
        <v>1218</v>
      </c>
      <c r="G298" s="150" t="s">
        <v>112</v>
      </c>
      <c r="H298" s="1279" t="s">
        <v>1402</v>
      </c>
      <c r="I298" s="1282"/>
      <c r="J298" s="1323"/>
      <c r="K298" s="1323"/>
      <c r="L298" s="1328"/>
      <c r="M298" s="1336"/>
      <c r="N298" s="1336"/>
      <c r="O298" s="1346"/>
      <c r="P298" s="381"/>
      <c r="Q298" s="108" t="s">
        <v>1219</v>
      </c>
      <c r="R298" s="148"/>
      <c r="S298" s="148"/>
      <c r="T298" s="148"/>
      <c r="U298" s="148"/>
      <c r="V298" s="148"/>
      <c r="W298" s="148"/>
      <c r="X298" s="148"/>
      <c r="Y298" s="148"/>
      <c r="Z298" s="148"/>
      <c r="AA298" s="148"/>
    </row>
    <row r="299" spans="1:27" s="317" customFormat="1" ht="41.15" customHeight="1">
      <c r="A299" s="247"/>
      <c r="B299" s="216"/>
      <c r="C299" s="254"/>
      <c r="D299" s="331"/>
      <c r="E299" s="1313"/>
      <c r="F299" s="152" t="s">
        <v>1271</v>
      </c>
      <c r="G299" s="150" t="s">
        <v>112</v>
      </c>
      <c r="H299" s="1268" t="s">
        <v>1418</v>
      </c>
      <c r="I299" s="1093"/>
      <c r="J299" s="1323"/>
      <c r="K299" s="1323"/>
      <c r="L299" s="1328"/>
      <c r="M299" s="1336"/>
      <c r="N299" s="1336"/>
      <c r="O299" s="1346"/>
      <c r="P299" s="381"/>
      <c r="Q299" s="108" t="s">
        <v>1273</v>
      </c>
      <c r="R299" s="383" t="s">
        <v>1303</v>
      </c>
      <c r="S299" s="148"/>
      <c r="T299" s="148"/>
      <c r="U299" s="148"/>
      <c r="V299" s="148"/>
      <c r="W299" s="148"/>
      <c r="X299" s="148"/>
      <c r="Y299" s="148"/>
      <c r="Z299" s="148"/>
      <c r="AA299" s="148"/>
    </row>
    <row r="300" spans="1:27" s="317" customFormat="1" ht="29.25" customHeight="1">
      <c r="A300" s="247"/>
      <c r="B300" s="216"/>
      <c r="C300" s="254"/>
      <c r="D300" s="331"/>
      <c r="E300" s="1313"/>
      <c r="F300" s="152" t="s">
        <v>1274</v>
      </c>
      <c r="G300" s="150" t="s">
        <v>112</v>
      </c>
      <c r="H300" s="1262" t="s">
        <v>1419</v>
      </c>
      <c r="I300" s="1093"/>
      <c r="J300" s="1323"/>
      <c r="K300" s="1323"/>
      <c r="L300" s="1328"/>
      <c r="M300" s="1336"/>
      <c r="N300" s="1336"/>
      <c r="O300" s="1346"/>
      <c r="P300" s="381"/>
      <c r="Q300" s="108" t="s">
        <v>1276</v>
      </c>
      <c r="R300" s="148"/>
      <c r="S300" s="148"/>
      <c r="T300" s="148"/>
      <c r="U300" s="148"/>
      <c r="V300" s="148"/>
      <c r="W300" s="148"/>
      <c r="X300" s="148"/>
      <c r="Y300" s="148"/>
      <c r="Z300" s="148"/>
      <c r="AA300" s="148"/>
    </row>
    <row r="301" spans="1:27" s="317" customFormat="1" ht="32.15" customHeight="1">
      <c r="A301" s="247"/>
      <c r="B301" s="216"/>
      <c r="C301" s="254"/>
      <c r="D301" s="331"/>
      <c r="E301" s="1313"/>
      <c r="F301" s="152" t="s">
        <v>1277</v>
      </c>
      <c r="G301" s="150" t="s">
        <v>112</v>
      </c>
      <c r="H301" s="1283" t="s">
        <v>10</v>
      </c>
      <c r="I301" s="1282"/>
      <c r="J301" s="1323"/>
      <c r="K301" s="1323"/>
      <c r="L301" s="1328"/>
      <c r="M301" s="1336"/>
      <c r="N301" s="1336"/>
      <c r="O301" s="1346"/>
      <c r="P301" s="381"/>
      <c r="Q301" s="108" t="s">
        <v>1278</v>
      </c>
      <c r="R301" s="148"/>
      <c r="S301" s="148"/>
      <c r="T301" s="148"/>
      <c r="U301" s="148"/>
      <c r="V301" s="148"/>
      <c r="W301" s="148"/>
      <c r="X301" s="148"/>
      <c r="Y301" s="148"/>
      <c r="Z301" s="148"/>
      <c r="AA301" s="148"/>
    </row>
    <row r="302" spans="1:27" s="1453" customFormat="1" ht="29.15" customHeight="1">
      <c r="A302" s="1443"/>
      <c r="B302" s="1444"/>
      <c r="C302" s="1445"/>
      <c r="D302" s="1446"/>
      <c r="E302" s="1313"/>
      <c r="F302" s="1447" t="s">
        <v>1279</v>
      </c>
      <c r="G302" s="1448" t="s">
        <v>112</v>
      </c>
      <c r="H302" s="1449" t="s">
        <v>1420</v>
      </c>
      <c r="I302" s="1450"/>
      <c r="J302" s="1323"/>
      <c r="K302" s="1323"/>
      <c r="L302" s="1328"/>
      <c r="M302" s="1336"/>
      <c r="N302" s="1336"/>
      <c r="O302" s="1346"/>
      <c r="P302" s="1445"/>
      <c r="Q302" s="1451" t="s">
        <v>1281</v>
      </c>
      <c r="R302" s="1452"/>
      <c r="S302" s="1452"/>
      <c r="T302" s="1452"/>
      <c r="U302" s="1452"/>
      <c r="V302" s="1452"/>
      <c r="W302" s="1452"/>
      <c r="X302" s="1452"/>
      <c r="Y302" s="1452"/>
      <c r="Z302" s="1452"/>
      <c r="AA302" s="1452"/>
    </row>
    <row r="303" spans="1:27" s="317" customFormat="1" ht="34" customHeight="1">
      <c r="A303" s="247"/>
      <c r="B303" s="216"/>
      <c r="C303" s="254"/>
      <c r="D303" s="331"/>
      <c r="E303" s="1314"/>
      <c r="F303" s="152" t="s">
        <v>1282</v>
      </c>
      <c r="G303" s="150" t="s">
        <v>112</v>
      </c>
      <c r="H303" s="1253" t="s">
        <v>10</v>
      </c>
      <c r="I303" s="1093"/>
      <c r="J303" s="1324"/>
      <c r="K303" s="1324"/>
      <c r="L303" s="1329"/>
      <c r="M303" s="1337"/>
      <c r="N303" s="1337"/>
      <c r="O303" s="1347"/>
      <c r="P303" s="314"/>
      <c r="Q303" s="108" t="s">
        <v>1283</v>
      </c>
      <c r="R303" s="148"/>
      <c r="S303" s="148"/>
      <c r="T303" s="148"/>
      <c r="U303" s="148"/>
      <c r="V303" s="148"/>
      <c r="W303" s="148"/>
      <c r="X303" s="148"/>
      <c r="Y303" s="148"/>
      <c r="Z303" s="148"/>
      <c r="AA303" s="148"/>
    </row>
    <row r="304" spans="1:27" ht="39" customHeight="1">
      <c r="A304" s="327"/>
      <c r="B304" s="328"/>
      <c r="C304" s="377"/>
      <c r="D304" s="378"/>
      <c r="E304" s="330" t="s">
        <v>239</v>
      </c>
      <c r="F304" s="1148" t="s">
        <v>1421</v>
      </c>
      <c r="G304" s="943"/>
      <c r="H304" s="943"/>
      <c r="I304" s="944"/>
      <c r="J304" s="366"/>
      <c r="K304" s="366"/>
      <c r="L304" s="367"/>
      <c r="M304" s="368"/>
      <c r="N304" s="369">
        <v>0</v>
      </c>
      <c r="O304" s="330"/>
      <c r="P304" s="348"/>
      <c r="Q304" s="386" t="s">
        <v>1422</v>
      </c>
      <c r="R304" s="103"/>
      <c r="S304" s="103"/>
      <c r="T304" s="103"/>
      <c r="U304" s="103"/>
      <c r="V304" s="103"/>
      <c r="W304" s="103"/>
      <c r="X304" s="103"/>
      <c r="Y304" s="103"/>
      <c r="Z304" s="103"/>
      <c r="AA304" s="103"/>
    </row>
    <row r="305" spans="1:27" s="317" customFormat="1" ht="21" customHeight="1">
      <c r="A305" s="327"/>
      <c r="B305" s="328"/>
      <c r="C305" s="377"/>
      <c r="D305" s="378"/>
      <c r="E305" s="330" t="s">
        <v>249</v>
      </c>
      <c r="F305" s="1148" t="s">
        <v>1423</v>
      </c>
      <c r="G305" s="1284"/>
      <c r="H305" s="1284"/>
      <c r="I305" s="1242"/>
      <c r="J305" s="366"/>
      <c r="K305" s="366"/>
      <c r="L305" s="367"/>
      <c r="M305" s="368"/>
      <c r="N305" s="369">
        <f>SUM(N306:N385)</f>
        <v>13.541666666666666</v>
      </c>
      <c r="O305" s="385"/>
      <c r="P305" s="348"/>
      <c r="Q305" s="295" t="s">
        <v>1424</v>
      </c>
      <c r="R305" s="103"/>
      <c r="S305" s="103"/>
      <c r="T305" s="103"/>
      <c r="U305" s="103"/>
      <c r="V305" s="103"/>
      <c r="W305" s="103"/>
      <c r="X305" s="103"/>
      <c r="Y305" s="103"/>
      <c r="Z305" s="103"/>
      <c r="AA305" s="103"/>
    </row>
    <row r="306" spans="1:27" s="317" customFormat="1" ht="22" customHeight="1">
      <c r="A306" s="247"/>
      <c r="B306" s="216"/>
      <c r="C306" s="254"/>
      <c r="D306" s="331"/>
      <c r="E306" s="1303" t="s">
        <v>235</v>
      </c>
      <c r="F306" s="152" t="s">
        <v>1245</v>
      </c>
      <c r="G306" s="150" t="s">
        <v>112</v>
      </c>
      <c r="H306" s="1260" t="s">
        <v>1425</v>
      </c>
      <c r="I306" s="1259"/>
      <c r="J306" s="1317" t="s">
        <v>1426</v>
      </c>
      <c r="K306" s="1317" t="s">
        <v>1248</v>
      </c>
      <c r="L306" s="1020">
        <v>1</v>
      </c>
      <c r="M306" s="1335">
        <f>(0.2)*P307</f>
        <v>5</v>
      </c>
      <c r="N306" s="1341">
        <f>L306*M306</f>
        <v>5</v>
      </c>
      <c r="O306" s="1345">
        <v>4.8</v>
      </c>
      <c r="P306" s="373" t="s">
        <v>1427</v>
      </c>
      <c r="Q306" s="108" t="s">
        <v>1212</v>
      </c>
      <c r="R306" s="148"/>
      <c r="S306" s="148"/>
      <c r="T306" s="148"/>
      <c r="U306" s="148"/>
      <c r="V306" s="148"/>
      <c r="W306" s="148"/>
      <c r="X306" s="148"/>
      <c r="Y306" s="148"/>
      <c r="Z306" s="148"/>
      <c r="AA306" s="148"/>
    </row>
    <row r="307" spans="1:27" s="317" customFormat="1" ht="22" customHeight="1">
      <c r="A307" s="247"/>
      <c r="B307" s="216"/>
      <c r="C307" s="254"/>
      <c r="D307" s="331"/>
      <c r="E307" s="1313"/>
      <c r="F307" s="152" t="s">
        <v>1227</v>
      </c>
      <c r="G307" s="150" t="s">
        <v>112</v>
      </c>
      <c r="H307" s="1092" t="s">
        <v>1428</v>
      </c>
      <c r="I307" s="1093"/>
      <c r="J307" s="1320"/>
      <c r="K307" s="1320"/>
      <c r="L307" s="1328"/>
      <c r="M307" s="1336"/>
      <c r="N307" s="1336"/>
      <c r="O307" s="1346"/>
      <c r="P307" s="374">
        <v>25</v>
      </c>
      <c r="Q307" s="108" t="s">
        <v>1212</v>
      </c>
      <c r="R307" s="148"/>
      <c r="S307" s="148"/>
      <c r="T307" s="148"/>
      <c r="U307" s="148"/>
      <c r="V307" s="148"/>
      <c r="W307" s="148"/>
      <c r="X307" s="148"/>
      <c r="Y307" s="148"/>
      <c r="Z307" s="148"/>
      <c r="AA307" s="148"/>
    </row>
    <row r="308" spans="1:27" s="317" customFormat="1" ht="22" customHeight="1">
      <c r="A308" s="247"/>
      <c r="B308" s="216"/>
      <c r="C308" s="254"/>
      <c r="D308" s="331"/>
      <c r="E308" s="1313"/>
      <c r="F308" s="152" t="s">
        <v>1251</v>
      </c>
      <c r="G308" s="150" t="s">
        <v>112</v>
      </c>
      <c r="H308" s="1092" t="s">
        <v>1429</v>
      </c>
      <c r="I308" s="1093"/>
      <c r="J308" s="1320"/>
      <c r="K308" s="1320"/>
      <c r="L308" s="1328"/>
      <c r="M308" s="1336"/>
      <c r="N308" s="1336"/>
      <c r="O308" s="1346"/>
      <c r="P308" s="374"/>
      <c r="Q308" s="108" t="s">
        <v>1212</v>
      </c>
      <c r="R308" s="148"/>
      <c r="S308" s="148"/>
      <c r="T308" s="148"/>
      <c r="U308" s="148"/>
      <c r="V308" s="148"/>
      <c r="W308" s="148"/>
      <c r="X308" s="148"/>
      <c r="Y308" s="148"/>
      <c r="Z308" s="148"/>
      <c r="AA308" s="148"/>
    </row>
    <row r="309" spans="1:27" s="317" customFormat="1" ht="22" customHeight="1">
      <c r="A309" s="247"/>
      <c r="B309" s="216"/>
      <c r="C309" s="254"/>
      <c r="D309" s="331"/>
      <c r="E309" s="1313"/>
      <c r="F309" s="152" t="s">
        <v>1253</v>
      </c>
      <c r="G309" s="150" t="s">
        <v>112</v>
      </c>
      <c r="H309" s="1092">
        <v>20</v>
      </c>
      <c r="I309" s="1093"/>
      <c r="J309" s="1320"/>
      <c r="K309" s="1320"/>
      <c r="L309" s="1328"/>
      <c r="M309" s="1336"/>
      <c r="N309" s="1336"/>
      <c r="O309" s="1346"/>
      <c r="P309" s="374"/>
      <c r="Q309" s="108" t="s">
        <v>1212</v>
      </c>
      <c r="R309" s="148"/>
      <c r="S309" s="148"/>
      <c r="T309" s="148"/>
      <c r="U309" s="148"/>
      <c r="V309" s="148"/>
      <c r="W309" s="148"/>
      <c r="X309" s="148"/>
      <c r="Y309" s="148"/>
      <c r="Z309" s="148"/>
      <c r="AA309" s="148"/>
    </row>
    <row r="310" spans="1:27" s="317" customFormat="1" ht="22" customHeight="1">
      <c r="A310" s="247"/>
      <c r="B310" s="216"/>
      <c r="C310" s="254"/>
      <c r="D310" s="331"/>
      <c r="E310" s="1313"/>
      <c r="F310" s="152" t="s">
        <v>1254</v>
      </c>
      <c r="G310" s="150" t="s">
        <v>112</v>
      </c>
      <c r="H310" s="1092">
        <v>4</v>
      </c>
      <c r="I310" s="1093"/>
      <c r="J310" s="1320"/>
      <c r="K310" s="1320"/>
      <c r="L310" s="1328"/>
      <c r="M310" s="1336"/>
      <c r="N310" s="1336"/>
      <c r="O310" s="1346"/>
      <c r="P310" s="374"/>
      <c r="Q310" s="108" t="s">
        <v>1255</v>
      </c>
      <c r="R310" s="148"/>
      <c r="S310" s="148"/>
      <c r="T310" s="148"/>
      <c r="U310" s="148"/>
      <c r="V310" s="148"/>
      <c r="W310" s="148"/>
      <c r="X310" s="148"/>
      <c r="Y310" s="148"/>
      <c r="Z310" s="148"/>
      <c r="AA310" s="148"/>
    </row>
    <row r="311" spans="1:27" s="317" customFormat="1" ht="22" customHeight="1">
      <c r="A311" s="247"/>
      <c r="B311" s="216"/>
      <c r="C311" s="254"/>
      <c r="D311" s="331"/>
      <c r="E311" s="1313"/>
      <c r="F311" s="152" t="s">
        <v>1256</v>
      </c>
      <c r="G311" s="150" t="s">
        <v>112</v>
      </c>
      <c r="H311" s="1092">
        <v>2016</v>
      </c>
      <c r="I311" s="1093"/>
      <c r="J311" s="1320"/>
      <c r="K311" s="1320"/>
      <c r="L311" s="1328"/>
      <c r="M311" s="1336"/>
      <c r="N311" s="1336"/>
      <c r="O311" s="1346"/>
      <c r="P311" s="374"/>
      <c r="Q311" s="108" t="s">
        <v>1212</v>
      </c>
      <c r="R311" s="148"/>
      <c r="S311" s="148"/>
      <c r="T311" s="148"/>
      <c r="U311" s="148"/>
      <c r="V311" s="148"/>
      <c r="W311" s="148"/>
      <c r="X311" s="148"/>
      <c r="Y311" s="148"/>
      <c r="Z311" s="148"/>
      <c r="AA311" s="148"/>
    </row>
    <row r="312" spans="1:27" s="317" customFormat="1" ht="22" customHeight="1">
      <c r="A312" s="247"/>
      <c r="B312" s="216"/>
      <c r="C312" s="254"/>
      <c r="D312" s="331"/>
      <c r="E312" s="1313"/>
      <c r="F312" s="152" t="s">
        <v>1257</v>
      </c>
      <c r="G312" s="150" t="s">
        <v>112</v>
      </c>
      <c r="H312" s="1092" t="s">
        <v>1430</v>
      </c>
      <c r="I312" s="1093"/>
      <c r="J312" s="1320"/>
      <c r="K312" s="1320"/>
      <c r="L312" s="1328"/>
      <c r="M312" s="1336"/>
      <c r="N312" s="1336"/>
      <c r="O312" s="1346"/>
      <c r="P312" s="374"/>
      <c r="Q312" s="108" t="s">
        <v>1212</v>
      </c>
      <c r="R312" s="148"/>
      <c r="S312" s="148"/>
      <c r="T312" s="148"/>
      <c r="U312" s="148"/>
      <c r="V312" s="148"/>
      <c r="W312" s="148"/>
      <c r="X312" s="148"/>
      <c r="Y312" s="148"/>
      <c r="Z312" s="148"/>
      <c r="AA312" s="148"/>
    </row>
    <row r="313" spans="1:27" s="317" customFormat="1" ht="22" customHeight="1">
      <c r="A313" s="247"/>
      <c r="B313" s="216"/>
      <c r="C313" s="254"/>
      <c r="D313" s="331"/>
      <c r="E313" s="1313"/>
      <c r="F313" s="152" t="s">
        <v>1259</v>
      </c>
      <c r="G313" s="150" t="s">
        <v>112</v>
      </c>
      <c r="H313" s="1092" t="s">
        <v>1431</v>
      </c>
      <c r="I313" s="1093"/>
      <c r="J313" s="1320"/>
      <c r="K313" s="1320"/>
      <c r="L313" s="1328"/>
      <c r="M313" s="1336"/>
      <c r="N313" s="1336"/>
      <c r="O313" s="1346"/>
      <c r="P313" s="374"/>
      <c r="Q313" s="108" t="s">
        <v>1212</v>
      </c>
      <c r="R313" s="148"/>
      <c r="S313" s="148"/>
      <c r="T313" s="148"/>
      <c r="U313" s="148"/>
      <c r="V313" s="148"/>
      <c r="W313" s="148"/>
      <c r="X313" s="148"/>
      <c r="Y313" s="148"/>
      <c r="Z313" s="148"/>
      <c r="AA313" s="148"/>
    </row>
    <row r="314" spans="1:27" s="317" customFormat="1" ht="22" customHeight="1">
      <c r="A314" s="247"/>
      <c r="B314" s="216"/>
      <c r="C314" s="254"/>
      <c r="D314" s="331"/>
      <c r="E314" s="1313"/>
      <c r="F314" s="152" t="s">
        <v>1215</v>
      </c>
      <c r="G314" s="150" t="s">
        <v>112</v>
      </c>
      <c r="H314" s="1092" t="s">
        <v>1432</v>
      </c>
      <c r="I314" s="1093"/>
      <c r="J314" s="1320"/>
      <c r="K314" s="1320"/>
      <c r="L314" s="1328"/>
      <c r="M314" s="1336"/>
      <c r="N314" s="1336"/>
      <c r="O314" s="1346"/>
      <c r="P314" s="374"/>
      <c r="Q314" s="108" t="s">
        <v>1212</v>
      </c>
      <c r="R314" s="148"/>
      <c r="S314" s="148"/>
      <c r="T314" s="148"/>
      <c r="U314" s="148"/>
      <c r="V314" s="148"/>
      <c r="W314" s="148"/>
      <c r="X314" s="148"/>
      <c r="Y314" s="148"/>
      <c r="Z314" s="148"/>
      <c r="AA314" s="148"/>
    </row>
    <row r="315" spans="1:27" s="317" customFormat="1" ht="22" customHeight="1">
      <c r="A315" s="247"/>
      <c r="B315" s="216"/>
      <c r="C315" s="254"/>
      <c r="D315" s="331"/>
      <c r="E315" s="1313"/>
      <c r="F315" s="152" t="s">
        <v>1262</v>
      </c>
      <c r="G315" s="150" t="s">
        <v>112</v>
      </c>
      <c r="H315" s="1256" t="s">
        <v>1433</v>
      </c>
      <c r="I315" s="1093"/>
      <c r="J315" s="1320"/>
      <c r="K315" s="1320"/>
      <c r="L315" s="1328"/>
      <c r="M315" s="1336"/>
      <c r="N315" s="1336"/>
      <c r="O315" s="1346"/>
      <c r="P315" s="374"/>
      <c r="Q315" s="108" t="s">
        <v>1264</v>
      </c>
      <c r="R315" s="148"/>
      <c r="S315" s="148"/>
      <c r="T315" s="148"/>
      <c r="U315" s="148"/>
      <c r="V315" s="148"/>
      <c r="W315" s="148"/>
      <c r="X315" s="148"/>
      <c r="Y315" s="148"/>
      <c r="Z315" s="148"/>
      <c r="AA315" s="148"/>
    </row>
    <row r="316" spans="1:27" s="317" customFormat="1" ht="22" customHeight="1">
      <c r="A316" s="247"/>
      <c r="B316" s="216"/>
      <c r="C316" s="254"/>
      <c r="D316" s="331"/>
      <c r="E316" s="1313"/>
      <c r="F316" s="152" t="s">
        <v>1265</v>
      </c>
      <c r="G316" s="150" t="s">
        <v>112</v>
      </c>
      <c r="H316" s="1255" t="s">
        <v>1434</v>
      </c>
      <c r="I316" s="1093"/>
      <c r="J316" s="1320"/>
      <c r="K316" s="1320"/>
      <c r="L316" s="1328"/>
      <c r="M316" s="1336"/>
      <c r="N316" s="1336"/>
      <c r="O316" s="1346"/>
      <c r="P316" s="374"/>
      <c r="Q316" s="108" t="s">
        <v>1267</v>
      </c>
      <c r="R316" s="148"/>
      <c r="S316" s="148"/>
      <c r="T316" s="148"/>
      <c r="U316" s="148"/>
      <c r="V316" s="148"/>
      <c r="W316" s="148"/>
      <c r="X316" s="148"/>
      <c r="Y316" s="148"/>
      <c r="Z316" s="148"/>
      <c r="AA316" s="148"/>
    </row>
    <row r="317" spans="1:27" s="317" customFormat="1" ht="22" customHeight="1">
      <c r="A317" s="247"/>
      <c r="B317" s="216"/>
      <c r="C317" s="254"/>
      <c r="D317" s="331"/>
      <c r="E317" s="1313"/>
      <c r="F317" s="152" t="s">
        <v>4</v>
      </c>
      <c r="G317" s="150" t="s">
        <v>112</v>
      </c>
      <c r="H317" s="1256" t="s">
        <v>1434</v>
      </c>
      <c r="I317" s="1093"/>
      <c r="J317" s="1320"/>
      <c r="K317" s="1320"/>
      <c r="L317" s="1328"/>
      <c r="M317" s="1336"/>
      <c r="N317" s="1336"/>
      <c r="O317" s="1346"/>
      <c r="P317" s="374"/>
      <c r="Q317" s="108" t="s">
        <v>1269</v>
      </c>
      <c r="R317" s="148"/>
      <c r="S317" s="148"/>
      <c r="T317" s="148"/>
      <c r="U317" s="148"/>
      <c r="V317" s="148"/>
      <c r="W317" s="148"/>
      <c r="X317" s="148"/>
      <c r="Y317" s="148"/>
      <c r="Z317" s="148"/>
      <c r="AA317" s="148"/>
    </row>
    <row r="318" spans="1:27" s="317" customFormat="1" ht="51" customHeight="1">
      <c r="A318" s="247"/>
      <c r="B318" s="216"/>
      <c r="C318" s="254"/>
      <c r="D318" s="331"/>
      <c r="E318" s="1313"/>
      <c r="F318" s="152" t="s">
        <v>1218</v>
      </c>
      <c r="G318" s="150" t="s">
        <v>112</v>
      </c>
      <c r="H318" s="1268" t="s">
        <v>1435</v>
      </c>
      <c r="I318" s="1093"/>
      <c r="J318" s="1320"/>
      <c r="K318" s="1320"/>
      <c r="L318" s="1328"/>
      <c r="M318" s="1336"/>
      <c r="N318" s="1336"/>
      <c r="O318" s="1346"/>
      <c r="P318" s="374"/>
      <c r="Q318" s="108" t="s">
        <v>1219</v>
      </c>
      <c r="R318" s="148"/>
      <c r="S318" s="148"/>
      <c r="T318" s="148"/>
      <c r="U318" s="148"/>
      <c r="V318" s="148"/>
      <c r="W318" s="148"/>
      <c r="X318" s="148"/>
      <c r="Y318" s="148"/>
      <c r="Z318" s="148"/>
      <c r="AA318" s="148"/>
    </row>
    <row r="319" spans="1:27" s="317" customFormat="1" ht="35.15" customHeight="1">
      <c r="A319" s="247"/>
      <c r="B319" s="216"/>
      <c r="C319" s="254"/>
      <c r="D319" s="331"/>
      <c r="E319" s="1313"/>
      <c r="F319" s="152" t="s">
        <v>1274</v>
      </c>
      <c r="G319" s="150" t="s">
        <v>112</v>
      </c>
      <c r="H319" s="1247" t="s">
        <v>1436</v>
      </c>
      <c r="I319" s="1242"/>
      <c r="J319" s="1320"/>
      <c r="K319" s="1320"/>
      <c r="L319" s="1328"/>
      <c r="M319" s="1336"/>
      <c r="N319" s="1336"/>
      <c r="O319" s="1346"/>
      <c r="P319" s="374"/>
      <c r="Q319" s="108" t="s">
        <v>1437</v>
      </c>
      <c r="R319" s="148"/>
      <c r="S319" s="148"/>
      <c r="T319" s="148"/>
      <c r="U319" s="148"/>
      <c r="V319" s="148"/>
      <c r="W319" s="148"/>
      <c r="X319" s="148"/>
      <c r="Y319" s="148"/>
      <c r="Z319" s="148"/>
      <c r="AA319" s="148"/>
    </row>
    <row r="320" spans="1:27" s="317" customFormat="1" ht="35.15" customHeight="1">
      <c r="A320" s="247"/>
      <c r="B320" s="216"/>
      <c r="C320" s="254"/>
      <c r="D320" s="331"/>
      <c r="E320" s="1313"/>
      <c r="F320" s="152" t="s">
        <v>1279</v>
      </c>
      <c r="G320" s="150" t="s">
        <v>112</v>
      </c>
      <c r="H320" s="1163" t="s">
        <v>1280</v>
      </c>
      <c r="I320" s="1242"/>
      <c r="J320" s="1320"/>
      <c r="K320" s="1320"/>
      <c r="L320" s="1328"/>
      <c r="M320" s="1336"/>
      <c r="N320" s="1336"/>
      <c r="O320" s="1346"/>
      <c r="P320" s="374"/>
      <c r="Q320" s="108" t="s">
        <v>1281</v>
      </c>
      <c r="R320" s="148"/>
      <c r="S320" s="148"/>
      <c r="T320" s="148"/>
      <c r="U320" s="148"/>
      <c r="V320" s="148"/>
      <c r="W320" s="148"/>
      <c r="X320" s="148"/>
      <c r="Y320" s="148"/>
      <c r="Z320" s="148"/>
      <c r="AA320" s="148"/>
    </row>
    <row r="321" spans="1:27" s="317" customFormat="1" ht="35.15" customHeight="1">
      <c r="A321" s="247"/>
      <c r="B321" s="216"/>
      <c r="C321" s="254"/>
      <c r="D321" s="331"/>
      <c r="E321" s="1314"/>
      <c r="F321" s="152" t="s">
        <v>1282</v>
      </c>
      <c r="G321" s="150" t="s">
        <v>112</v>
      </c>
      <c r="H321" s="1246" t="s">
        <v>10</v>
      </c>
      <c r="I321" s="1242"/>
      <c r="J321" s="1321"/>
      <c r="K321" s="1321"/>
      <c r="L321" s="1329"/>
      <c r="M321" s="1337"/>
      <c r="N321" s="1337"/>
      <c r="O321" s="1347"/>
      <c r="P321" s="379"/>
      <c r="Q321" s="108" t="s">
        <v>1283</v>
      </c>
      <c r="R321" s="148"/>
      <c r="S321" s="148"/>
      <c r="T321" s="148"/>
      <c r="U321" s="148"/>
      <c r="V321" s="148"/>
      <c r="W321" s="148"/>
      <c r="X321" s="148"/>
      <c r="Y321" s="148"/>
      <c r="Z321" s="148"/>
      <c r="AA321" s="148"/>
    </row>
    <row r="322" spans="1:27" s="317" customFormat="1" ht="32.25" customHeight="1">
      <c r="A322" s="247"/>
      <c r="B322" s="216"/>
      <c r="C322" s="254"/>
      <c r="D322" s="331"/>
      <c r="E322" s="1303" t="s">
        <v>241</v>
      </c>
      <c r="F322" s="152" t="s">
        <v>1245</v>
      </c>
      <c r="G322" s="150" t="s">
        <v>112</v>
      </c>
      <c r="H322" s="1260" t="s">
        <v>1438</v>
      </c>
      <c r="I322" s="1259"/>
      <c r="J322" s="1317" t="s">
        <v>1439</v>
      </c>
      <c r="K322" s="1317" t="s">
        <v>1248</v>
      </c>
      <c r="L322" s="1020">
        <v>1</v>
      </c>
      <c r="M322" s="1335">
        <f>(0.2)*P323</f>
        <v>5</v>
      </c>
      <c r="N322" s="1341">
        <f>L322*M322</f>
        <v>5</v>
      </c>
      <c r="O322" s="1345">
        <v>4.8499999999999996</v>
      </c>
      <c r="P322" s="373" t="s">
        <v>1427</v>
      </c>
      <c r="Q322" s="108" t="s">
        <v>1212</v>
      </c>
      <c r="R322" s="148"/>
      <c r="S322" s="148"/>
      <c r="T322" s="148"/>
      <c r="U322" s="148"/>
      <c r="V322" s="148"/>
      <c r="W322" s="148"/>
      <c r="X322" s="148"/>
      <c r="Y322" s="148"/>
      <c r="Z322" s="148"/>
      <c r="AA322" s="148"/>
    </row>
    <row r="323" spans="1:27" s="317" customFormat="1" ht="21" customHeight="1">
      <c r="A323" s="247"/>
      <c r="B323" s="216"/>
      <c r="C323" s="254"/>
      <c r="D323" s="331"/>
      <c r="E323" s="1313"/>
      <c r="F323" s="152" t="s">
        <v>1227</v>
      </c>
      <c r="G323" s="150" t="s">
        <v>112</v>
      </c>
      <c r="H323" s="1092" t="s">
        <v>1440</v>
      </c>
      <c r="I323" s="1093"/>
      <c r="J323" s="1320"/>
      <c r="K323" s="1320"/>
      <c r="L323" s="1328"/>
      <c r="M323" s="1336"/>
      <c r="N323" s="1336"/>
      <c r="O323" s="1346"/>
      <c r="P323" s="374">
        <v>25</v>
      </c>
      <c r="Q323" s="108" t="s">
        <v>1212</v>
      </c>
      <c r="R323" s="148"/>
      <c r="S323" s="148"/>
      <c r="T323" s="148"/>
      <c r="U323" s="148"/>
      <c r="V323" s="148"/>
      <c r="W323" s="148"/>
      <c r="X323" s="148"/>
      <c r="Y323" s="148"/>
      <c r="Z323" s="148"/>
      <c r="AA323" s="148"/>
    </row>
    <row r="324" spans="1:27" s="317" customFormat="1" ht="21" customHeight="1">
      <c r="A324" s="247"/>
      <c r="B324" s="216"/>
      <c r="C324" s="254"/>
      <c r="D324" s="331"/>
      <c r="E324" s="1313"/>
      <c r="F324" s="152" t="s">
        <v>1251</v>
      </c>
      <c r="G324" s="150" t="s">
        <v>112</v>
      </c>
      <c r="H324" s="1092" t="s">
        <v>1429</v>
      </c>
      <c r="I324" s="1093"/>
      <c r="J324" s="1320"/>
      <c r="K324" s="1320"/>
      <c r="L324" s="1328"/>
      <c r="M324" s="1336"/>
      <c r="N324" s="1336"/>
      <c r="O324" s="1346"/>
      <c r="P324" s="374"/>
      <c r="Q324" s="108" t="s">
        <v>1212</v>
      </c>
      <c r="R324" s="148"/>
      <c r="S324" s="148"/>
      <c r="T324" s="148"/>
      <c r="U324" s="148"/>
      <c r="V324" s="148"/>
      <c r="W324" s="148"/>
      <c r="X324" s="148"/>
      <c r="Y324" s="148"/>
      <c r="Z324" s="148"/>
      <c r="AA324" s="148"/>
    </row>
    <row r="325" spans="1:27" s="317" customFormat="1" ht="21" customHeight="1">
      <c r="A325" s="247"/>
      <c r="B325" s="216"/>
      <c r="C325" s="254"/>
      <c r="D325" s="331"/>
      <c r="E325" s="1313"/>
      <c r="F325" s="152" t="s">
        <v>1253</v>
      </c>
      <c r="G325" s="150" t="s">
        <v>112</v>
      </c>
      <c r="H325" s="1092">
        <v>20</v>
      </c>
      <c r="I325" s="1093"/>
      <c r="J325" s="1320"/>
      <c r="K325" s="1320"/>
      <c r="L325" s="1328"/>
      <c r="M325" s="1336"/>
      <c r="N325" s="1336"/>
      <c r="O325" s="1346"/>
      <c r="P325" s="374"/>
      <c r="Q325" s="108" t="s">
        <v>1212</v>
      </c>
      <c r="R325" s="148"/>
      <c r="S325" s="148"/>
      <c r="T325" s="148"/>
      <c r="U325" s="148"/>
      <c r="V325" s="148"/>
      <c r="W325" s="148"/>
      <c r="X325" s="148"/>
      <c r="Y325" s="148"/>
      <c r="Z325" s="148"/>
      <c r="AA325" s="148"/>
    </row>
    <row r="326" spans="1:27" s="317" customFormat="1" ht="21" customHeight="1">
      <c r="A326" s="247"/>
      <c r="B326" s="216"/>
      <c r="C326" s="254"/>
      <c r="D326" s="331"/>
      <c r="E326" s="1313"/>
      <c r="F326" s="152" t="s">
        <v>1254</v>
      </c>
      <c r="G326" s="150" t="s">
        <v>112</v>
      </c>
      <c r="H326" s="1092">
        <v>3</v>
      </c>
      <c r="I326" s="1093"/>
      <c r="J326" s="1320"/>
      <c r="K326" s="1320"/>
      <c r="L326" s="1328"/>
      <c r="M326" s="1336"/>
      <c r="N326" s="1336"/>
      <c r="O326" s="1346"/>
      <c r="P326" s="374"/>
      <c r="Q326" s="108" t="s">
        <v>1255</v>
      </c>
      <c r="R326" s="148"/>
      <c r="S326" s="148"/>
      <c r="T326" s="148"/>
      <c r="U326" s="148"/>
      <c r="V326" s="148"/>
      <c r="W326" s="148"/>
      <c r="X326" s="148"/>
      <c r="Y326" s="148"/>
      <c r="Z326" s="148"/>
      <c r="AA326" s="148"/>
    </row>
    <row r="327" spans="1:27" s="317" customFormat="1" ht="21" customHeight="1">
      <c r="A327" s="247"/>
      <c r="B327" s="216"/>
      <c r="C327" s="254"/>
      <c r="D327" s="331"/>
      <c r="E327" s="1313"/>
      <c r="F327" s="152" t="s">
        <v>1256</v>
      </c>
      <c r="G327" s="150" t="s">
        <v>112</v>
      </c>
      <c r="H327" s="1092">
        <v>2016</v>
      </c>
      <c r="I327" s="1093"/>
      <c r="J327" s="1320"/>
      <c r="K327" s="1320"/>
      <c r="L327" s="1328"/>
      <c r="M327" s="1336"/>
      <c r="N327" s="1336"/>
      <c r="O327" s="1346"/>
      <c r="P327" s="374"/>
      <c r="Q327" s="108" t="s">
        <v>1212</v>
      </c>
      <c r="R327" s="148"/>
      <c r="S327" s="148"/>
      <c r="T327" s="148"/>
      <c r="U327" s="148"/>
      <c r="V327" s="148"/>
      <c r="W327" s="148"/>
      <c r="X327" s="148"/>
      <c r="Y327" s="148"/>
      <c r="Z327" s="148"/>
      <c r="AA327" s="148"/>
    </row>
    <row r="328" spans="1:27" s="317" customFormat="1" ht="21" customHeight="1">
      <c r="A328" s="247"/>
      <c r="B328" s="216"/>
      <c r="C328" s="254"/>
      <c r="D328" s="331"/>
      <c r="E328" s="1313"/>
      <c r="F328" s="152" t="s">
        <v>1257</v>
      </c>
      <c r="G328" s="150" t="s">
        <v>112</v>
      </c>
      <c r="H328" s="1092" t="s">
        <v>1441</v>
      </c>
      <c r="I328" s="1093"/>
      <c r="J328" s="1320"/>
      <c r="K328" s="1320"/>
      <c r="L328" s="1328"/>
      <c r="M328" s="1336"/>
      <c r="N328" s="1336"/>
      <c r="O328" s="1346"/>
      <c r="P328" s="374"/>
      <c r="Q328" s="108" t="s">
        <v>1212</v>
      </c>
      <c r="R328" s="148"/>
      <c r="S328" s="148"/>
      <c r="T328" s="148"/>
      <c r="U328" s="148"/>
      <c r="V328" s="148"/>
      <c r="W328" s="148"/>
      <c r="X328" s="148"/>
      <c r="Y328" s="148"/>
      <c r="Z328" s="148"/>
      <c r="AA328" s="148"/>
    </row>
    <row r="329" spans="1:27" s="317" customFormat="1" ht="21" customHeight="1">
      <c r="A329" s="247"/>
      <c r="B329" s="216"/>
      <c r="C329" s="254"/>
      <c r="D329" s="331"/>
      <c r="E329" s="1313"/>
      <c r="F329" s="152" t="s">
        <v>1259</v>
      </c>
      <c r="G329" s="150" t="s">
        <v>112</v>
      </c>
      <c r="H329" s="1092" t="s">
        <v>1431</v>
      </c>
      <c r="I329" s="1093"/>
      <c r="J329" s="1320"/>
      <c r="K329" s="1320"/>
      <c r="L329" s="1328"/>
      <c r="M329" s="1336"/>
      <c r="N329" s="1336"/>
      <c r="O329" s="1346"/>
      <c r="P329" s="374"/>
      <c r="Q329" s="108" t="s">
        <v>1212</v>
      </c>
      <c r="R329" s="148"/>
      <c r="S329" s="148"/>
      <c r="T329" s="148"/>
      <c r="U329" s="148"/>
      <c r="V329" s="148"/>
      <c r="W329" s="148"/>
      <c r="X329" s="148"/>
      <c r="Y329" s="148"/>
      <c r="Z329" s="148"/>
      <c r="AA329" s="148"/>
    </row>
    <row r="330" spans="1:27" s="317" customFormat="1" ht="21" customHeight="1">
      <c r="A330" s="247"/>
      <c r="B330" s="216"/>
      <c r="C330" s="254"/>
      <c r="D330" s="331"/>
      <c r="E330" s="1313"/>
      <c r="F330" s="152" t="s">
        <v>1215</v>
      </c>
      <c r="G330" s="150" t="s">
        <v>112</v>
      </c>
      <c r="H330" s="1092" t="s">
        <v>1432</v>
      </c>
      <c r="I330" s="1093"/>
      <c r="J330" s="1320"/>
      <c r="K330" s="1320"/>
      <c r="L330" s="1328"/>
      <c r="M330" s="1336"/>
      <c r="N330" s="1336"/>
      <c r="O330" s="1346"/>
      <c r="P330" s="374"/>
      <c r="Q330" s="108" t="s">
        <v>1212</v>
      </c>
      <c r="R330" s="148"/>
      <c r="S330" s="148"/>
      <c r="T330" s="148"/>
      <c r="U330" s="148"/>
      <c r="V330" s="148"/>
      <c r="W330" s="148"/>
      <c r="X330" s="148"/>
      <c r="Y330" s="148"/>
      <c r="Z330" s="148"/>
      <c r="AA330" s="148"/>
    </row>
    <row r="331" spans="1:27" s="317" customFormat="1" ht="21" customHeight="1">
      <c r="A331" s="247"/>
      <c r="B331" s="216"/>
      <c r="C331" s="254"/>
      <c r="D331" s="331"/>
      <c r="E331" s="1313"/>
      <c r="F331" s="152" t="s">
        <v>1262</v>
      </c>
      <c r="G331" s="150" t="s">
        <v>112</v>
      </c>
      <c r="H331" s="1256" t="s">
        <v>1442</v>
      </c>
      <c r="I331" s="1093"/>
      <c r="J331" s="1320"/>
      <c r="K331" s="1320"/>
      <c r="L331" s="1328"/>
      <c r="M331" s="1336"/>
      <c r="N331" s="1336"/>
      <c r="O331" s="1346"/>
      <c r="P331" s="374"/>
      <c r="Q331" s="108" t="s">
        <v>1264</v>
      </c>
      <c r="R331" s="148"/>
      <c r="S331" s="148"/>
      <c r="T331" s="148"/>
      <c r="U331" s="148"/>
      <c r="V331" s="148"/>
      <c r="W331" s="148"/>
      <c r="X331" s="148"/>
      <c r="Y331" s="148"/>
      <c r="Z331" s="148"/>
      <c r="AA331" s="148"/>
    </row>
    <row r="332" spans="1:27" s="317" customFormat="1" ht="21" customHeight="1">
      <c r="A332" s="247"/>
      <c r="B332" s="216"/>
      <c r="C332" s="254"/>
      <c r="D332" s="331"/>
      <c r="E332" s="1313"/>
      <c r="F332" s="152" t="s">
        <v>1265</v>
      </c>
      <c r="G332" s="150" t="s">
        <v>112</v>
      </c>
      <c r="H332" s="1255" t="s">
        <v>1443</v>
      </c>
      <c r="I332" s="1093"/>
      <c r="J332" s="1320"/>
      <c r="K332" s="1320"/>
      <c r="L332" s="1328"/>
      <c r="M332" s="1336"/>
      <c r="N332" s="1336"/>
      <c r="O332" s="1346"/>
      <c r="P332" s="374"/>
      <c r="Q332" s="108" t="s">
        <v>1267</v>
      </c>
      <c r="R332" s="148"/>
      <c r="S332" s="148"/>
      <c r="T332" s="148"/>
      <c r="U332" s="148"/>
      <c r="V332" s="148"/>
      <c r="W332" s="148"/>
      <c r="X332" s="148"/>
      <c r="Y332" s="148"/>
      <c r="Z332" s="148"/>
      <c r="AA332" s="148"/>
    </row>
    <row r="333" spans="1:27" s="317" customFormat="1" ht="21" customHeight="1">
      <c r="A333" s="247"/>
      <c r="B333" s="216"/>
      <c r="C333" s="254"/>
      <c r="D333" s="331"/>
      <c r="E333" s="1313"/>
      <c r="F333" s="152" t="s">
        <v>4</v>
      </c>
      <c r="G333" s="150" t="s">
        <v>112</v>
      </c>
      <c r="H333" s="1255" t="s">
        <v>1443</v>
      </c>
      <c r="I333" s="1093"/>
      <c r="J333" s="1320"/>
      <c r="K333" s="1320"/>
      <c r="L333" s="1328"/>
      <c r="M333" s="1336"/>
      <c r="N333" s="1336"/>
      <c r="O333" s="1346"/>
      <c r="P333" s="374"/>
      <c r="Q333" s="108" t="s">
        <v>1269</v>
      </c>
      <c r="R333" s="148"/>
      <c r="S333" s="148"/>
      <c r="T333" s="148"/>
      <c r="U333" s="148"/>
      <c r="V333" s="148"/>
      <c r="W333" s="148"/>
      <c r="X333" s="148"/>
      <c r="Y333" s="148"/>
      <c r="Z333" s="148"/>
      <c r="AA333" s="148"/>
    </row>
    <row r="334" spans="1:27" s="317" customFormat="1" ht="45" customHeight="1">
      <c r="A334" s="247"/>
      <c r="B334" s="216"/>
      <c r="C334" s="254"/>
      <c r="D334" s="331"/>
      <c r="E334" s="1313"/>
      <c r="F334" s="152" t="s">
        <v>1218</v>
      </c>
      <c r="G334" s="150" t="s">
        <v>112</v>
      </c>
      <c r="H334" s="1268" t="s">
        <v>1444</v>
      </c>
      <c r="I334" s="1093"/>
      <c r="J334" s="1320"/>
      <c r="K334" s="1320"/>
      <c r="L334" s="1328"/>
      <c r="M334" s="1336"/>
      <c r="N334" s="1336"/>
      <c r="O334" s="1346"/>
      <c r="P334" s="374"/>
      <c r="Q334" s="108" t="s">
        <v>1219</v>
      </c>
      <c r="R334" s="148"/>
      <c r="S334" s="148"/>
      <c r="T334" s="148"/>
      <c r="U334" s="148"/>
      <c r="V334" s="148"/>
      <c r="W334" s="148"/>
      <c r="X334" s="148"/>
      <c r="Y334" s="148"/>
      <c r="Z334" s="148"/>
      <c r="AA334" s="148"/>
    </row>
    <row r="335" spans="1:27" s="317" customFormat="1" ht="48" customHeight="1">
      <c r="A335" s="247"/>
      <c r="B335" s="216"/>
      <c r="C335" s="254"/>
      <c r="D335" s="331"/>
      <c r="E335" s="1313"/>
      <c r="F335" s="152" t="s">
        <v>1274</v>
      </c>
      <c r="G335" s="150" t="s">
        <v>112</v>
      </c>
      <c r="H335" s="1243" t="s">
        <v>1445</v>
      </c>
      <c r="I335" s="1242"/>
      <c r="J335" s="1320"/>
      <c r="K335" s="1320"/>
      <c r="L335" s="1328"/>
      <c r="M335" s="1336"/>
      <c r="N335" s="1336"/>
      <c r="O335" s="1346"/>
      <c r="P335" s="374"/>
      <c r="Q335" s="108" t="s">
        <v>1437</v>
      </c>
      <c r="R335" s="148"/>
      <c r="S335" s="148"/>
      <c r="T335" s="148"/>
      <c r="U335" s="148"/>
      <c r="V335" s="148"/>
      <c r="W335" s="148"/>
      <c r="X335" s="148"/>
      <c r="Y335" s="148"/>
      <c r="Z335" s="148"/>
      <c r="AA335" s="148"/>
    </row>
    <row r="336" spans="1:27" s="317" customFormat="1" ht="35.15" customHeight="1">
      <c r="A336" s="247"/>
      <c r="B336" s="216"/>
      <c r="C336" s="254"/>
      <c r="D336" s="331"/>
      <c r="E336" s="1313"/>
      <c r="F336" s="152" t="s">
        <v>1279</v>
      </c>
      <c r="G336" s="150" t="s">
        <v>112</v>
      </c>
      <c r="H336" s="1163" t="s">
        <v>1280</v>
      </c>
      <c r="I336" s="1242"/>
      <c r="J336" s="1320"/>
      <c r="K336" s="1320"/>
      <c r="L336" s="1328"/>
      <c r="M336" s="1336"/>
      <c r="N336" s="1336"/>
      <c r="O336" s="1346"/>
      <c r="P336" s="374"/>
      <c r="Q336" s="108" t="s">
        <v>1281</v>
      </c>
      <c r="R336" s="148"/>
      <c r="S336" s="148"/>
      <c r="T336" s="148"/>
      <c r="U336" s="148"/>
      <c r="V336" s="148"/>
      <c r="W336" s="148"/>
      <c r="X336" s="148"/>
      <c r="Y336" s="148"/>
      <c r="Z336" s="148"/>
      <c r="AA336" s="148"/>
    </row>
    <row r="337" spans="1:27" s="317" customFormat="1" ht="35.15" customHeight="1">
      <c r="A337" s="247"/>
      <c r="B337" s="216"/>
      <c r="C337" s="254"/>
      <c r="D337" s="331"/>
      <c r="E337" s="1314"/>
      <c r="F337" s="152" t="s">
        <v>1282</v>
      </c>
      <c r="G337" s="150" t="s">
        <v>112</v>
      </c>
      <c r="H337" s="1246" t="s">
        <v>10</v>
      </c>
      <c r="I337" s="1242"/>
      <c r="J337" s="1321"/>
      <c r="K337" s="1321"/>
      <c r="L337" s="1329"/>
      <c r="M337" s="1337"/>
      <c r="N337" s="1337"/>
      <c r="O337" s="1347"/>
      <c r="P337" s="379"/>
      <c r="Q337" s="108" t="s">
        <v>1283</v>
      </c>
      <c r="R337" s="148"/>
      <c r="S337" s="148"/>
      <c r="T337" s="148"/>
      <c r="U337" s="148"/>
      <c r="V337" s="148"/>
      <c r="W337" s="148"/>
      <c r="X337" s="148"/>
      <c r="Y337" s="148"/>
      <c r="Z337" s="148"/>
      <c r="AA337" s="148"/>
    </row>
    <row r="338" spans="1:27" s="317" customFormat="1" ht="32.25" customHeight="1">
      <c r="A338" s="247"/>
      <c r="B338" s="216"/>
      <c r="C338" s="254"/>
      <c r="D338" s="331"/>
      <c r="E338" s="1303" t="s">
        <v>245</v>
      </c>
      <c r="F338" s="152" t="s">
        <v>1245</v>
      </c>
      <c r="G338" s="150" t="s">
        <v>112</v>
      </c>
      <c r="H338" s="1260" t="s">
        <v>1446</v>
      </c>
      <c r="I338" s="1259"/>
      <c r="J338" s="1317" t="s">
        <v>1447</v>
      </c>
      <c r="K338" s="1317" t="s">
        <v>1248</v>
      </c>
      <c r="L338" s="1020">
        <v>1</v>
      </c>
      <c r="M338" s="1335">
        <f>(0.2/3)*P339</f>
        <v>1.6666666666666667</v>
      </c>
      <c r="N338" s="1341">
        <f>L338*M338</f>
        <v>1.6666666666666667</v>
      </c>
      <c r="O338" s="1345">
        <v>1.65</v>
      </c>
      <c r="P338" s="373" t="s">
        <v>1427</v>
      </c>
      <c r="Q338" s="108" t="s">
        <v>1212</v>
      </c>
      <c r="R338" s="148"/>
      <c r="S338" s="148"/>
      <c r="T338" s="148"/>
      <c r="U338" s="148"/>
      <c r="V338" s="148"/>
      <c r="W338" s="148"/>
      <c r="X338" s="148"/>
      <c r="Y338" s="148"/>
      <c r="Z338" s="148"/>
      <c r="AA338" s="148"/>
    </row>
    <row r="339" spans="1:27" s="317" customFormat="1" ht="30" customHeight="1">
      <c r="A339" s="247"/>
      <c r="B339" s="216"/>
      <c r="C339" s="254"/>
      <c r="D339" s="331"/>
      <c r="E339" s="1313"/>
      <c r="F339" s="152" t="s">
        <v>1227</v>
      </c>
      <c r="G339" s="150" t="s">
        <v>112</v>
      </c>
      <c r="H339" s="1092" t="s">
        <v>1448</v>
      </c>
      <c r="I339" s="1093"/>
      <c r="J339" s="1320"/>
      <c r="K339" s="1320"/>
      <c r="L339" s="1328"/>
      <c r="M339" s="1336"/>
      <c r="N339" s="1336"/>
      <c r="O339" s="1346"/>
      <c r="P339" s="374">
        <v>25</v>
      </c>
      <c r="Q339" s="108" t="s">
        <v>1212</v>
      </c>
      <c r="R339" s="148"/>
      <c r="S339" s="148"/>
      <c r="T339" s="148"/>
      <c r="U339" s="148"/>
      <c r="V339" s="148"/>
      <c r="W339" s="148"/>
      <c r="X339" s="148"/>
      <c r="Y339" s="148"/>
      <c r="Z339" s="148"/>
      <c r="AA339" s="148"/>
    </row>
    <row r="340" spans="1:27" s="317" customFormat="1" ht="21" customHeight="1">
      <c r="A340" s="247"/>
      <c r="B340" s="216"/>
      <c r="C340" s="254"/>
      <c r="D340" s="331"/>
      <c r="E340" s="1313"/>
      <c r="F340" s="152" t="s">
        <v>1251</v>
      </c>
      <c r="G340" s="150" t="s">
        <v>112</v>
      </c>
      <c r="H340" s="1092" t="s">
        <v>1429</v>
      </c>
      <c r="I340" s="1093"/>
      <c r="J340" s="1320"/>
      <c r="K340" s="1320"/>
      <c r="L340" s="1328"/>
      <c r="M340" s="1336"/>
      <c r="N340" s="1336"/>
      <c r="O340" s="1346"/>
      <c r="P340" s="374"/>
      <c r="Q340" s="108" t="s">
        <v>1212</v>
      </c>
      <c r="R340" s="148"/>
      <c r="S340" s="148"/>
      <c r="T340" s="148"/>
      <c r="U340" s="148"/>
      <c r="V340" s="148"/>
      <c r="W340" s="148"/>
      <c r="X340" s="148"/>
      <c r="Y340" s="148"/>
      <c r="Z340" s="148"/>
      <c r="AA340" s="148"/>
    </row>
    <row r="341" spans="1:27" s="317" customFormat="1" ht="21" customHeight="1">
      <c r="A341" s="247"/>
      <c r="B341" s="216"/>
      <c r="C341" s="254"/>
      <c r="D341" s="331"/>
      <c r="E341" s="1313"/>
      <c r="F341" s="152" t="s">
        <v>1253</v>
      </c>
      <c r="G341" s="150" t="s">
        <v>112</v>
      </c>
      <c r="H341" s="1092">
        <v>22</v>
      </c>
      <c r="I341" s="1093"/>
      <c r="J341" s="1320"/>
      <c r="K341" s="1320"/>
      <c r="L341" s="1328"/>
      <c r="M341" s="1336"/>
      <c r="N341" s="1336"/>
      <c r="O341" s="1346"/>
      <c r="P341" s="374"/>
      <c r="Q341" s="108" t="s">
        <v>1212</v>
      </c>
      <c r="R341" s="148"/>
      <c r="S341" s="148"/>
      <c r="T341" s="148"/>
      <c r="U341" s="148"/>
      <c r="V341" s="148"/>
      <c r="W341" s="148"/>
      <c r="X341" s="148"/>
      <c r="Y341" s="148"/>
      <c r="Z341" s="148"/>
      <c r="AA341" s="148"/>
    </row>
    <row r="342" spans="1:27" s="317" customFormat="1" ht="21" customHeight="1">
      <c r="A342" s="247"/>
      <c r="B342" s="216"/>
      <c r="C342" s="254"/>
      <c r="D342" s="331"/>
      <c r="E342" s="1313"/>
      <c r="F342" s="152" t="s">
        <v>1254</v>
      </c>
      <c r="G342" s="150" t="s">
        <v>112</v>
      </c>
      <c r="H342" s="1092">
        <v>2</v>
      </c>
      <c r="I342" s="1093"/>
      <c r="J342" s="1320"/>
      <c r="K342" s="1320"/>
      <c r="L342" s="1328"/>
      <c r="M342" s="1336"/>
      <c r="N342" s="1336"/>
      <c r="O342" s="1346"/>
      <c r="P342" s="374"/>
      <c r="Q342" s="108" t="s">
        <v>1255</v>
      </c>
      <c r="R342" s="148"/>
      <c r="S342" s="148"/>
      <c r="T342" s="148"/>
      <c r="U342" s="148"/>
      <c r="V342" s="148"/>
      <c r="W342" s="148"/>
      <c r="X342" s="148"/>
      <c r="Y342" s="148"/>
      <c r="Z342" s="148"/>
      <c r="AA342" s="148"/>
    </row>
    <row r="343" spans="1:27" s="317" customFormat="1" ht="21" customHeight="1">
      <c r="A343" s="247"/>
      <c r="B343" s="216"/>
      <c r="C343" s="254"/>
      <c r="D343" s="331"/>
      <c r="E343" s="1313"/>
      <c r="F343" s="152" t="s">
        <v>1256</v>
      </c>
      <c r="G343" s="150" t="s">
        <v>112</v>
      </c>
      <c r="H343" s="1092">
        <v>2018</v>
      </c>
      <c r="I343" s="1093"/>
      <c r="J343" s="1320"/>
      <c r="K343" s="1320"/>
      <c r="L343" s="1328"/>
      <c r="M343" s="1336"/>
      <c r="N343" s="1336"/>
      <c r="O343" s="1346"/>
      <c r="P343" s="374"/>
      <c r="Q343" s="108" t="s">
        <v>1212</v>
      </c>
      <c r="R343" s="148"/>
      <c r="S343" s="148"/>
      <c r="T343" s="148"/>
      <c r="U343" s="148"/>
      <c r="V343" s="148"/>
      <c r="W343" s="148"/>
      <c r="X343" s="148"/>
      <c r="Y343" s="148"/>
      <c r="Z343" s="148"/>
      <c r="AA343" s="148"/>
    </row>
    <row r="344" spans="1:27" s="317" customFormat="1" ht="21" customHeight="1">
      <c r="A344" s="247"/>
      <c r="B344" s="216"/>
      <c r="C344" s="254"/>
      <c r="D344" s="331"/>
      <c r="E344" s="1313"/>
      <c r="F344" s="152" t="s">
        <v>1257</v>
      </c>
      <c r="G344" s="150" t="s">
        <v>112</v>
      </c>
      <c r="H344" s="1092" t="s">
        <v>1449</v>
      </c>
      <c r="I344" s="1093"/>
      <c r="J344" s="1320"/>
      <c r="K344" s="1320"/>
      <c r="L344" s="1328"/>
      <c r="M344" s="1336"/>
      <c r="N344" s="1336"/>
      <c r="O344" s="1346"/>
      <c r="P344" s="374"/>
      <c r="Q344" s="108" t="s">
        <v>1212</v>
      </c>
      <c r="R344" s="148"/>
      <c r="S344" s="148"/>
      <c r="T344" s="148"/>
      <c r="U344" s="148"/>
      <c r="V344" s="148"/>
      <c r="W344" s="148"/>
      <c r="X344" s="148"/>
      <c r="Y344" s="148"/>
      <c r="Z344" s="148"/>
      <c r="AA344" s="148"/>
    </row>
    <row r="345" spans="1:27" s="317" customFormat="1" ht="21" customHeight="1">
      <c r="A345" s="247"/>
      <c r="B345" s="216"/>
      <c r="C345" s="254"/>
      <c r="D345" s="331"/>
      <c r="E345" s="1313"/>
      <c r="F345" s="152" t="s">
        <v>1259</v>
      </c>
      <c r="G345" s="150" t="s">
        <v>112</v>
      </c>
      <c r="H345" s="1092" t="s">
        <v>1431</v>
      </c>
      <c r="I345" s="1093"/>
      <c r="J345" s="1320"/>
      <c r="K345" s="1320"/>
      <c r="L345" s="1328"/>
      <c r="M345" s="1336"/>
      <c r="N345" s="1336"/>
      <c r="O345" s="1346"/>
      <c r="P345" s="374"/>
      <c r="Q345" s="108" t="s">
        <v>1212</v>
      </c>
      <c r="R345" s="148"/>
      <c r="S345" s="148"/>
      <c r="T345" s="148"/>
      <c r="U345" s="148"/>
      <c r="V345" s="148"/>
      <c r="W345" s="148"/>
      <c r="X345" s="148"/>
      <c r="Y345" s="148"/>
      <c r="Z345" s="148"/>
      <c r="AA345" s="148"/>
    </row>
    <row r="346" spans="1:27" s="317" customFormat="1" ht="21" customHeight="1">
      <c r="A346" s="247"/>
      <c r="B346" s="216"/>
      <c r="C346" s="254"/>
      <c r="D346" s="331"/>
      <c r="E346" s="1313"/>
      <c r="F346" s="152" t="s">
        <v>1215</v>
      </c>
      <c r="G346" s="150" t="s">
        <v>112</v>
      </c>
      <c r="H346" s="1092" t="s">
        <v>1432</v>
      </c>
      <c r="I346" s="1093"/>
      <c r="J346" s="1320"/>
      <c r="K346" s="1320"/>
      <c r="L346" s="1328"/>
      <c r="M346" s="1336"/>
      <c r="N346" s="1336"/>
      <c r="O346" s="1346"/>
      <c r="P346" s="374"/>
      <c r="Q346" s="108" t="s">
        <v>1212</v>
      </c>
      <c r="R346" s="148"/>
      <c r="S346" s="148"/>
      <c r="T346" s="148"/>
      <c r="U346" s="148"/>
      <c r="V346" s="148"/>
      <c r="W346" s="148"/>
      <c r="X346" s="148"/>
      <c r="Y346" s="148"/>
      <c r="Z346" s="148"/>
      <c r="AA346" s="148"/>
    </row>
    <row r="347" spans="1:27" s="317" customFormat="1" ht="21" customHeight="1">
      <c r="A347" s="247"/>
      <c r="B347" s="216"/>
      <c r="C347" s="254"/>
      <c r="D347" s="331"/>
      <c r="E347" s="1313"/>
      <c r="F347" s="152" t="s">
        <v>1262</v>
      </c>
      <c r="G347" s="150" t="s">
        <v>112</v>
      </c>
      <c r="H347" s="1256" t="s">
        <v>1450</v>
      </c>
      <c r="I347" s="1093"/>
      <c r="J347" s="1320"/>
      <c r="K347" s="1320"/>
      <c r="L347" s="1328"/>
      <c r="M347" s="1336"/>
      <c r="N347" s="1336"/>
      <c r="O347" s="1346"/>
      <c r="P347" s="374"/>
      <c r="Q347" s="108" t="s">
        <v>1264</v>
      </c>
      <c r="R347" s="148"/>
      <c r="S347" s="148"/>
      <c r="T347" s="148"/>
      <c r="U347" s="148"/>
      <c r="V347" s="148"/>
      <c r="W347" s="148"/>
      <c r="X347" s="148"/>
      <c r="Y347" s="148"/>
      <c r="Z347" s="148"/>
      <c r="AA347" s="148"/>
    </row>
    <row r="348" spans="1:27" s="317" customFormat="1" ht="21" customHeight="1">
      <c r="A348" s="247"/>
      <c r="B348" s="216"/>
      <c r="C348" s="254"/>
      <c r="D348" s="331"/>
      <c r="E348" s="1313"/>
      <c r="F348" s="152" t="s">
        <v>1265</v>
      </c>
      <c r="G348" s="150" t="s">
        <v>112</v>
      </c>
      <c r="H348" s="1256" t="s">
        <v>1451</v>
      </c>
      <c r="I348" s="1093"/>
      <c r="J348" s="1320"/>
      <c r="K348" s="1320"/>
      <c r="L348" s="1328"/>
      <c r="M348" s="1336"/>
      <c r="N348" s="1336"/>
      <c r="O348" s="1346"/>
      <c r="P348" s="374"/>
      <c r="Q348" s="108" t="s">
        <v>1267</v>
      </c>
      <c r="R348" s="148"/>
      <c r="S348" s="148"/>
      <c r="T348" s="148"/>
      <c r="U348" s="148"/>
      <c r="V348" s="148"/>
      <c r="W348" s="148"/>
      <c r="X348" s="148"/>
      <c r="Y348" s="148"/>
      <c r="Z348" s="148"/>
      <c r="AA348" s="148"/>
    </row>
    <row r="349" spans="1:27" s="317" customFormat="1" ht="21" customHeight="1">
      <c r="A349" s="247"/>
      <c r="B349" s="216"/>
      <c r="C349" s="254"/>
      <c r="D349" s="331"/>
      <c r="E349" s="1313"/>
      <c r="F349" s="152" t="s">
        <v>4</v>
      </c>
      <c r="G349" s="150" t="s">
        <v>112</v>
      </c>
      <c r="H349" s="1256" t="s">
        <v>1451</v>
      </c>
      <c r="I349" s="1093"/>
      <c r="J349" s="1320"/>
      <c r="K349" s="1320"/>
      <c r="L349" s="1328"/>
      <c r="M349" s="1336"/>
      <c r="N349" s="1336"/>
      <c r="O349" s="1346"/>
      <c r="P349" s="374"/>
      <c r="Q349" s="108" t="s">
        <v>1269</v>
      </c>
      <c r="R349" s="148"/>
      <c r="S349" s="148"/>
      <c r="T349" s="148"/>
      <c r="U349" s="148"/>
      <c r="V349" s="148"/>
      <c r="W349" s="148"/>
      <c r="X349" s="148"/>
      <c r="Y349" s="148"/>
      <c r="Z349" s="148"/>
      <c r="AA349" s="148"/>
    </row>
    <row r="350" spans="1:27" s="317" customFormat="1" ht="45" customHeight="1">
      <c r="A350" s="247"/>
      <c r="B350" s="216"/>
      <c r="C350" s="254"/>
      <c r="D350" s="331"/>
      <c r="E350" s="1313"/>
      <c r="F350" s="152" t="s">
        <v>1218</v>
      </c>
      <c r="G350" s="150" t="s">
        <v>112</v>
      </c>
      <c r="H350" s="1268" t="s">
        <v>1452</v>
      </c>
      <c r="I350" s="1093"/>
      <c r="J350" s="1320"/>
      <c r="K350" s="1320"/>
      <c r="L350" s="1328"/>
      <c r="M350" s="1336"/>
      <c r="N350" s="1336"/>
      <c r="O350" s="1346"/>
      <c r="P350" s="374"/>
      <c r="Q350" s="108" t="s">
        <v>1219</v>
      </c>
      <c r="R350" s="148"/>
      <c r="S350" s="148"/>
      <c r="T350" s="148"/>
      <c r="U350" s="148"/>
      <c r="V350" s="148"/>
      <c r="W350" s="148"/>
      <c r="X350" s="148"/>
      <c r="Y350" s="148"/>
      <c r="Z350" s="148"/>
      <c r="AA350" s="148"/>
    </row>
    <row r="351" spans="1:27" s="317" customFormat="1" ht="31" customHeight="1">
      <c r="A351" s="247"/>
      <c r="B351" s="216"/>
      <c r="C351" s="254"/>
      <c r="D351" s="331"/>
      <c r="E351" s="1313"/>
      <c r="F351" s="152" t="s">
        <v>1274</v>
      </c>
      <c r="G351" s="150" t="s">
        <v>112</v>
      </c>
      <c r="H351" s="1243" t="s">
        <v>1453</v>
      </c>
      <c r="I351" s="1242"/>
      <c r="J351" s="1320"/>
      <c r="K351" s="1320"/>
      <c r="L351" s="1328"/>
      <c r="M351" s="1336"/>
      <c r="N351" s="1336"/>
      <c r="O351" s="1346"/>
      <c r="P351" s="374"/>
      <c r="Q351" s="108" t="s">
        <v>1437</v>
      </c>
      <c r="R351" s="148"/>
      <c r="S351" s="148"/>
      <c r="T351" s="148"/>
      <c r="U351" s="148"/>
      <c r="V351" s="148"/>
      <c r="W351" s="148"/>
      <c r="X351" s="148"/>
      <c r="Y351" s="148"/>
      <c r="Z351" s="148"/>
      <c r="AA351" s="148"/>
    </row>
    <row r="352" spans="1:27" s="317" customFormat="1" ht="35.15" customHeight="1">
      <c r="A352" s="247"/>
      <c r="B352" s="216"/>
      <c r="C352" s="254"/>
      <c r="D352" s="331"/>
      <c r="E352" s="1313"/>
      <c r="F352" s="152" t="s">
        <v>1279</v>
      </c>
      <c r="G352" s="150" t="s">
        <v>112</v>
      </c>
      <c r="H352" s="1163" t="s">
        <v>1280</v>
      </c>
      <c r="I352" s="1242"/>
      <c r="J352" s="1320"/>
      <c r="K352" s="1320"/>
      <c r="L352" s="1328"/>
      <c r="M352" s="1336"/>
      <c r="N352" s="1336"/>
      <c r="O352" s="1346"/>
      <c r="P352" s="374"/>
      <c r="Q352" s="108" t="s">
        <v>1281</v>
      </c>
      <c r="R352" s="148"/>
      <c r="S352" s="148"/>
      <c r="T352" s="148"/>
      <c r="U352" s="148"/>
      <c r="V352" s="148"/>
      <c r="W352" s="148"/>
      <c r="X352" s="148"/>
      <c r="Y352" s="148"/>
      <c r="Z352" s="148"/>
      <c r="AA352" s="148"/>
    </row>
    <row r="353" spans="1:27" s="317" customFormat="1" ht="35.15" customHeight="1">
      <c r="A353" s="247"/>
      <c r="B353" s="216"/>
      <c r="C353" s="254"/>
      <c r="D353" s="331"/>
      <c r="E353" s="1314"/>
      <c r="F353" s="152" t="s">
        <v>1282</v>
      </c>
      <c r="G353" s="150" t="s">
        <v>112</v>
      </c>
      <c r="H353" s="1246" t="s">
        <v>10</v>
      </c>
      <c r="I353" s="1242"/>
      <c r="J353" s="1321"/>
      <c r="K353" s="1321"/>
      <c r="L353" s="1329"/>
      <c r="M353" s="1337"/>
      <c r="N353" s="1337"/>
      <c r="O353" s="1347"/>
      <c r="P353" s="379"/>
      <c r="Q353" s="108" t="s">
        <v>1283</v>
      </c>
      <c r="R353" s="148"/>
      <c r="S353" s="148"/>
      <c r="T353" s="148"/>
      <c r="U353" s="148"/>
      <c r="V353" s="148"/>
      <c r="W353" s="148"/>
      <c r="X353" s="148"/>
      <c r="Y353" s="148"/>
      <c r="Z353" s="148"/>
      <c r="AA353" s="148"/>
    </row>
    <row r="354" spans="1:27" s="317" customFormat="1" ht="32.25" customHeight="1">
      <c r="A354" s="247"/>
      <c r="B354" s="216"/>
      <c r="C354" s="254"/>
      <c r="D354" s="331"/>
      <c r="E354" s="1303" t="s">
        <v>264</v>
      </c>
      <c r="F354" s="152" t="s">
        <v>1245</v>
      </c>
      <c r="G354" s="150" t="s">
        <v>112</v>
      </c>
      <c r="H354" s="1260" t="s">
        <v>1454</v>
      </c>
      <c r="I354" s="1259"/>
      <c r="J354" s="1317" t="s">
        <v>1455</v>
      </c>
      <c r="K354" s="1317" t="s">
        <v>1248</v>
      </c>
      <c r="L354" s="1020">
        <v>1</v>
      </c>
      <c r="M354" s="1335">
        <f>(0.2/4)*P355</f>
        <v>1.25</v>
      </c>
      <c r="N354" s="1341">
        <f>L354*M354</f>
        <v>1.25</v>
      </c>
      <c r="O354" s="1345">
        <v>1.24</v>
      </c>
      <c r="P354" s="373" t="s">
        <v>1427</v>
      </c>
      <c r="Q354" s="108" t="s">
        <v>1212</v>
      </c>
      <c r="R354" s="148"/>
      <c r="S354" s="148"/>
      <c r="T354" s="148"/>
      <c r="U354" s="148"/>
      <c r="V354" s="148"/>
      <c r="W354" s="148"/>
      <c r="X354" s="148"/>
      <c r="Y354" s="148"/>
      <c r="Z354" s="148"/>
      <c r="AA354" s="148"/>
    </row>
    <row r="355" spans="1:27" s="317" customFormat="1" ht="30" customHeight="1">
      <c r="A355" s="247"/>
      <c r="B355" s="216"/>
      <c r="C355" s="254"/>
      <c r="D355" s="331"/>
      <c r="E355" s="1313"/>
      <c r="F355" s="152" t="s">
        <v>1227</v>
      </c>
      <c r="G355" s="150" t="s">
        <v>112</v>
      </c>
      <c r="H355" s="1092" t="s">
        <v>1456</v>
      </c>
      <c r="I355" s="1093"/>
      <c r="J355" s="1320"/>
      <c r="K355" s="1320"/>
      <c r="L355" s="1328"/>
      <c r="M355" s="1336"/>
      <c r="N355" s="1336"/>
      <c r="O355" s="1346"/>
      <c r="P355" s="374">
        <v>25</v>
      </c>
      <c r="Q355" s="108" t="s">
        <v>1212</v>
      </c>
      <c r="R355" s="148"/>
      <c r="S355" s="148"/>
      <c r="T355" s="148"/>
      <c r="U355" s="148"/>
      <c r="V355" s="148"/>
      <c r="W355" s="148"/>
      <c r="X355" s="148"/>
      <c r="Y355" s="148"/>
      <c r="Z355" s="148"/>
      <c r="AA355" s="148"/>
    </row>
    <row r="356" spans="1:27" s="317" customFormat="1" ht="21" customHeight="1">
      <c r="A356" s="247"/>
      <c r="B356" s="216"/>
      <c r="C356" s="254"/>
      <c r="D356" s="331"/>
      <c r="E356" s="1313"/>
      <c r="F356" s="152" t="s">
        <v>1251</v>
      </c>
      <c r="G356" s="150" t="s">
        <v>112</v>
      </c>
      <c r="H356" s="1092" t="s">
        <v>1457</v>
      </c>
      <c r="I356" s="1093"/>
      <c r="J356" s="1320"/>
      <c r="K356" s="1320"/>
      <c r="L356" s="1328"/>
      <c r="M356" s="1336"/>
      <c r="N356" s="1336"/>
      <c r="O356" s="1346"/>
      <c r="P356" s="374"/>
      <c r="Q356" s="108" t="s">
        <v>1212</v>
      </c>
      <c r="R356" s="148"/>
      <c r="S356" s="148"/>
      <c r="T356" s="148"/>
      <c r="U356" s="148"/>
      <c r="V356" s="148"/>
      <c r="W356" s="148"/>
      <c r="X356" s="148"/>
      <c r="Y356" s="148"/>
      <c r="Z356" s="148"/>
      <c r="AA356" s="148"/>
    </row>
    <row r="357" spans="1:27" s="317" customFormat="1" ht="21" customHeight="1">
      <c r="A357" s="247"/>
      <c r="B357" s="216"/>
      <c r="C357" s="254"/>
      <c r="D357" s="331"/>
      <c r="E357" s="1313"/>
      <c r="F357" s="152" t="s">
        <v>1253</v>
      </c>
      <c r="G357" s="150" t="s">
        <v>112</v>
      </c>
      <c r="H357" s="1092">
        <v>11</v>
      </c>
      <c r="I357" s="1093"/>
      <c r="J357" s="1320"/>
      <c r="K357" s="1320"/>
      <c r="L357" s="1328"/>
      <c r="M357" s="1336"/>
      <c r="N357" s="1336"/>
      <c r="O357" s="1346"/>
      <c r="P357" s="374"/>
      <c r="Q357" s="108" t="s">
        <v>1212</v>
      </c>
      <c r="R357" s="148"/>
      <c r="S357" s="148"/>
      <c r="T357" s="148"/>
      <c r="U357" s="148"/>
      <c r="V357" s="148"/>
      <c r="W357" s="148"/>
      <c r="X357" s="148"/>
      <c r="Y357" s="148"/>
      <c r="Z357" s="148"/>
      <c r="AA357" s="148"/>
    </row>
    <row r="358" spans="1:27" s="317" customFormat="1" ht="21" customHeight="1">
      <c r="A358" s="247"/>
      <c r="B358" s="216"/>
      <c r="C358" s="254"/>
      <c r="D358" s="331"/>
      <c r="E358" s="1313"/>
      <c r="F358" s="152" t="s">
        <v>1254</v>
      </c>
      <c r="G358" s="150" t="s">
        <v>112</v>
      </c>
      <c r="H358" s="1092">
        <v>1</v>
      </c>
      <c r="I358" s="1093"/>
      <c r="J358" s="1320"/>
      <c r="K358" s="1320"/>
      <c r="L358" s="1328"/>
      <c r="M358" s="1336"/>
      <c r="N358" s="1336"/>
      <c r="O358" s="1346"/>
      <c r="P358" s="374"/>
      <c r="Q358" s="108" t="s">
        <v>1255</v>
      </c>
      <c r="R358" s="148"/>
      <c r="S358" s="148"/>
      <c r="T358" s="148"/>
      <c r="U358" s="148"/>
      <c r="V358" s="148"/>
      <c r="W358" s="148"/>
      <c r="X358" s="148"/>
      <c r="Y358" s="148"/>
      <c r="Z358" s="148"/>
      <c r="AA358" s="148"/>
    </row>
    <row r="359" spans="1:27" s="317" customFormat="1" ht="21" customHeight="1">
      <c r="A359" s="247"/>
      <c r="B359" s="216"/>
      <c r="C359" s="254"/>
      <c r="D359" s="331"/>
      <c r="E359" s="1313"/>
      <c r="F359" s="152" t="s">
        <v>1256</v>
      </c>
      <c r="G359" s="150" t="s">
        <v>112</v>
      </c>
      <c r="H359" s="1092">
        <v>2021</v>
      </c>
      <c r="I359" s="1093"/>
      <c r="J359" s="1320"/>
      <c r="K359" s="1320"/>
      <c r="L359" s="1328"/>
      <c r="M359" s="1336"/>
      <c r="N359" s="1336"/>
      <c r="O359" s="1346"/>
      <c r="P359" s="374"/>
      <c r="Q359" s="108" t="s">
        <v>1212</v>
      </c>
      <c r="R359" s="148"/>
      <c r="S359" s="148"/>
      <c r="T359" s="148"/>
      <c r="U359" s="148"/>
      <c r="V359" s="148"/>
      <c r="W359" s="148"/>
      <c r="X359" s="148"/>
      <c r="Y359" s="148"/>
      <c r="Z359" s="148"/>
      <c r="AA359" s="148"/>
    </row>
    <row r="360" spans="1:27" s="317" customFormat="1" ht="21" customHeight="1">
      <c r="A360" s="247"/>
      <c r="B360" s="216"/>
      <c r="C360" s="254"/>
      <c r="D360" s="331"/>
      <c r="E360" s="1313"/>
      <c r="F360" s="152" t="s">
        <v>1257</v>
      </c>
      <c r="G360" s="150" t="s">
        <v>112</v>
      </c>
      <c r="H360" s="1092" t="s">
        <v>1458</v>
      </c>
      <c r="I360" s="1093"/>
      <c r="J360" s="1320"/>
      <c r="K360" s="1320"/>
      <c r="L360" s="1328"/>
      <c r="M360" s="1336"/>
      <c r="N360" s="1336"/>
      <c r="O360" s="1346"/>
      <c r="P360" s="374"/>
      <c r="Q360" s="108" t="s">
        <v>1212</v>
      </c>
      <c r="R360" s="148"/>
      <c r="S360" s="148"/>
      <c r="T360" s="148"/>
      <c r="U360" s="148"/>
      <c r="V360" s="148"/>
      <c r="W360" s="148"/>
      <c r="X360" s="148"/>
      <c r="Y360" s="148"/>
      <c r="Z360" s="148"/>
      <c r="AA360" s="148"/>
    </row>
    <row r="361" spans="1:27" s="317" customFormat="1" ht="21" customHeight="1">
      <c r="A361" s="247"/>
      <c r="B361" s="216"/>
      <c r="C361" s="254"/>
      <c r="D361" s="331"/>
      <c r="E361" s="1313"/>
      <c r="F361" s="152" t="s">
        <v>1259</v>
      </c>
      <c r="G361" s="150" t="s">
        <v>112</v>
      </c>
      <c r="H361" s="1092" t="s">
        <v>1459</v>
      </c>
      <c r="I361" s="1093"/>
      <c r="J361" s="1320"/>
      <c r="K361" s="1320"/>
      <c r="L361" s="1328"/>
      <c r="M361" s="1336"/>
      <c r="N361" s="1336"/>
      <c r="O361" s="1346"/>
      <c r="P361" s="374"/>
      <c r="Q361" s="108" t="s">
        <v>1212</v>
      </c>
      <c r="R361" s="148"/>
      <c r="S361" s="148"/>
      <c r="T361" s="148"/>
      <c r="U361" s="148"/>
      <c r="V361" s="148"/>
      <c r="W361" s="148"/>
      <c r="X361" s="148"/>
      <c r="Y361" s="148"/>
      <c r="Z361" s="148"/>
      <c r="AA361" s="148"/>
    </row>
    <row r="362" spans="1:27" s="317" customFormat="1" ht="21" customHeight="1">
      <c r="A362" s="247"/>
      <c r="B362" s="216"/>
      <c r="C362" s="254"/>
      <c r="D362" s="331"/>
      <c r="E362" s="1313"/>
      <c r="F362" s="152" t="s">
        <v>1215</v>
      </c>
      <c r="G362" s="150" t="s">
        <v>112</v>
      </c>
      <c r="H362" s="1092" t="s">
        <v>1460</v>
      </c>
      <c r="I362" s="1093"/>
      <c r="J362" s="1320"/>
      <c r="K362" s="1320"/>
      <c r="L362" s="1328"/>
      <c r="M362" s="1336"/>
      <c r="N362" s="1336"/>
      <c r="O362" s="1346"/>
      <c r="P362" s="374"/>
      <c r="Q362" s="108" t="s">
        <v>1212</v>
      </c>
      <c r="R362" s="148"/>
      <c r="S362" s="148"/>
      <c r="T362" s="148"/>
      <c r="U362" s="148"/>
      <c r="V362" s="148"/>
      <c r="W362" s="148"/>
      <c r="X362" s="148"/>
      <c r="Y362" s="148"/>
      <c r="Z362" s="148"/>
      <c r="AA362" s="148"/>
    </row>
    <row r="363" spans="1:27" s="317" customFormat="1" ht="21" customHeight="1">
      <c r="A363" s="247"/>
      <c r="B363" s="216"/>
      <c r="C363" s="254"/>
      <c r="D363" s="331"/>
      <c r="E363" s="1313"/>
      <c r="F363" s="152" t="s">
        <v>1262</v>
      </c>
      <c r="G363" s="150" t="s">
        <v>112</v>
      </c>
      <c r="H363" s="1262" t="s">
        <v>1461</v>
      </c>
      <c r="I363" s="1093"/>
      <c r="J363" s="1320"/>
      <c r="K363" s="1320"/>
      <c r="L363" s="1328"/>
      <c r="M363" s="1336"/>
      <c r="N363" s="1336"/>
      <c r="O363" s="1346"/>
      <c r="P363" s="374"/>
      <c r="Q363" s="108" t="s">
        <v>1264</v>
      </c>
      <c r="R363" s="148"/>
      <c r="S363" s="148"/>
      <c r="T363" s="148"/>
      <c r="U363" s="148"/>
      <c r="V363" s="148"/>
      <c r="W363" s="148"/>
      <c r="X363" s="148"/>
      <c r="Y363" s="148"/>
      <c r="Z363" s="148"/>
      <c r="AA363" s="148"/>
    </row>
    <row r="364" spans="1:27" s="317" customFormat="1" ht="21" customHeight="1">
      <c r="A364" s="247"/>
      <c r="B364" s="216"/>
      <c r="C364" s="254"/>
      <c r="D364" s="331"/>
      <c r="E364" s="1313"/>
      <c r="F364" s="152" t="s">
        <v>1265</v>
      </c>
      <c r="G364" s="150" t="s">
        <v>112</v>
      </c>
      <c r="H364" s="1262" t="s">
        <v>1462</v>
      </c>
      <c r="I364" s="1093"/>
      <c r="J364" s="1320"/>
      <c r="K364" s="1320"/>
      <c r="L364" s="1328"/>
      <c r="M364" s="1336"/>
      <c r="N364" s="1336"/>
      <c r="O364" s="1346"/>
      <c r="P364" s="374"/>
      <c r="Q364" s="108" t="s">
        <v>1267</v>
      </c>
      <c r="R364" s="148"/>
      <c r="S364" s="148"/>
      <c r="T364" s="148"/>
      <c r="U364" s="148"/>
      <c r="V364" s="148"/>
      <c r="W364" s="148"/>
      <c r="X364" s="148"/>
      <c r="Y364" s="148"/>
      <c r="Z364" s="148"/>
      <c r="AA364" s="148"/>
    </row>
    <row r="365" spans="1:27" s="317" customFormat="1" ht="21" customHeight="1">
      <c r="A365" s="247"/>
      <c r="B365" s="216"/>
      <c r="C365" s="254"/>
      <c r="D365" s="331"/>
      <c r="E365" s="1313"/>
      <c r="F365" s="152" t="s">
        <v>4</v>
      </c>
      <c r="G365" s="150" t="s">
        <v>112</v>
      </c>
      <c r="H365" s="1262" t="s">
        <v>1462</v>
      </c>
      <c r="I365" s="1093"/>
      <c r="J365" s="1320"/>
      <c r="K365" s="1320"/>
      <c r="L365" s="1328"/>
      <c r="M365" s="1336"/>
      <c r="N365" s="1336"/>
      <c r="O365" s="1346"/>
      <c r="P365" s="374"/>
      <c r="Q365" s="108" t="s">
        <v>1269</v>
      </c>
      <c r="R365" s="148"/>
      <c r="S365" s="148"/>
      <c r="T365" s="148"/>
      <c r="U365" s="148"/>
      <c r="V365" s="148"/>
      <c r="W365" s="148"/>
      <c r="X365" s="148"/>
      <c r="Y365" s="148"/>
      <c r="Z365" s="148"/>
      <c r="AA365" s="148"/>
    </row>
    <row r="366" spans="1:27" s="317" customFormat="1" ht="45" customHeight="1">
      <c r="A366" s="247"/>
      <c r="B366" s="216"/>
      <c r="C366" s="254"/>
      <c r="D366" s="331"/>
      <c r="E366" s="1313"/>
      <c r="F366" s="152" t="s">
        <v>1218</v>
      </c>
      <c r="G366" s="150" t="s">
        <v>112</v>
      </c>
      <c r="H366" s="1268" t="s">
        <v>1463</v>
      </c>
      <c r="I366" s="1093"/>
      <c r="J366" s="1320"/>
      <c r="K366" s="1320"/>
      <c r="L366" s="1328"/>
      <c r="M366" s="1336"/>
      <c r="N366" s="1336"/>
      <c r="O366" s="1346"/>
      <c r="P366" s="374"/>
      <c r="Q366" s="108" t="s">
        <v>1219</v>
      </c>
      <c r="R366" s="148"/>
      <c r="S366" s="148"/>
      <c r="T366" s="148"/>
      <c r="U366" s="148"/>
      <c r="V366" s="148"/>
      <c r="W366" s="148"/>
      <c r="X366" s="148"/>
      <c r="Y366" s="148"/>
      <c r="Z366" s="148"/>
      <c r="AA366" s="148"/>
    </row>
    <row r="367" spans="1:27" s="317" customFormat="1" ht="31" customHeight="1">
      <c r="A367" s="247"/>
      <c r="B367" s="216"/>
      <c r="C367" s="254"/>
      <c r="D367" s="331"/>
      <c r="E367" s="1313"/>
      <c r="F367" s="152" t="s">
        <v>1274</v>
      </c>
      <c r="G367" s="150" t="s">
        <v>112</v>
      </c>
      <c r="H367" s="1274" t="s">
        <v>1464</v>
      </c>
      <c r="I367" s="1242"/>
      <c r="J367" s="1320"/>
      <c r="K367" s="1320"/>
      <c r="L367" s="1328"/>
      <c r="M367" s="1336"/>
      <c r="N367" s="1336"/>
      <c r="O367" s="1346"/>
      <c r="P367" s="374"/>
      <c r="Q367" s="108" t="s">
        <v>1437</v>
      </c>
      <c r="R367" s="148"/>
      <c r="S367" s="148"/>
      <c r="T367" s="148"/>
      <c r="U367" s="148"/>
      <c r="V367" s="148"/>
      <c r="W367" s="148"/>
      <c r="X367" s="148"/>
      <c r="Y367" s="148"/>
      <c r="Z367" s="148"/>
      <c r="AA367" s="148"/>
    </row>
    <row r="368" spans="1:27" s="317" customFormat="1" ht="35.15" customHeight="1">
      <c r="A368" s="247"/>
      <c r="B368" s="216"/>
      <c r="C368" s="254"/>
      <c r="D368" s="331"/>
      <c r="E368" s="1313"/>
      <c r="F368" s="152" t="s">
        <v>1279</v>
      </c>
      <c r="G368" s="150" t="s">
        <v>112</v>
      </c>
      <c r="H368" s="1163" t="s">
        <v>1280</v>
      </c>
      <c r="I368" s="1242"/>
      <c r="J368" s="1320"/>
      <c r="K368" s="1320"/>
      <c r="L368" s="1328"/>
      <c r="M368" s="1336"/>
      <c r="N368" s="1336"/>
      <c r="O368" s="1346"/>
      <c r="P368" s="374"/>
      <c r="Q368" s="108" t="s">
        <v>1281</v>
      </c>
      <c r="R368" s="148"/>
      <c r="S368" s="148"/>
      <c r="T368" s="148"/>
      <c r="U368" s="148"/>
      <c r="V368" s="148"/>
      <c r="W368" s="148"/>
      <c r="X368" s="148"/>
      <c r="Y368" s="148"/>
      <c r="Z368" s="148"/>
      <c r="AA368" s="148"/>
    </row>
    <row r="369" spans="1:27" s="317" customFormat="1" ht="35.15" customHeight="1">
      <c r="A369" s="247"/>
      <c r="B369" s="216"/>
      <c r="C369" s="254"/>
      <c r="D369" s="331"/>
      <c r="E369" s="1314"/>
      <c r="F369" s="152" t="s">
        <v>1282</v>
      </c>
      <c r="G369" s="150" t="s">
        <v>112</v>
      </c>
      <c r="H369" s="1246" t="s">
        <v>10</v>
      </c>
      <c r="I369" s="1242"/>
      <c r="J369" s="1321"/>
      <c r="K369" s="1321"/>
      <c r="L369" s="1329"/>
      <c r="M369" s="1337"/>
      <c r="N369" s="1337"/>
      <c r="O369" s="1347"/>
      <c r="P369" s="379"/>
      <c r="Q369" s="108" t="s">
        <v>1283</v>
      </c>
      <c r="R369" s="148"/>
      <c r="S369" s="148"/>
      <c r="T369" s="148"/>
      <c r="U369" s="148"/>
      <c r="V369" s="148"/>
      <c r="W369" s="148"/>
      <c r="X369" s="148"/>
      <c r="Y369" s="148"/>
      <c r="Z369" s="148"/>
      <c r="AA369" s="148"/>
    </row>
    <row r="370" spans="1:27" s="317" customFormat="1" ht="32.25" customHeight="1">
      <c r="A370" s="247"/>
      <c r="B370" s="216"/>
      <c r="C370" s="254"/>
      <c r="D370" s="331"/>
      <c r="E370" s="1303" t="s">
        <v>266</v>
      </c>
      <c r="F370" s="152" t="s">
        <v>1245</v>
      </c>
      <c r="G370" s="150" t="s">
        <v>112</v>
      </c>
      <c r="H370" s="1260" t="s">
        <v>1465</v>
      </c>
      <c r="I370" s="1259"/>
      <c r="J370" s="1317" t="s">
        <v>1466</v>
      </c>
      <c r="K370" s="1317" t="s">
        <v>1248</v>
      </c>
      <c r="L370" s="1020">
        <v>1</v>
      </c>
      <c r="M370" s="1335">
        <f>(0.2/8)*P371</f>
        <v>0.625</v>
      </c>
      <c r="N370" s="1341">
        <f>L370*M370</f>
        <v>0.625</v>
      </c>
      <c r="O370" s="1345">
        <v>0.6</v>
      </c>
      <c r="P370" s="373" t="s">
        <v>1427</v>
      </c>
      <c r="Q370" s="108" t="s">
        <v>1212</v>
      </c>
      <c r="R370" s="148"/>
      <c r="S370" s="148"/>
      <c r="T370" s="148"/>
      <c r="U370" s="148"/>
      <c r="V370" s="148"/>
      <c r="W370" s="148"/>
      <c r="X370" s="148"/>
      <c r="Y370" s="148"/>
      <c r="Z370" s="148"/>
      <c r="AA370" s="148"/>
    </row>
    <row r="371" spans="1:27" s="317" customFormat="1" ht="53.15" customHeight="1">
      <c r="A371" s="247"/>
      <c r="B371" s="216"/>
      <c r="C371" s="254"/>
      <c r="D371" s="331"/>
      <c r="E371" s="1313"/>
      <c r="F371" s="152" t="s">
        <v>1227</v>
      </c>
      <c r="G371" s="150" t="s">
        <v>112</v>
      </c>
      <c r="H371" s="1092" t="s">
        <v>1467</v>
      </c>
      <c r="I371" s="1093"/>
      <c r="J371" s="1320"/>
      <c r="K371" s="1320"/>
      <c r="L371" s="1328"/>
      <c r="M371" s="1336"/>
      <c r="N371" s="1336"/>
      <c r="O371" s="1346"/>
      <c r="P371" s="374">
        <v>25</v>
      </c>
      <c r="Q371" s="108" t="s">
        <v>1212</v>
      </c>
      <c r="R371" s="148"/>
      <c r="S371" s="148"/>
      <c r="T371" s="148"/>
      <c r="U371" s="148"/>
      <c r="V371" s="148"/>
      <c r="W371" s="148"/>
      <c r="X371" s="148"/>
      <c r="Y371" s="148"/>
      <c r="Z371" s="148"/>
      <c r="AA371" s="148"/>
    </row>
    <row r="372" spans="1:27" s="317" customFormat="1" ht="21" customHeight="1">
      <c r="A372" s="247"/>
      <c r="B372" s="216"/>
      <c r="C372" s="254"/>
      <c r="D372" s="331"/>
      <c r="E372" s="1313"/>
      <c r="F372" s="152" t="s">
        <v>1251</v>
      </c>
      <c r="G372" s="150" t="s">
        <v>112</v>
      </c>
      <c r="H372" s="1092" t="s">
        <v>1468</v>
      </c>
      <c r="I372" s="1093"/>
      <c r="J372" s="1320"/>
      <c r="K372" s="1320"/>
      <c r="L372" s="1328"/>
      <c r="M372" s="1336"/>
      <c r="N372" s="1336"/>
      <c r="O372" s="1346"/>
      <c r="P372" s="374"/>
      <c r="Q372" s="108" t="s">
        <v>1212</v>
      </c>
      <c r="R372" s="148"/>
      <c r="S372" s="148"/>
      <c r="T372" s="148"/>
      <c r="U372" s="148"/>
      <c r="V372" s="148"/>
      <c r="W372" s="148"/>
      <c r="X372" s="148"/>
      <c r="Y372" s="148"/>
      <c r="Z372" s="148"/>
      <c r="AA372" s="148"/>
    </row>
    <row r="373" spans="1:27" s="317" customFormat="1" ht="21" customHeight="1">
      <c r="A373" s="247"/>
      <c r="B373" s="216"/>
      <c r="C373" s="254"/>
      <c r="D373" s="331"/>
      <c r="E373" s="1313"/>
      <c r="F373" s="152" t="s">
        <v>1253</v>
      </c>
      <c r="G373" s="150" t="s">
        <v>112</v>
      </c>
      <c r="H373" s="1092">
        <v>8</v>
      </c>
      <c r="I373" s="1093"/>
      <c r="J373" s="1320"/>
      <c r="K373" s="1320"/>
      <c r="L373" s="1328"/>
      <c r="M373" s="1336"/>
      <c r="N373" s="1336"/>
      <c r="O373" s="1346"/>
      <c r="P373" s="374"/>
      <c r="Q373" s="108" t="s">
        <v>1212</v>
      </c>
      <c r="R373" s="148"/>
      <c r="S373" s="148"/>
      <c r="T373" s="148"/>
      <c r="U373" s="148"/>
      <c r="V373" s="148"/>
      <c r="W373" s="148"/>
      <c r="X373" s="148"/>
      <c r="Y373" s="148"/>
      <c r="Z373" s="148"/>
      <c r="AA373" s="148"/>
    </row>
    <row r="374" spans="1:27" s="317" customFormat="1" ht="21" customHeight="1">
      <c r="A374" s="247"/>
      <c r="B374" s="216"/>
      <c r="C374" s="254"/>
      <c r="D374" s="331"/>
      <c r="E374" s="1313"/>
      <c r="F374" s="152" t="s">
        <v>1254</v>
      </c>
      <c r="G374" s="150" t="s">
        <v>112</v>
      </c>
      <c r="H374" s="1092">
        <v>1</v>
      </c>
      <c r="I374" s="1093"/>
      <c r="J374" s="1320"/>
      <c r="K374" s="1320"/>
      <c r="L374" s="1328"/>
      <c r="M374" s="1336"/>
      <c r="N374" s="1336"/>
      <c r="O374" s="1346"/>
      <c r="P374" s="374"/>
      <c r="Q374" s="108" t="s">
        <v>1255</v>
      </c>
      <c r="R374" s="148"/>
      <c r="S374" s="148"/>
      <c r="T374" s="148"/>
      <c r="U374" s="148"/>
      <c r="V374" s="148"/>
      <c r="W374" s="148"/>
      <c r="X374" s="148"/>
      <c r="Y374" s="148"/>
      <c r="Z374" s="148"/>
      <c r="AA374" s="148"/>
    </row>
    <row r="375" spans="1:27" s="317" customFormat="1" ht="21" customHeight="1">
      <c r="A375" s="247"/>
      <c r="B375" s="216"/>
      <c r="C375" s="254"/>
      <c r="D375" s="331"/>
      <c r="E375" s="1313"/>
      <c r="F375" s="152" t="s">
        <v>1256</v>
      </c>
      <c r="G375" s="150" t="s">
        <v>112</v>
      </c>
      <c r="H375" s="1092">
        <v>2022</v>
      </c>
      <c r="I375" s="1093"/>
      <c r="J375" s="1320"/>
      <c r="K375" s="1320"/>
      <c r="L375" s="1328"/>
      <c r="M375" s="1336"/>
      <c r="N375" s="1336"/>
      <c r="O375" s="1346"/>
      <c r="P375" s="374"/>
      <c r="Q375" s="108" t="s">
        <v>1212</v>
      </c>
      <c r="R375" s="148"/>
      <c r="S375" s="148"/>
      <c r="T375" s="148"/>
      <c r="U375" s="148"/>
      <c r="V375" s="148"/>
      <c r="W375" s="148"/>
      <c r="X375" s="148"/>
      <c r="Y375" s="148"/>
      <c r="Z375" s="148"/>
      <c r="AA375" s="148"/>
    </row>
    <row r="376" spans="1:27" s="317" customFormat="1" ht="21" customHeight="1">
      <c r="A376" s="247"/>
      <c r="B376" s="216"/>
      <c r="C376" s="254"/>
      <c r="D376" s="331"/>
      <c r="E376" s="1313"/>
      <c r="F376" s="152" t="s">
        <v>1257</v>
      </c>
      <c r="G376" s="150" t="s">
        <v>112</v>
      </c>
      <c r="H376" s="1092" t="s">
        <v>1469</v>
      </c>
      <c r="I376" s="1093"/>
      <c r="J376" s="1320"/>
      <c r="K376" s="1320"/>
      <c r="L376" s="1328"/>
      <c r="M376" s="1336"/>
      <c r="N376" s="1336"/>
      <c r="O376" s="1346"/>
      <c r="P376" s="374"/>
      <c r="Q376" s="108" t="s">
        <v>1212</v>
      </c>
      <c r="R376" s="148"/>
      <c r="S376" s="148"/>
      <c r="T376" s="148"/>
      <c r="U376" s="148"/>
      <c r="V376" s="148"/>
      <c r="W376" s="148"/>
      <c r="X376" s="148"/>
      <c r="Y376" s="148"/>
      <c r="Z376" s="148"/>
      <c r="AA376" s="148"/>
    </row>
    <row r="377" spans="1:27" s="317" customFormat="1" ht="21" customHeight="1">
      <c r="A377" s="247"/>
      <c r="B377" s="216"/>
      <c r="C377" s="254"/>
      <c r="D377" s="331"/>
      <c r="E377" s="1313"/>
      <c r="F377" s="152" t="s">
        <v>1259</v>
      </c>
      <c r="G377" s="150" t="s">
        <v>112</v>
      </c>
      <c r="H377" s="1092" t="s">
        <v>1470</v>
      </c>
      <c r="I377" s="1093"/>
      <c r="J377" s="1320"/>
      <c r="K377" s="1320"/>
      <c r="L377" s="1328"/>
      <c r="M377" s="1336"/>
      <c r="N377" s="1336"/>
      <c r="O377" s="1346"/>
      <c r="P377" s="374"/>
      <c r="Q377" s="108" t="s">
        <v>1212</v>
      </c>
      <c r="R377" s="148"/>
      <c r="S377" s="148"/>
      <c r="T377" s="148"/>
      <c r="U377" s="148"/>
      <c r="V377" s="148"/>
      <c r="W377" s="148"/>
      <c r="X377" s="148"/>
      <c r="Y377" s="148"/>
      <c r="Z377" s="148"/>
      <c r="AA377" s="148"/>
    </row>
    <row r="378" spans="1:27" s="317" customFormat="1" ht="21" customHeight="1">
      <c r="A378" s="247"/>
      <c r="B378" s="216"/>
      <c r="C378" s="254"/>
      <c r="D378" s="331"/>
      <c r="E378" s="1313"/>
      <c r="F378" s="152" t="s">
        <v>1215</v>
      </c>
      <c r="G378" s="150" t="s">
        <v>112</v>
      </c>
      <c r="H378" s="1092" t="s">
        <v>1471</v>
      </c>
      <c r="I378" s="1093"/>
      <c r="J378" s="1320"/>
      <c r="K378" s="1320"/>
      <c r="L378" s="1328"/>
      <c r="M378" s="1336"/>
      <c r="N378" s="1336"/>
      <c r="O378" s="1346"/>
      <c r="P378" s="374"/>
      <c r="Q378" s="108" t="s">
        <v>1212</v>
      </c>
      <c r="R378" s="148"/>
      <c r="S378" s="148"/>
      <c r="T378" s="148"/>
      <c r="U378" s="148"/>
      <c r="V378" s="148"/>
      <c r="W378" s="148"/>
      <c r="X378" s="148"/>
      <c r="Y378" s="148"/>
      <c r="Z378" s="148"/>
      <c r="AA378" s="148"/>
    </row>
    <row r="379" spans="1:27" s="317" customFormat="1" ht="21" customHeight="1">
      <c r="A379" s="247"/>
      <c r="B379" s="216"/>
      <c r="C379" s="254"/>
      <c r="D379" s="331"/>
      <c r="E379" s="1313"/>
      <c r="F379" s="152" t="s">
        <v>1262</v>
      </c>
      <c r="G379" s="150" t="s">
        <v>112</v>
      </c>
      <c r="H379" s="1262" t="s">
        <v>1472</v>
      </c>
      <c r="I379" s="1093"/>
      <c r="J379" s="1320"/>
      <c r="K379" s="1320"/>
      <c r="L379" s="1328"/>
      <c r="M379" s="1336"/>
      <c r="N379" s="1336"/>
      <c r="O379" s="1346"/>
      <c r="P379" s="374"/>
      <c r="Q379" s="108" t="s">
        <v>1264</v>
      </c>
      <c r="R379" s="148"/>
      <c r="S379" s="148"/>
      <c r="T379" s="148"/>
      <c r="U379" s="148"/>
      <c r="V379" s="148"/>
      <c r="W379" s="148"/>
      <c r="X379" s="148"/>
      <c r="Y379" s="148"/>
      <c r="Z379" s="148"/>
      <c r="AA379" s="148"/>
    </row>
    <row r="380" spans="1:27" s="317" customFormat="1" ht="21" customHeight="1">
      <c r="A380" s="247"/>
      <c r="B380" s="216"/>
      <c r="C380" s="254"/>
      <c r="D380" s="331"/>
      <c r="E380" s="1313"/>
      <c r="F380" s="152" t="s">
        <v>1265</v>
      </c>
      <c r="G380" s="150" t="s">
        <v>112</v>
      </c>
      <c r="H380" s="1262" t="s">
        <v>1473</v>
      </c>
      <c r="I380" s="1093"/>
      <c r="J380" s="1320"/>
      <c r="K380" s="1320"/>
      <c r="L380" s="1328"/>
      <c r="M380" s="1336"/>
      <c r="N380" s="1336"/>
      <c r="O380" s="1346"/>
      <c r="P380" s="374"/>
      <c r="Q380" s="108" t="s">
        <v>1267</v>
      </c>
      <c r="R380" s="148"/>
      <c r="S380" s="148"/>
      <c r="T380" s="148"/>
      <c r="U380" s="148"/>
      <c r="V380" s="148"/>
      <c r="W380" s="148"/>
      <c r="X380" s="148"/>
      <c r="Y380" s="148"/>
      <c r="Z380" s="148"/>
      <c r="AA380" s="148"/>
    </row>
    <row r="381" spans="1:27" s="317" customFormat="1" ht="21" customHeight="1">
      <c r="A381" s="247"/>
      <c r="B381" s="216"/>
      <c r="C381" s="254"/>
      <c r="D381" s="331"/>
      <c r="E381" s="1313"/>
      <c r="F381" s="152" t="s">
        <v>4</v>
      </c>
      <c r="G381" s="150" t="s">
        <v>112</v>
      </c>
      <c r="H381" s="1262" t="s">
        <v>1474</v>
      </c>
      <c r="I381" s="1093"/>
      <c r="J381" s="1320"/>
      <c r="K381" s="1320"/>
      <c r="L381" s="1328"/>
      <c r="M381" s="1336"/>
      <c r="N381" s="1336"/>
      <c r="O381" s="1346"/>
      <c r="P381" s="374"/>
      <c r="Q381" s="108" t="s">
        <v>1269</v>
      </c>
      <c r="R381" s="148"/>
      <c r="S381" s="148"/>
      <c r="T381" s="148"/>
      <c r="U381" s="148"/>
      <c r="V381" s="148"/>
      <c r="W381" s="148"/>
      <c r="X381" s="148"/>
      <c r="Y381" s="148"/>
      <c r="Z381" s="148"/>
      <c r="AA381" s="148"/>
    </row>
    <row r="382" spans="1:27" s="317" customFormat="1" ht="45" customHeight="1">
      <c r="A382" s="247"/>
      <c r="B382" s="216"/>
      <c r="C382" s="254"/>
      <c r="D382" s="331"/>
      <c r="E382" s="1313"/>
      <c r="F382" s="152" t="s">
        <v>1218</v>
      </c>
      <c r="G382" s="150" t="s">
        <v>112</v>
      </c>
      <c r="H382" s="1268" t="s">
        <v>1475</v>
      </c>
      <c r="I382" s="1093"/>
      <c r="J382" s="1320"/>
      <c r="K382" s="1320"/>
      <c r="L382" s="1328"/>
      <c r="M382" s="1336"/>
      <c r="N382" s="1336"/>
      <c r="O382" s="1346"/>
      <c r="P382" s="374"/>
      <c r="Q382" s="108" t="s">
        <v>1219</v>
      </c>
      <c r="R382" s="148"/>
      <c r="S382" s="148"/>
      <c r="T382" s="148"/>
      <c r="U382" s="148"/>
      <c r="V382" s="148"/>
      <c r="W382" s="148"/>
      <c r="X382" s="148"/>
      <c r="Y382" s="148"/>
      <c r="Z382" s="148"/>
      <c r="AA382" s="148"/>
    </row>
    <row r="383" spans="1:27" s="317" customFormat="1" ht="48" customHeight="1">
      <c r="A383" s="247"/>
      <c r="B383" s="216"/>
      <c r="C383" s="254"/>
      <c r="D383" s="331"/>
      <c r="E383" s="1313"/>
      <c r="F383" s="152" t="s">
        <v>1274</v>
      </c>
      <c r="G383" s="150" t="s">
        <v>112</v>
      </c>
      <c r="H383" s="1274" t="s">
        <v>1476</v>
      </c>
      <c r="I383" s="1242"/>
      <c r="J383" s="1320"/>
      <c r="K383" s="1320"/>
      <c r="L383" s="1328"/>
      <c r="M383" s="1336"/>
      <c r="N383" s="1336"/>
      <c r="O383" s="1346"/>
      <c r="P383" s="374"/>
      <c r="Q383" s="108" t="s">
        <v>1437</v>
      </c>
      <c r="R383" s="148"/>
      <c r="S383" s="148"/>
      <c r="T383" s="148"/>
      <c r="U383" s="148"/>
      <c r="V383" s="148"/>
      <c r="W383" s="148"/>
      <c r="X383" s="148"/>
      <c r="Y383" s="148"/>
      <c r="Z383" s="148"/>
      <c r="AA383" s="148"/>
    </row>
    <row r="384" spans="1:27" s="317" customFormat="1" ht="35.15" customHeight="1">
      <c r="A384" s="247"/>
      <c r="B384" s="216"/>
      <c r="C384" s="254"/>
      <c r="D384" s="331"/>
      <c r="E384" s="1313"/>
      <c r="F384" s="152" t="s">
        <v>1279</v>
      </c>
      <c r="G384" s="150" t="s">
        <v>112</v>
      </c>
      <c r="H384" s="1163" t="s">
        <v>1280</v>
      </c>
      <c r="I384" s="1242"/>
      <c r="J384" s="1320"/>
      <c r="K384" s="1320"/>
      <c r="L384" s="1328"/>
      <c r="M384" s="1336"/>
      <c r="N384" s="1336"/>
      <c r="O384" s="1346"/>
      <c r="P384" s="374"/>
      <c r="Q384" s="108" t="s">
        <v>1281</v>
      </c>
      <c r="R384" s="148"/>
      <c r="S384" s="148"/>
      <c r="T384" s="148"/>
      <c r="U384" s="148"/>
      <c r="V384" s="148"/>
      <c r="W384" s="148"/>
      <c r="X384" s="148"/>
      <c r="Y384" s="148"/>
      <c r="Z384" s="148"/>
      <c r="AA384" s="148"/>
    </row>
    <row r="385" spans="1:27" s="317" customFormat="1" ht="35.15" customHeight="1">
      <c r="A385" s="247"/>
      <c r="B385" s="216"/>
      <c r="C385" s="254"/>
      <c r="D385" s="331"/>
      <c r="E385" s="1314"/>
      <c r="F385" s="152" t="s">
        <v>1282</v>
      </c>
      <c r="G385" s="150" t="s">
        <v>112</v>
      </c>
      <c r="H385" s="1246" t="s">
        <v>10</v>
      </c>
      <c r="I385" s="1242"/>
      <c r="J385" s="1321"/>
      <c r="K385" s="1321"/>
      <c r="L385" s="1329"/>
      <c r="M385" s="1337"/>
      <c r="N385" s="1337"/>
      <c r="O385" s="1347"/>
      <c r="P385" s="379"/>
      <c r="Q385" s="108" t="s">
        <v>1283</v>
      </c>
      <c r="R385" s="148"/>
      <c r="S385" s="148"/>
      <c r="T385" s="148"/>
      <c r="U385" s="148"/>
      <c r="V385" s="148"/>
      <c r="W385" s="148"/>
      <c r="X385" s="148"/>
      <c r="Y385" s="148"/>
      <c r="Z385" s="148"/>
      <c r="AA385" s="148"/>
    </row>
    <row r="386" spans="1:27" ht="21" customHeight="1">
      <c r="A386" s="327"/>
      <c r="B386" s="328"/>
      <c r="C386" s="377"/>
      <c r="D386" s="378"/>
      <c r="E386" s="330" t="s">
        <v>251</v>
      </c>
      <c r="F386" s="1148" t="s">
        <v>1477</v>
      </c>
      <c r="G386" s="943"/>
      <c r="H386" s="943"/>
      <c r="I386" s="944"/>
      <c r="J386" s="366"/>
      <c r="K386" s="366"/>
      <c r="L386" s="367"/>
      <c r="M386" s="368"/>
      <c r="N386" s="369">
        <f>SUM(N387:N466)</f>
        <v>24.5</v>
      </c>
      <c r="O386" s="388"/>
      <c r="P386" s="348"/>
      <c r="Q386" s="295" t="s">
        <v>1220</v>
      </c>
      <c r="R386" s="103"/>
      <c r="S386" s="103"/>
      <c r="T386" s="103"/>
      <c r="U386" s="103"/>
      <c r="V386" s="103"/>
      <c r="W386" s="103"/>
      <c r="X386" s="103"/>
      <c r="Y386" s="103"/>
      <c r="Z386" s="103"/>
      <c r="AA386" s="103"/>
    </row>
    <row r="387" spans="1:27" s="317" customFormat="1" ht="21" customHeight="1">
      <c r="A387" s="247"/>
      <c r="B387" s="216"/>
      <c r="C387" s="254"/>
      <c r="D387" s="331"/>
      <c r="E387" s="1303" t="s">
        <v>235</v>
      </c>
      <c r="F387" s="152" t="s">
        <v>1245</v>
      </c>
      <c r="G387" s="150" t="s">
        <v>112</v>
      </c>
      <c r="H387" s="1240" t="s">
        <v>1478</v>
      </c>
      <c r="I387" s="1241"/>
      <c r="J387" s="1317" t="s">
        <v>1479</v>
      </c>
      <c r="K387" s="1317" t="s">
        <v>1248</v>
      </c>
      <c r="L387" s="1020">
        <v>1</v>
      </c>
      <c r="M387" s="1335">
        <f>(0.4*P388)</f>
        <v>8</v>
      </c>
      <c r="N387" s="1341">
        <f>L387*M387</f>
        <v>8</v>
      </c>
      <c r="O387" s="1345">
        <v>7.4</v>
      </c>
      <c r="P387" s="373"/>
      <c r="Q387" s="108" t="s">
        <v>1212</v>
      </c>
      <c r="R387" s="148"/>
      <c r="S387" s="148"/>
      <c r="T387" s="148"/>
      <c r="U387" s="148"/>
      <c r="V387" s="148"/>
      <c r="W387" s="148"/>
      <c r="X387" s="148"/>
      <c r="Y387" s="148"/>
      <c r="Z387" s="148"/>
      <c r="AA387" s="148"/>
    </row>
    <row r="388" spans="1:27" s="317" customFormat="1" ht="21" customHeight="1">
      <c r="A388" s="247"/>
      <c r="B388" s="216"/>
      <c r="C388" s="254"/>
      <c r="D388" s="331"/>
      <c r="E388" s="1313"/>
      <c r="F388" s="152" t="s">
        <v>1227</v>
      </c>
      <c r="G388" s="150" t="s">
        <v>112</v>
      </c>
      <c r="H388" s="1163" t="s">
        <v>1480</v>
      </c>
      <c r="I388" s="1242"/>
      <c r="J388" s="1320"/>
      <c r="K388" s="1320"/>
      <c r="L388" s="1328"/>
      <c r="M388" s="1336"/>
      <c r="N388" s="1336"/>
      <c r="O388" s="1346"/>
      <c r="P388" s="374">
        <v>20</v>
      </c>
      <c r="Q388" s="108" t="s">
        <v>1212</v>
      </c>
      <c r="R388" s="148"/>
      <c r="S388" s="148"/>
      <c r="T388" s="148"/>
      <c r="U388" s="148"/>
      <c r="V388" s="148"/>
      <c r="W388" s="148"/>
      <c r="X388" s="148"/>
      <c r="Y388" s="148"/>
      <c r="Z388" s="148"/>
      <c r="AA388" s="148"/>
    </row>
    <row r="389" spans="1:27" s="317" customFormat="1" ht="21" customHeight="1">
      <c r="A389" s="247"/>
      <c r="B389" s="216"/>
      <c r="C389" s="254"/>
      <c r="D389" s="331"/>
      <c r="E389" s="1313"/>
      <c r="F389" s="152" t="s">
        <v>1251</v>
      </c>
      <c r="G389" s="150" t="s">
        <v>112</v>
      </c>
      <c r="H389" s="1163" t="s">
        <v>1481</v>
      </c>
      <c r="I389" s="1242"/>
      <c r="J389" s="1320"/>
      <c r="K389" s="1320"/>
      <c r="L389" s="1328"/>
      <c r="M389" s="1336"/>
      <c r="N389" s="1336"/>
      <c r="O389" s="1346"/>
      <c r="P389" s="374"/>
      <c r="Q389" s="108" t="s">
        <v>1212</v>
      </c>
      <c r="R389" s="148"/>
      <c r="S389" s="148"/>
      <c r="T389" s="148"/>
      <c r="U389" s="148"/>
      <c r="V389" s="148"/>
      <c r="W389" s="148"/>
      <c r="X389" s="148"/>
      <c r="Y389" s="148"/>
      <c r="Z389" s="148"/>
      <c r="AA389" s="148"/>
    </row>
    <row r="390" spans="1:27" s="317" customFormat="1" ht="21" customHeight="1">
      <c r="A390" s="247"/>
      <c r="B390" s="216"/>
      <c r="C390" s="254"/>
      <c r="D390" s="331"/>
      <c r="E390" s="1313"/>
      <c r="F390" s="152" t="s">
        <v>1253</v>
      </c>
      <c r="G390" s="150" t="s">
        <v>112</v>
      </c>
      <c r="H390" s="1163">
        <v>8</v>
      </c>
      <c r="I390" s="1242"/>
      <c r="J390" s="1320"/>
      <c r="K390" s="1320"/>
      <c r="L390" s="1328"/>
      <c r="M390" s="1336"/>
      <c r="N390" s="1336"/>
      <c r="O390" s="1346"/>
      <c r="P390" s="374"/>
      <c r="Q390" s="108" t="s">
        <v>1212</v>
      </c>
      <c r="R390" s="148"/>
      <c r="S390" s="148"/>
      <c r="T390" s="148"/>
      <c r="U390" s="148"/>
      <c r="V390" s="148"/>
      <c r="W390" s="148"/>
      <c r="X390" s="148"/>
      <c r="Y390" s="148"/>
      <c r="Z390" s="148"/>
      <c r="AA390" s="148"/>
    </row>
    <row r="391" spans="1:27" s="317" customFormat="1" ht="21" customHeight="1">
      <c r="A391" s="247"/>
      <c r="B391" s="216"/>
      <c r="C391" s="254"/>
      <c r="D391" s="331"/>
      <c r="E391" s="1313"/>
      <c r="F391" s="152" t="s">
        <v>1254</v>
      </c>
      <c r="G391" s="150" t="s">
        <v>112</v>
      </c>
      <c r="H391" s="1163">
        <v>1</v>
      </c>
      <c r="I391" s="1242"/>
      <c r="J391" s="1320"/>
      <c r="K391" s="1320"/>
      <c r="L391" s="1328"/>
      <c r="M391" s="1336"/>
      <c r="N391" s="1336"/>
      <c r="O391" s="1346"/>
      <c r="P391" s="374"/>
      <c r="Q391" s="108" t="s">
        <v>1255</v>
      </c>
      <c r="R391" s="148"/>
      <c r="S391" s="148"/>
      <c r="T391" s="148"/>
      <c r="U391" s="148"/>
      <c r="V391" s="148"/>
      <c r="W391" s="148"/>
      <c r="X391" s="148"/>
      <c r="Y391" s="148"/>
      <c r="Z391" s="148"/>
      <c r="AA391" s="148"/>
    </row>
    <row r="392" spans="1:27" s="317" customFormat="1" ht="21" customHeight="1">
      <c r="A392" s="247"/>
      <c r="B392" s="216"/>
      <c r="C392" s="254"/>
      <c r="D392" s="331"/>
      <c r="E392" s="1313"/>
      <c r="F392" s="152" t="s">
        <v>1256</v>
      </c>
      <c r="G392" s="150" t="s">
        <v>112</v>
      </c>
      <c r="H392" s="1285">
        <v>2019</v>
      </c>
      <c r="I392" s="1286"/>
      <c r="J392" s="1320"/>
      <c r="K392" s="1320"/>
      <c r="L392" s="1328"/>
      <c r="M392" s="1336"/>
      <c r="N392" s="1336"/>
      <c r="O392" s="1346"/>
      <c r="P392" s="374"/>
      <c r="Q392" s="108" t="s">
        <v>1212</v>
      </c>
      <c r="R392" s="148"/>
      <c r="S392" s="148"/>
      <c r="T392" s="148"/>
      <c r="U392" s="148"/>
      <c r="V392" s="148"/>
      <c r="W392" s="148"/>
      <c r="X392" s="148"/>
      <c r="Y392" s="148"/>
      <c r="Z392" s="148"/>
      <c r="AA392" s="148"/>
    </row>
    <row r="393" spans="1:27" s="317" customFormat="1" ht="21" customHeight="1">
      <c r="A393" s="247"/>
      <c r="B393" s="216"/>
      <c r="C393" s="254"/>
      <c r="D393" s="331"/>
      <c r="E393" s="1313"/>
      <c r="F393" s="152" t="s">
        <v>1257</v>
      </c>
      <c r="G393" s="150" t="s">
        <v>112</v>
      </c>
      <c r="H393" s="1163" t="s">
        <v>1482</v>
      </c>
      <c r="I393" s="1242"/>
      <c r="J393" s="1320"/>
      <c r="K393" s="1320"/>
      <c r="L393" s="1328"/>
      <c r="M393" s="1336"/>
      <c r="N393" s="1336"/>
      <c r="O393" s="1346"/>
      <c r="P393" s="374"/>
      <c r="Q393" s="108" t="s">
        <v>1212</v>
      </c>
      <c r="R393" s="148"/>
      <c r="S393" s="148"/>
      <c r="T393" s="148"/>
      <c r="U393" s="148"/>
      <c r="V393" s="148"/>
      <c r="W393" s="148"/>
      <c r="X393" s="148"/>
      <c r="Y393" s="148"/>
      <c r="Z393" s="148"/>
      <c r="AA393" s="148"/>
    </row>
    <row r="394" spans="1:27" s="317" customFormat="1" ht="21" customHeight="1">
      <c r="A394" s="247"/>
      <c r="B394" s="216"/>
      <c r="C394" s="254"/>
      <c r="D394" s="331"/>
      <c r="E394" s="1313"/>
      <c r="F394" s="152" t="s">
        <v>1259</v>
      </c>
      <c r="G394" s="150" t="s">
        <v>112</v>
      </c>
      <c r="H394" s="1163" t="s">
        <v>1483</v>
      </c>
      <c r="I394" s="1242"/>
      <c r="J394" s="1320"/>
      <c r="K394" s="1320"/>
      <c r="L394" s="1328"/>
      <c r="M394" s="1336"/>
      <c r="N394" s="1336"/>
      <c r="O394" s="1346"/>
      <c r="P394" s="374"/>
      <c r="Q394" s="108" t="s">
        <v>1212</v>
      </c>
      <c r="R394" s="148"/>
      <c r="S394" s="148"/>
      <c r="T394" s="148"/>
      <c r="U394" s="148"/>
      <c r="V394" s="148"/>
      <c r="W394" s="148"/>
      <c r="X394" s="148"/>
      <c r="Y394" s="148"/>
      <c r="Z394" s="148"/>
      <c r="AA394" s="148"/>
    </row>
    <row r="395" spans="1:27" s="317" customFormat="1" ht="21" customHeight="1">
      <c r="A395" s="247"/>
      <c r="B395" s="216"/>
      <c r="C395" s="254"/>
      <c r="D395" s="331"/>
      <c r="E395" s="1313"/>
      <c r="F395" s="152" t="s">
        <v>1215</v>
      </c>
      <c r="G395" s="150" t="s">
        <v>112</v>
      </c>
      <c r="H395" s="1163" t="s">
        <v>1484</v>
      </c>
      <c r="I395" s="1242"/>
      <c r="J395" s="1320"/>
      <c r="K395" s="1320"/>
      <c r="L395" s="1328"/>
      <c r="M395" s="1336"/>
      <c r="N395" s="1336"/>
      <c r="O395" s="1346"/>
      <c r="P395" s="374"/>
      <c r="Q395" s="108" t="s">
        <v>1212</v>
      </c>
      <c r="R395" s="148"/>
      <c r="S395" s="148"/>
      <c r="T395" s="148"/>
      <c r="U395" s="148"/>
      <c r="V395" s="148"/>
      <c r="W395" s="148"/>
      <c r="X395" s="148"/>
      <c r="Y395" s="148"/>
      <c r="Z395" s="148"/>
      <c r="AA395" s="148"/>
    </row>
    <row r="396" spans="1:27" s="317" customFormat="1" ht="21" customHeight="1">
      <c r="A396" s="247"/>
      <c r="B396" s="216"/>
      <c r="C396" s="254"/>
      <c r="D396" s="331"/>
      <c r="E396" s="1313"/>
      <c r="F396" s="152" t="s">
        <v>1262</v>
      </c>
      <c r="G396" s="150" t="s">
        <v>112</v>
      </c>
      <c r="H396" s="1243" t="s">
        <v>1485</v>
      </c>
      <c r="I396" s="1242"/>
      <c r="J396" s="1320"/>
      <c r="K396" s="1320"/>
      <c r="L396" s="1328"/>
      <c r="M396" s="1336"/>
      <c r="N396" s="1336"/>
      <c r="O396" s="1346"/>
      <c r="P396" s="374"/>
      <c r="Q396" s="108" t="s">
        <v>1264</v>
      </c>
      <c r="R396" s="148"/>
      <c r="S396" s="148"/>
      <c r="T396" s="148"/>
      <c r="U396" s="148"/>
      <c r="V396" s="148"/>
      <c r="W396" s="148"/>
      <c r="X396" s="148"/>
      <c r="Y396" s="148"/>
      <c r="Z396" s="148"/>
      <c r="AA396" s="148"/>
    </row>
    <row r="397" spans="1:27" s="317" customFormat="1" ht="19" customHeight="1">
      <c r="A397" s="247"/>
      <c r="B397" s="216"/>
      <c r="C397" s="254"/>
      <c r="D397" s="331"/>
      <c r="E397" s="1313"/>
      <c r="F397" s="152" t="s">
        <v>1265</v>
      </c>
      <c r="G397" s="150" t="s">
        <v>112</v>
      </c>
      <c r="H397" s="1247" t="s">
        <v>1486</v>
      </c>
      <c r="I397" s="1242"/>
      <c r="J397" s="1320"/>
      <c r="K397" s="1320"/>
      <c r="L397" s="1328"/>
      <c r="M397" s="1336"/>
      <c r="N397" s="1336"/>
      <c r="O397" s="1346"/>
      <c r="P397" s="374"/>
      <c r="Q397" s="108" t="s">
        <v>1267</v>
      </c>
      <c r="R397" s="148"/>
      <c r="S397" s="148"/>
      <c r="T397" s="148"/>
      <c r="U397" s="148"/>
      <c r="V397" s="148"/>
      <c r="W397" s="148"/>
      <c r="X397" s="148"/>
      <c r="Y397" s="148"/>
      <c r="Z397" s="148"/>
      <c r="AA397" s="148"/>
    </row>
    <row r="398" spans="1:27" s="317" customFormat="1" ht="21" customHeight="1">
      <c r="A398" s="247"/>
      <c r="B398" s="216"/>
      <c r="C398" s="254"/>
      <c r="D398" s="331"/>
      <c r="E398" s="1313"/>
      <c r="F398" s="152" t="s">
        <v>4</v>
      </c>
      <c r="G398" s="150" t="s">
        <v>112</v>
      </c>
      <c r="H398" s="1243" t="s">
        <v>1486</v>
      </c>
      <c r="I398" s="1242"/>
      <c r="J398" s="1320"/>
      <c r="K398" s="1320"/>
      <c r="L398" s="1328"/>
      <c r="M398" s="1336"/>
      <c r="N398" s="1336"/>
      <c r="O398" s="1346"/>
      <c r="P398" s="374"/>
      <c r="Q398" s="108" t="s">
        <v>1269</v>
      </c>
      <c r="R398" s="148"/>
      <c r="S398" s="148"/>
      <c r="T398" s="148"/>
      <c r="U398" s="148"/>
      <c r="V398" s="148"/>
      <c r="W398" s="148"/>
      <c r="X398" s="148"/>
      <c r="Y398" s="148"/>
      <c r="Z398" s="148"/>
      <c r="AA398" s="148"/>
    </row>
    <row r="399" spans="1:27" s="317" customFormat="1" ht="40.5" customHeight="1">
      <c r="A399" s="247"/>
      <c r="B399" s="216"/>
      <c r="C399" s="254"/>
      <c r="D399" s="331"/>
      <c r="E399" s="1313"/>
      <c r="F399" s="152" t="s">
        <v>1218</v>
      </c>
      <c r="G399" s="150" t="s">
        <v>112</v>
      </c>
      <c r="H399" s="1244" t="s">
        <v>1487</v>
      </c>
      <c r="I399" s="1245"/>
      <c r="J399" s="1320"/>
      <c r="K399" s="1320"/>
      <c r="L399" s="1328"/>
      <c r="M399" s="1336"/>
      <c r="N399" s="1336"/>
      <c r="O399" s="1346"/>
      <c r="P399" s="374"/>
      <c r="Q399" s="108" t="s">
        <v>1219</v>
      </c>
      <c r="R399" s="148"/>
      <c r="S399" s="148"/>
      <c r="T399" s="148"/>
      <c r="U399" s="148"/>
      <c r="V399" s="148"/>
      <c r="W399" s="148"/>
      <c r="X399" s="148"/>
      <c r="Y399" s="148"/>
      <c r="Z399" s="148"/>
      <c r="AA399" s="148"/>
    </row>
    <row r="400" spans="1:27" s="317" customFormat="1" ht="39" customHeight="1">
      <c r="A400" s="247"/>
      <c r="B400" s="216"/>
      <c r="C400" s="254"/>
      <c r="D400" s="331"/>
      <c r="E400" s="1313"/>
      <c r="F400" s="152" t="s">
        <v>1274</v>
      </c>
      <c r="G400" s="150" t="s">
        <v>112</v>
      </c>
      <c r="H400" s="1247" t="s">
        <v>1488</v>
      </c>
      <c r="I400" s="1242"/>
      <c r="J400" s="1320"/>
      <c r="K400" s="1320"/>
      <c r="L400" s="1328"/>
      <c r="M400" s="1336"/>
      <c r="N400" s="1336"/>
      <c r="O400" s="1346"/>
      <c r="P400" s="374"/>
      <c r="Q400" s="108" t="s">
        <v>1437</v>
      </c>
      <c r="R400" s="148"/>
      <c r="S400" s="148"/>
      <c r="T400" s="148"/>
      <c r="U400" s="148"/>
      <c r="V400" s="148"/>
      <c r="W400" s="148"/>
      <c r="X400" s="148"/>
      <c r="Y400" s="148"/>
      <c r="Z400" s="148"/>
      <c r="AA400" s="148"/>
    </row>
    <row r="401" spans="1:27" s="317" customFormat="1" ht="32.15" customHeight="1">
      <c r="A401" s="247"/>
      <c r="B401" s="216"/>
      <c r="C401" s="254"/>
      <c r="D401" s="331"/>
      <c r="E401" s="1313"/>
      <c r="F401" s="152" t="s">
        <v>1279</v>
      </c>
      <c r="G401" s="150" t="s">
        <v>112</v>
      </c>
      <c r="H401" s="1163" t="s">
        <v>1280</v>
      </c>
      <c r="I401" s="1242"/>
      <c r="J401" s="1320"/>
      <c r="K401" s="1320"/>
      <c r="L401" s="1328"/>
      <c r="M401" s="1336"/>
      <c r="N401" s="1336"/>
      <c r="O401" s="1346"/>
      <c r="P401" s="374"/>
      <c r="Q401" s="108" t="s">
        <v>1281</v>
      </c>
      <c r="R401" s="148"/>
      <c r="S401" s="148"/>
      <c r="T401" s="148"/>
      <c r="U401" s="148"/>
      <c r="V401" s="148"/>
      <c r="W401" s="148"/>
      <c r="X401" s="148"/>
      <c r="Y401" s="148"/>
      <c r="Z401" s="148"/>
      <c r="AA401" s="148"/>
    </row>
    <row r="402" spans="1:27" s="317" customFormat="1" ht="35.15" customHeight="1">
      <c r="A402" s="247"/>
      <c r="B402" s="216"/>
      <c r="C402" s="254"/>
      <c r="D402" s="331"/>
      <c r="E402" s="1314"/>
      <c r="F402" s="152" t="s">
        <v>1282</v>
      </c>
      <c r="G402" s="150" t="s">
        <v>112</v>
      </c>
      <c r="H402" s="1163"/>
      <c r="I402" s="1242"/>
      <c r="J402" s="1321"/>
      <c r="K402" s="1321"/>
      <c r="L402" s="1329"/>
      <c r="M402" s="1337"/>
      <c r="N402" s="1337"/>
      <c r="O402" s="1347"/>
      <c r="P402" s="379"/>
      <c r="Q402" s="108" t="s">
        <v>1283</v>
      </c>
      <c r="R402" s="148"/>
      <c r="S402" s="148"/>
      <c r="T402" s="148"/>
      <c r="U402" s="148"/>
      <c r="V402" s="148"/>
      <c r="W402" s="148"/>
      <c r="X402" s="148"/>
      <c r="Y402" s="148"/>
      <c r="Z402" s="148"/>
      <c r="AA402" s="148"/>
    </row>
    <row r="403" spans="1:27" ht="42" customHeight="1">
      <c r="A403" s="247"/>
      <c r="B403" s="216"/>
      <c r="C403" s="254"/>
      <c r="D403" s="331"/>
      <c r="E403" s="1303" t="s">
        <v>241</v>
      </c>
      <c r="F403" s="152" t="s">
        <v>1245</v>
      </c>
      <c r="G403" s="150" t="s">
        <v>112</v>
      </c>
      <c r="H403" s="1273" t="s">
        <v>1489</v>
      </c>
      <c r="I403" s="1287"/>
      <c r="J403" s="1317" t="s">
        <v>1490</v>
      </c>
      <c r="K403" s="1317" t="s">
        <v>1248</v>
      </c>
      <c r="L403" s="1020">
        <v>1</v>
      </c>
      <c r="M403" s="1335">
        <f>(0.4/2)*P404</f>
        <v>4</v>
      </c>
      <c r="N403" s="1341">
        <f>L403*M403</f>
        <v>4</v>
      </c>
      <c r="O403" s="1345">
        <v>3.7</v>
      </c>
      <c r="P403" s="373"/>
      <c r="Q403" s="108" t="s">
        <v>1212</v>
      </c>
      <c r="R403" s="148"/>
      <c r="S403" s="148"/>
      <c r="T403" s="148"/>
      <c r="U403" s="148"/>
      <c r="V403" s="148"/>
      <c r="W403" s="148"/>
      <c r="X403" s="148"/>
      <c r="Y403" s="148"/>
      <c r="Z403" s="148"/>
      <c r="AA403" s="148"/>
    </row>
    <row r="404" spans="1:27" ht="21" customHeight="1">
      <c r="A404" s="247"/>
      <c r="B404" s="216"/>
      <c r="C404" s="254"/>
      <c r="D404" s="331"/>
      <c r="E404" s="1304"/>
      <c r="F404" s="152" t="s">
        <v>1227</v>
      </c>
      <c r="G404" s="150" t="s">
        <v>112</v>
      </c>
      <c r="H404" s="1163" t="s">
        <v>1491</v>
      </c>
      <c r="I404" s="944"/>
      <c r="J404" s="1318"/>
      <c r="K404" s="1318"/>
      <c r="L404" s="936"/>
      <c r="M404" s="1333"/>
      <c r="N404" s="1333"/>
      <c r="O404" s="1348"/>
      <c r="P404" s="371">
        <v>20</v>
      </c>
      <c r="Q404" s="108" t="s">
        <v>1212</v>
      </c>
      <c r="R404" s="148"/>
      <c r="S404" s="148"/>
      <c r="T404" s="148"/>
      <c r="U404" s="148"/>
      <c r="V404" s="148"/>
      <c r="W404" s="148"/>
      <c r="X404" s="148"/>
      <c r="Y404" s="148"/>
      <c r="Z404" s="148"/>
      <c r="AA404" s="148"/>
    </row>
    <row r="405" spans="1:27" ht="21" customHeight="1">
      <c r="A405" s="247"/>
      <c r="B405" s="216"/>
      <c r="C405" s="254"/>
      <c r="D405" s="331"/>
      <c r="E405" s="1304"/>
      <c r="F405" s="152" t="s">
        <v>1251</v>
      </c>
      <c r="G405" s="150" t="s">
        <v>112</v>
      </c>
      <c r="H405" s="1163" t="s">
        <v>1481</v>
      </c>
      <c r="I405" s="944"/>
      <c r="J405" s="1318"/>
      <c r="K405" s="1318"/>
      <c r="L405" s="936"/>
      <c r="M405" s="1333"/>
      <c r="N405" s="1333"/>
      <c r="O405" s="1348"/>
      <c r="P405" s="371"/>
      <c r="Q405" s="108" t="s">
        <v>1212</v>
      </c>
      <c r="R405" s="148"/>
      <c r="S405" s="148"/>
      <c r="T405" s="148"/>
      <c r="U405" s="148"/>
      <c r="V405" s="148"/>
      <c r="W405" s="148"/>
      <c r="X405" s="148"/>
      <c r="Y405" s="148"/>
      <c r="Z405" s="148"/>
      <c r="AA405" s="148"/>
    </row>
    <row r="406" spans="1:27" ht="21" customHeight="1">
      <c r="A406" s="247"/>
      <c r="B406" s="216"/>
      <c r="C406" s="254"/>
      <c r="D406" s="331"/>
      <c r="E406" s="1304"/>
      <c r="F406" s="152" t="s">
        <v>1253</v>
      </c>
      <c r="G406" s="150" t="s">
        <v>112</v>
      </c>
      <c r="H406" s="1163">
        <v>9</v>
      </c>
      <c r="I406" s="944"/>
      <c r="J406" s="1318"/>
      <c r="K406" s="1318"/>
      <c r="L406" s="936"/>
      <c r="M406" s="1333"/>
      <c r="N406" s="1333"/>
      <c r="O406" s="1348"/>
      <c r="P406" s="371"/>
      <c r="Q406" s="108" t="s">
        <v>1212</v>
      </c>
      <c r="R406" s="148"/>
      <c r="S406" s="148"/>
      <c r="T406" s="148"/>
      <c r="U406" s="148"/>
      <c r="V406" s="148"/>
      <c r="W406" s="148"/>
      <c r="X406" s="148"/>
      <c r="Y406" s="148"/>
      <c r="Z406" s="148"/>
      <c r="AA406" s="148"/>
    </row>
    <row r="407" spans="1:27" ht="21" customHeight="1">
      <c r="A407" s="247"/>
      <c r="B407" s="216"/>
      <c r="C407" s="254"/>
      <c r="D407" s="331"/>
      <c r="E407" s="1304"/>
      <c r="F407" s="152" t="s">
        <v>1254</v>
      </c>
      <c r="G407" s="150" t="s">
        <v>112</v>
      </c>
      <c r="H407" s="1163">
        <v>1</v>
      </c>
      <c r="I407" s="944"/>
      <c r="J407" s="1318"/>
      <c r="K407" s="1318"/>
      <c r="L407" s="936"/>
      <c r="M407" s="1333"/>
      <c r="N407" s="1333"/>
      <c r="O407" s="1348"/>
      <c r="P407" s="371"/>
      <c r="Q407" s="108" t="s">
        <v>1255</v>
      </c>
      <c r="R407" s="148"/>
      <c r="S407" s="148"/>
      <c r="T407" s="148"/>
      <c r="U407" s="148"/>
      <c r="V407" s="148"/>
      <c r="W407" s="148"/>
      <c r="X407" s="148"/>
      <c r="Y407" s="148"/>
      <c r="Z407" s="148"/>
      <c r="AA407" s="148"/>
    </row>
    <row r="408" spans="1:27" ht="21" customHeight="1">
      <c r="A408" s="247"/>
      <c r="B408" s="216"/>
      <c r="C408" s="254"/>
      <c r="D408" s="331"/>
      <c r="E408" s="1304"/>
      <c r="F408" s="152" t="s">
        <v>1256</v>
      </c>
      <c r="G408" s="150" t="s">
        <v>112</v>
      </c>
      <c r="H408" s="1285">
        <v>2020</v>
      </c>
      <c r="I408" s="1288"/>
      <c r="J408" s="1318"/>
      <c r="K408" s="1318"/>
      <c r="L408" s="936"/>
      <c r="M408" s="1333"/>
      <c r="N408" s="1333"/>
      <c r="O408" s="1348"/>
      <c r="P408" s="371"/>
      <c r="Q408" s="108" t="s">
        <v>1212</v>
      </c>
      <c r="R408" s="148"/>
      <c r="S408" s="148"/>
      <c r="T408" s="148"/>
      <c r="U408" s="148"/>
      <c r="V408" s="148"/>
      <c r="W408" s="148"/>
      <c r="X408" s="148"/>
      <c r="Y408" s="148"/>
      <c r="Z408" s="148"/>
      <c r="AA408" s="148"/>
    </row>
    <row r="409" spans="1:27" ht="21" customHeight="1">
      <c r="A409" s="247"/>
      <c r="B409" s="216"/>
      <c r="C409" s="254"/>
      <c r="D409" s="331"/>
      <c r="E409" s="1304"/>
      <c r="F409" s="152" t="s">
        <v>1257</v>
      </c>
      <c r="G409" s="150" t="s">
        <v>112</v>
      </c>
      <c r="H409" s="1163" t="s">
        <v>1492</v>
      </c>
      <c r="I409" s="944"/>
      <c r="J409" s="1318"/>
      <c r="K409" s="1318"/>
      <c r="L409" s="936"/>
      <c r="M409" s="1333"/>
      <c r="N409" s="1333"/>
      <c r="O409" s="1348"/>
      <c r="P409" s="371"/>
      <c r="Q409" s="108" t="s">
        <v>1212</v>
      </c>
      <c r="R409" s="148"/>
      <c r="S409" s="148"/>
      <c r="T409" s="148"/>
      <c r="U409" s="148"/>
      <c r="V409" s="148"/>
      <c r="W409" s="148"/>
      <c r="X409" s="148"/>
      <c r="Y409" s="148"/>
      <c r="Z409" s="148"/>
      <c r="AA409" s="148"/>
    </row>
    <row r="410" spans="1:27" ht="21" customHeight="1">
      <c r="A410" s="247"/>
      <c r="B410" s="216"/>
      <c r="C410" s="254"/>
      <c r="D410" s="331"/>
      <c r="E410" s="1304"/>
      <c r="F410" s="152" t="s">
        <v>1259</v>
      </c>
      <c r="G410" s="150" t="s">
        <v>112</v>
      </c>
      <c r="H410" s="1163" t="s">
        <v>1483</v>
      </c>
      <c r="I410" s="944"/>
      <c r="J410" s="1318"/>
      <c r="K410" s="1318"/>
      <c r="L410" s="936"/>
      <c r="M410" s="1333"/>
      <c r="N410" s="1333"/>
      <c r="O410" s="1348"/>
      <c r="P410" s="371"/>
      <c r="Q410" s="108" t="s">
        <v>1212</v>
      </c>
      <c r="R410" s="148"/>
      <c r="S410" s="148"/>
      <c r="T410" s="148"/>
      <c r="U410" s="148"/>
      <c r="V410" s="148"/>
      <c r="W410" s="148"/>
      <c r="X410" s="148"/>
      <c r="Y410" s="148"/>
      <c r="Z410" s="148"/>
      <c r="AA410" s="148"/>
    </row>
    <row r="411" spans="1:27" ht="21" customHeight="1">
      <c r="A411" s="247"/>
      <c r="B411" s="216"/>
      <c r="C411" s="254"/>
      <c r="D411" s="331"/>
      <c r="E411" s="1304"/>
      <c r="F411" s="152" t="s">
        <v>1215</v>
      </c>
      <c r="G411" s="150" t="s">
        <v>112</v>
      </c>
      <c r="H411" s="1163" t="s">
        <v>1484</v>
      </c>
      <c r="I411" s="944"/>
      <c r="J411" s="1318"/>
      <c r="K411" s="1318"/>
      <c r="L411" s="936"/>
      <c r="M411" s="1333"/>
      <c r="N411" s="1333"/>
      <c r="O411" s="1348"/>
      <c r="P411" s="371"/>
      <c r="Q411" s="108" t="s">
        <v>1212</v>
      </c>
      <c r="R411" s="148"/>
      <c r="S411" s="148"/>
      <c r="T411" s="148"/>
      <c r="U411" s="148"/>
      <c r="V411" s="148"/>
      <c r="W411" s="148"/>
      <c r="X411" s="148"/>
      <c r="Y411" s="148"/>
      <c r="Z411" s="148"/>
      <c r="AA411" s="148"/>
    </row>
    <row r="412" spans="1:27" ht="21" customHeight="1">
      <c r="A412" s="247"/>
      <c r="B412" s="216"/>
      <c r="C412" s="254"/>
      <c r="D412" s="331"/>
      <c r="E412" s="1304"/>
      <c r="F412" s="152" t="s">
        <v>1262</v>
      </c>
      <c r="G412" s="150" t="s">
        <v>112</v>
      </c>
      <c r="H412" s="1274" t="s">
        <v>1493</v>
      </c>
      <c r="I412" s="944"/>
      <c r="J412" s="1318"/>
      <c r="K412" s="1318"/>
      <c r="L412" s="936"/>
      <c r="M412" s="1333"/>
      <c r="N412" s="1333"/>
      <c r="O412" s="1348"/>
      <c r="P412" s="371"/>
      <c r="Q412" s="108" t="s">
        <v>1264</v>
      </c>
      <c r="R412" s="148"/>
      <c r="S412" s="148"/>
      <c r="T412" s="148"/>
      <c r="U412" s="148"/>
      <c r="V412" s="148"/>
      <c r="W412" s="148"/>
      <c r="X412" s="148"/>
      <c r="Y412" s="148"/>
      <c r="Z412" s="148"/>
      <c r="AA412" s="148"/>
    </row>
    <row r="413" spans="1:27" ht="21" customHeight="1">
      <c r="A413" s="247"/>
      <c r="B413" s="216"/>
      <c r="C413" s="254"/>
      <c r="D413" s="331"/>
      <c r="E413" s="1304"/>
      <c r="F413" s="152" t="s">
        <v>1265</v>
      </c>
      <c r="G413" s="150" t="s">
        <v>112</v>
      </c>
      <c r="H413" s="1274" t="s">
        <v>1494</v>
      </c>
      <c r="I413" s="944"/>
      <c r="J413" s="1318"/>
      <c r="K413" s="1318"/>
      <c r="L413" s="936"/>
      <c r="M413" s="1333"/>
      <c r="N413" s="1333"/>
      <c r="O413" s="1348"/>
      <c r="P413" s="371"/>
      <c r="Q413" s="108" t="s">
        <v>1267</v>
      </c>
      <c r="R413" s="148"/>
      <c r="S413" s="148"/>
      <c r="T413" s="148"/>
      <c r="U413" s="148"/>
      <c r="V413" s="148"/>
      <c r="W413" s="148"/>
      <c r="X413" s="148"/>
      <c r="Y413" s="148"/>
      <c r="Z413" s="148"/>
      <c r="AA413" s="148"/>
    </row>
    <row r="414" spans="1:27" ht="21" customHeight="1">
      <c r="A414" s="247"/>
      <c r="B414" s="216"/>
      <c r="C414" s="254"/>
      <c r="D414" s="331"/>
      <c r="E414" s="1304"/>
      <c r="F414" s="152" t="s">
        <v>4</v>
      </c>
      <c r="G414" s="150" t="s">
        <v>112</v>
      </c>
      <c r="H414" s="1274" t="s">
        <v>1495</v>
      </c>
      <c r="I414" s="944"/>
      <c r="J414" s="1318"/>
      <c r="K414" s="1318"/>
      <c r="L414" s="936"/>
      <c r="M414" s="1333"/>
      <c r="N414" s="1333"/>
      <c r="O414" s="1348"/>
      <c r="P414" s="371"/>
      <c r="Q414" s="108" t="s">
        <v>1269</v>
      </c>
      <c r="R414" s="148"/>
      <c r="S414" s="148"/>
      <c r="T414" s="148"/>
      <c r="U414" s="148"/>
      <c r="V414" s="148"/>
      <c r="W414" s="148"/>
      <c r="X414" s="148"/>
      <c r="Y414" s="148"/>
      <c r="Z414" s="148"/>
      <c r="AA414" s="148"/>
    </row>
    <row r="415" spans="1:27" ht="48.75" customHeight="1">
      <c r="A415" s="247"/>
      <c r="B415" s="216"/>
      <c r="C415" s="254"/>
      <c r="D415" s="331"/>
      <c r="E415" s="1304"/>
      <c r="F415" s="152" t="s">
        <v>1218</v>
      </c>
      <c r="G415" s="150" t="s">
        <v>112</v>
      </c>
      <c r="H415" s="1248" t="s">
        <v>1496</v>
      </c>
      <c r="I415" s="1003"/>
      <c r="J415" s="1318"/>
      <c r="K415" s="1318"/>
      <c r="L415" s="936"/>
      <c r="M415" s="1333"/>
      <c r="N415" s="1333"/>
      <c r="O415" s="1348"/>
      <c r="P415" s="371"/>
      <c r="Q415" s="108" t="s">
        <v>1219</v>
      </c>
      <c r="R415" s="148"/>
      <c r="S415" s="148"/>
      <c r="T415" s="148"/>
      <c r="U415" s="148"/>
      <c r="V415" s="148"/>
      <c r="W415" s="148"/>
      <c r="X415" s="148"/>
      <c r="Y415" s="148"/>
      <c r="Z415" s="148"/>
      <c r="AA415" s="148"/>
    </row>
    <row r="416" spans="1:27" ht="48.75" customHeight="1">
      <c r="A416" s="247"/>
      <c r="B416" s="216"/>
      <c r="C416" s="254"/>
      <c r="D416" s="331"/>
      <c r="E416" s="1304"/>
      <c r="F416" s="152" t="s">
        <v>1274</v>
      </c>
      <c r="G416" s="150" t="s">
        <v>112</v>
      </c>
      <c r="H416" s="1274" t="s">
        <v>1497</v>
      </c>
      <c r="I416" s="944"/>
      <c r="J416" s="1318"/>
      <c r="K416" s="1318"/>
      <c r="L416" s="936"/>
      <c r="M416" s="1333"/>
      <c r="N416" s="1333"/>
      <c r="O416" s="1348"/>
      <c r="P416" s="371"/>
      <c r="Q416" s="108" t="s">
        <v>1437</v>
      </c>
      <c r="R416" s="148"/>
      <c r="S416" s="148"/>
      <c r="T416" s="148"/>
      <c r="U416" s="148"/>
      <c r="V416" s="148"/>
      <c r="W416" s="148"/>
      <c r="X416" s="148"/>
      <c r="Y416" s="148"/>
      <c r="Z416" s="148"/>
      <c r="AA416" s="148"/>
    </row>
    <row r="417" spans="1:27" ht="30" customHeight="1">
      <c r="A417" s="247"/>
      <c r="B417" s="216"/>
      <c r="C417" s="254"/>
      <c r="D417" s="331"/>
      <c r="E417" s="1304"/>
      <c r="F417" s="152" t="s">
        <v>1279</v>
      </c>
      <c r="G417" s="150" t="s">
        <v>112</v>
      </c>
      <c r="H417" s="1163" t="s">
        <v>1280</v>
      </c>
      <c r="I417" s="944"/>
      <c r="J417" s="1318"/>
      <c r="K417" s="1318"/>
      <c r="L417" s="936"/>
      <c r="M417" s="1333"/>
      <c r="N417" s="1333"/>
      <c r="O417" s="1348"/>
      <c r="P417" s="371"/>
      <c r="Q417" s="108" t="s">
        <v>1281</v>
      </c>
      <c r="R417" s="148"/>
      <c r="S417" s="148"/>
      <c r="T417" s="148"/>
      <c r="U417" s="148"/>
      <c r="V417" s="148"/>
      <c r="W417" s="148"/>
      <c r="X417" s="148"/>
      <c r="Y417" s="148"/>
      <c r="Z417" s="148"/>
      <c r="AA417" s="148"/>
    </row>
    <row r="418" spans="1:27" ht="31" customHeight="1">
      <c r="A418" s="247"/>
      <c r="B418" s="216"/>
      <c r="C418" s="254"/>
      <c r="D418" s="331"/>
      <c r="E418" s="1312"/>
      <c r="F418" s="152" t="s">
        <v>1282</v>
      </c>
      <c r="G418" s="150" t="s">
        <v>112</v>
      </c>
      <c r="H418" s="1163"/>
      <c r="I418" s="944"/>
      <c r="J418" s="1319"/>
      <c r="K418" s="1319"/>
      <c r="L418" s="937"/>
      <c r="M418" s="1334"/>
      <c r="N418" s="1334"/>
      <c r="O418" s="1349"/>
      <c r="P418" s="372"/>
      <c r="Q418" s="108" t="s">
        <v>1283</v>
      </c>
      <c r="R418" s="148"/>
      <c r="S418" s="148"/>
      <c r="T418" s="148"/>
      <c r="U418" s="148"/>
      <c r="V418" s="148"/>
      <c r="W418" s="148"/>
      <c r="X418" s="148"/>
      <c r="Y418" s="148"/>
      <c r="Z418" s="148"/>
      <c r="AA418" s="148"/>
    </row>
    <row r="419" spans="1:27" ht="31" customHeight="1">
      <c r="A419" s="247"/>
      <c r="B419" s="216"/>
      <c r="C419" s="254"/>
      <c r="D419" s="331"/>
      <c r="E419" s="1303" t="s">
        <v>245</v>
      </c>
      <c r="F419" s="152" t="s">
        <v>1245</v>
      </c>
      <c r="G419" s="150" t="s">
        <v>112</v>
      </c>
      <c r="H419" s="1240" t="s">
        <v>1498</v>
      </c>
      <c r="I419" s="1287"/>
      <c r="J419" s="1317" t="s">
        <v>1499</v>
      </c>
      <c r="K419" s="1317" t="s">
        <v>1248</v>
      </c>
      <c r="L419" s="1020">
        <v>1</v>
      </c>
      <c r="M419" s="1335">
        <f>(0.4/1)*P420</f>
        <v>8</v>
      </c>
      <c r="N419" s="1341">
        <f>L419*M419</f>
        <v>8</v>
      </c>
      <c r="O419" s="1345">
        <v>7.4</v>
      </c>
      <c r="P419" s="373"/>
      <c r="Q419" s="108" t="s">
        <v>1212</v>
      </c>
      <c r="R419" s="148"/>
      <c r="S419" s="148"/>
      <c r="T419" s="148"/>
      <c r="U419" s="148"/>
      <c r="V419" s="148"/>
      <c r="W419" s="148"/>
      <c r="X419" s="148"/>
      <c r="Y419" s="148"/>
      <c r="Z419" s="148"/>
      <c r="AA419" s="148"/>
    </row>
    <row r="420" spans="1:27" ht="21" customHeight="1">
      <c r="A420" s="247"/>
      <c r="B420" s="216"/>
      <c r="C420" s="254"/>
      <c r="D420" s="331"/>
      <c r="E420" s="1304"/>
      <c r="F420" s="152" t="s">
        <v>1227</v>
      </c>
      <c r="G420" s="150" t="s">
        <v>112</v>
      </c>
      <c r="H420" s="1163" t="s">
        <v>1500</v>
      </c>
      <c r="I420" s="944"/>
      <c r="J420" s="1318"/>
      <c r="K420" s="1318"/>
      <c r="L420" s="936"/>
      <c r="M420" s="1333"/>
      <c r="N420" s="1333"/>
      <c r="O420" s="1348"/>
      <c r="P420" s="371">
        <v>20</v>
      </c>
      <c r="Q420" s="108" t="s">
        <v>1212</v>
      </c>
      <c r="R420" s="148"/>
      <c r="S420" s="148"/>
      <c r="T420" s="148"/>
      <c r="U420" s="148"/>
      <c r="V420" s="148"/>
      <c r="W420" s="148"/>
      <c r="X420" s="148"/>
      <c r="Y420" s="148"/>
      <c r="Z420" s="148"/>
      <c r="AA420" s="148"/>
    </row>
    <row r="421" spans="1:27" ht="21" customHeight="1">
      <c r="A421" s="247"/>
      <c r="B421" s="216"/>
      <c r="C421" s="254"/>
      <c r="D421" s="331"/>
      <c r="E421" s="1304"/>
      <c r="F421" s="152" t="s">
        <v>1251</v>
      </c>
      <c r="G421" s="150" t="s">
        <v>112</v>
      </c>
      <c r="H421" s="1163" t="s">
        <v>1481</v>
      </c>
      <c r="I421" s="944"/>
      <c r="J421" s="1318"/>
      <c r="K421" s="1318"/>
      <c r="L421" s="936"/>
      <c r="M421" s="1333"/>
      <c r="N421" s="1333"/>
      <c r="O421" s="1348"/>
      <c r="P421" s="371"/>
      <c r="Q421" s="108" t="s">
        <v>1212</v>
      </c>
      <c r="R421" s="148"/>
      <c r="S421" s="148"/>
      <c r="T421" s="148"/>
      <c r="U421" s="148"/>
      <c r="V421" s="148"/>
      <c r="W421" s="148"/>
      <c r="X421" s="148"/>
      <c r="Y421" s="148"/>
      <c r="Z421" s="148"/>
      <c r="AA421" s="148"/>
    </row>
    <row r="422" spans="1:27" ht="21" customHeight="1">
      <c r="A422" s="247"/>
      <c r="B422" s="216"/>
      <c r="C422" s="254"/>
      <c r="D422" s="331"/>
      <c r="E422" s="1304"/>
      <c r="F422" s="152" t="s">
        <v>1253</v>
      </c>
      <c r="G422" s="150" t="s">
        <v>112</v>
      </c>
      <c r="H422" s="1163">
        <v>10</v>
      </c>
      <c r="I422" s="944"/>
      <c r="J422" s="1318"/>
      <c r="K422" s="1318"/>
      <c r="L422" s="936"/>
      <c r="M422" s="1333"/>
      <c r="N422" s="1333"/>
      <c r="O422" s="1348"/>
      <c r="P422" s="371"/>
      <c r="Q422" s="108" t="s">
        <v>1212</v>
      </c>
      <c r="R422" s="148"/>
      <c r="S422" s="148"/>
      <c r="T422" s="148"/>
      <c r="U422" s="148"/>
      <c r="V422" s="148"/>
      <c r="W422" s="148"/>
      <c r="X422" s="148"/>
      <c r="Y422" s="148"/>
      <c r="Z422" s="148"/>
      <c r="AA422" s="148"/>
    </row>
    <row r="423" spans="1:27" ht="21" customHeight="1">
      <c r="A423" s="247"/>
      <c r="B423" s="216"/>
      <c r="C423" s="254"/>
      <c r="D423" s="331"/>
      <c r="E423" s="1304"/>
      <c r="F423" s="152" t="s">
        <v>1254</v>
      </c>
      <c r="G423" s="150" t="s">
        <v>112</v>
      </c>
      <c r="H423" s="1163">
        <v>2</v>
      </c>
      <c r="I423" s="944"/>
      <c r="J423" s="1318"/>
      <c r="K423" s="1318"/>
      <c r="L423" s="936"/>
      <c r="M423" s="1333"/>
      <c r="N423" s="1333"/>
      <c r="O423" s="1348"/>
      <c r="P423" s="371"/>
      <c r="Q423" s="108" t="s">
        <v>1255</v>
      </c>
      <c r="R423" s="148"/>
      <c r="S423" s="148"/>
      <c r="T423" s="148"/>
      <c r="U423" s="148"/>
      <c r="V423" s="148"/>
      <c r="W423" s="148"/>
      <c r="X423" s="148"/>
      <c r="Y423" s="148"/>
      <c r="Z423" s="148"/>
      <c r="AA423" s="148"/>
    </row>
    <row r="424" spans="1:27" ht="21" customHeight="1">
      <c r="A424" s="247"/>
      <c r="B424" s="216"/>
      <c r="C424" s="254"/>
      <c r="D424" s="331"/>
      <c r="E424" s="1304"/>
      <c r="F424" s="152" t="s">
        <v>1256</v>
      </c>
      <c r="G424" s="150" t="s">
        <v>112</v>
      </c>
      <c r="H424" s="1285">
        <v>2021</v>
      </c>
      <c r="I424" s="1288"/>
      <c r="J424" s="1318"/>
      <c r="K424" s="1318"/>
      <c r="L424" s="936"/>
      <c r="M424" s="1333"/>
      <c r="N424" s="1333"/>
      <c r="O424" s="1348"/>
      <c r="P424" s="371"/>
      <c r="Q424" s="108" t="s">
        <v>1212</v>
      </c>
      <c r="R424" s="148"/>
      <c r="S424" s="148"/>
      <c r="T424" s="148"/>
      <c r="U424" s="148"/>
      <c r="V424" s="148"/>
      <c r="W424" s="148"/>
      <c r="X424" s="148"/>
      <c r="Y424" s="148"/>
      <c r="Z424" s="148"/>
      <c r="AA424" s="148"/>
    </row>
    <row r="425" spans="1:27" ht="21" customHeight="1">
      <c r="A425" s="247"/>
      <c r="B425" s="216"/>
      <c r="C425" s="254"/>
      <c r="D425" s="331"/>
      <c r="E425" s="1304"/>
      <c r="F425" s="152" t="s">
        <v>1257</v>
      </c>
      <c r="G425" s="150" t="s">
        <v>112</v>
      </c>
      <c r="H425" s="1289" t="s">
        <v>1501</v>
      </c>
      <c r="I425" s="944"/>
      <c r="J425" s="1318"/>
      <c r="K425" s="1318"/>
      <c r="L425" s="936"/>
      <c r="M425" s="1333"/>
      <c r="N425" s="1333"/>
      <c r="O425" s="1348"/>
      <c r="P425" s="371"/>
      <c r="Q425" s="108" t="s">
        <v>1212</v>
      </c>
      <c r="R425" s="148"/>
      <c r="S425" s="148"/>
      <c r="T425" s="148"/>
      <c r="U425" s="148"/>
      <c r="V425" s="148"/>
      <c r="W425" s="148"/>
      <c r="X425" s="148"/>
      <c r="Y425" s="148"/>
      <c r="Z425" s="148"/>
      <c r="AA425" s="148"/>
    </row>
    <row r="426" spans="1:27" ht="21" customHeight="1">
      <c r="A426" s="247"/>
      <c r="B426" s="216"/>
      <c r="C426" s="254"/>
      <c r="D426" s="331"/>
      <c r="E426" s="1304"/>
      <c r="F426" s="152" t="s">
        <v>1259</v>
      </c>
      <c r="G426" s="150" t="s">
        <v>112</v>
      </c>
      <c r="H426" s="1163" t="s">
        <v>1483</v>
      </c>
      <c r="I426" s="944"/>
      <c r="J426" s="1318"/>
      <c r="K426" s="1318"/>
      <c r="L426" s="936"/>
      <c r="M426" s="1333"/>
      <c r="N426" s="1333"/>
      <c r="O426" s="1348"/>
      <c r="P426" s="371"/>
      <c r="Q426" s="108" t="s">
        <v>1212</v>
      </c>
      <c r="R426" s="148"/>
      <c r="S426" s="148"/>
      <c r="T426" s="148"/>
      <c r="U426" s="148"/>
      <c r="V426" s="148"/>
      <c r="W426" s="148"/>
      <c r="X426" s="148"/>
      <c r="Y426" s="148"/>
      <c r="Z426" s="148"/>
      <c r="AA426" s="148"/>
    </row>
    <row r="427" spans="1:27" ht="21" customHeight="1">
      <c r="A427" s="247"/>
      <c r="B427" s="216"/>
      <c r="C427" s="254"/>
      <c r="D427" s="331"/>
      <c r="E427" s="1304"/>
      <c r="F427" s="152" t="s">
        <v>1215</v>
      </c>
      <c r="G427" s="150" t="s">
        <v>112</v>
      </c>
      <c r="H427" s="1163" t="s">
        <v>1484</v>
      </c>
      <c r="I427" s="944"/>
      <c r="J427" s="1318"/>
      <c r="K427" s="1318"/>
      <c r="L427" s="936"/>
      <c r="M427" s="1333"/>
      <c r="N427" s="1333"/>
      <c r="O427" s="1348"/>
      <c r="P427" s="371"/>
      <c r="Q427" s="108" t="s">
        <v>1212</v>
      </c>
      <c r="R427" s="148"/>
      <c r="S427" s="148"/>
      <c r="T427" s="148"/>
      <c r="U427" s="148"/>
      <c r="V427" s="148"/>
      <c r="W427" s="148"/>
      <c r="X427" s="148"/>
      <c r="Y427" s="148"/>
      <c r="Z427" s="148"/>
      <c r="AA427" s="148"/>
    </row>
    <row r="428" spans="1:27" ht="21" customHeight="1">
      <c r="A428" s="247"/>
      <c r="B428" s="216"/>
      <c r="C428" s="254"/>
      <c r="D428" s="331"/>
      <c r="E428" s="1304"/>
      <c r="F428" s="152" t="s">
        <v>1262</v>
      </c>
      <c r="G428" s="150" t="s">
        <v>112</v>
      </c>
      <c r="H428" s="1274" t="s">
        <v>1502</v>
      </c>
      <c r="I428" s="944"/>
      <c r="J428" s="1318"/>
      <c r="K428" s="1318"/>
      <c r="L428" s="936"/>
      <c r="M428" s="1333"/>
      <c r="N428" s="1333"/>
      <c r="O428" s="1348"/>
      <c r="P428" s="371"/>
      <c r="Q428" s="108" t="s">
        <v>1264</v>
      </c>
      <c r="R428" s="148"/>
      <c r="S428" s="148"/>
      <c r="T428" s="148"/>
      <c r="U428" s="148"/>
      <c r="V428" s="148"/>
      <c r="W428" s="148"/>
      <c r="X428" s="148"/>
      <c r="Y428" s="148"/>
      <c r="Z428" s="148"/>
      <c r="AA428" s="148"/>
    </row>
    <row r="429" spans="1:27" ht="28.5" customHeight="1">
      <c r="A429" s="247"/>
      <c r="B429" s="216"/>
      <c r="C429" s="254"/>
      <c r="D429" s="331"/>
      <c r="E429" s="1304"/>
      <c r="F429" s="152" t="s">
        <v>1265</v>
      </c>
      <c r="G429" s="150" t="s">
        <v>112</v>
      </c>
      <c r="H429" s="1274" t="s">
        <v>1503</v>
      </c>
      <c r="I429" s="944"/>
      <c r="J429" s="1318"/>
      <c r="K429" s="1318"/>
      <c r="L429" s="936"/>
      <c r="M429" s="1333"/>
      <c r="N429" s="1333"/>
      <c r="O429" s="1348"/>
      <c r="P429" s="371"/>
      <c r="Q429" s="108" t="s">
        <v>1267</v>
      </c>
      <c r="R429" s="148"/>
      <c r="S429" s="148"/>
      <c r="T429" s="148"/>
      <c r="U429" s="148"/>
      <c r="V429" s="148"/>
      <c r="W429" s="148"/>
      <c r="X429" s="148"/>
      <c r="Y429" s="148"/>
      <c r="Z429" s="148"/>
      <c r="AA429" s="148"/>
    </row>
    <row r="430" spans="1:27" ht="21" customHeight="1">
      <c r="A430" s="247"/>
      <c r="B430" s="216"/>
      <c r="C430" s="254"/>
      <c r="D430" s="331"/>
      <c r="E430" s="1304"/>
      <c r="F430" s="152" t="s">
        <v>4</v>
      </c>
      <c r="G430" s="150" t="s">
        <v>112</v>
      </c>
      <c r="H430" s="1275" t="s">
        <v>1504</v>
      </c>
      <c r="I430" s="944"/>
      <c r="J430" s="1318"/>
      <c r="K430" s="1318"/>
      <c r="L430" s="936"/>
      <c r="M430" s="1333"/>
      <c r="N430" s="1333"/>
      <c r="O430" s="1348"/>
      <c r="P430" s="371"/>
      <c r="Q430" s="108" t="s">
        <v>1269</v>
      </c>
      <c r="R430" s="148"/>
      <c r="S430" s="148"/>
      <c r="T430" s="148"/>
      <c r="U430" s="148"/>
      <c r="V430" s="148"/>
      <c r="W430" s="148"/>
      <c r="X430" s="148"/>
      <c r="Y430" s="148"/>
      <c r="Z430" s="148"/>
      <c r="AA430" s="148"/>
    </row>
    <row r="431" spans="1:27" ht="51" customHeight="1">
      <c r="A431" s="247"/>
      <c r="B431" s="216"/>
      <c r="C431" s="254"/>
      <c r="D431" s="331"/>
      <c r="E431" s="1304"/>
      <c r="F431" s="152" t="s">
        <v>1218</v>
      </c>
      <c r="G431" s="150" t="s">
        <v>112</v>
      </c>
      <c r="H431" s="1248" t="s">
        <v>1505</v>
      </c>
      <c r="I431" s="1003"/>
      <c r="J431" s="1318"/>
      <c r="K431" s="1318"/>
      <c r="L431" s="936"/>
      <c r="M431" s="1333"/>
      <c r="N431" s="1333"/>
      <c r="O431" s="1348"/>
      <c r="P431" s="371"/>
      <c r="Q431" s="108" t="s">
        <v>1219</v>
      </c>
      <c r="R431" s="148"/>
      <c r="S431" s="148"/>
      <c r="T431" s="148"/>
      <c r="U431" s="148"/>
      <c r="V431" s="148"/>
      <c r="W431" s="148"/>
      <c r="X431" s="148"/>
      <c r="Y431" s="148"/>
      <c r="Z431" s="148"/>
      <c r="AA431" s="148"/>
    </row>
    <row r="432" spans="1:27" ht="37" customHeight="1">
      <c r="A432" s="247"/>
      <c r="B432" s="216"/>
      <c r="C432" s="254"/>
      <c r="D432" s="331"/>
      <c r="E432" s="1304"/>
      <c r="F432" s="152" t="s">
        <v>1274</v>
      </c>
      <c r="G432" s="150" t="s">
        <v>112</v>
      </c>
      <c r="H432" s="1274" t="s">
        <v>1506</v>
      </c>
      <c r="I432" s="944"/>
      <c r="J432" s="1318"/>
      <c r="K432" s="1318"/>
      <c r="L432" s="936"/>
      <c r="M432" s="1333"/>
      <c r="N432" s="1333"/>
      <c r="O432" s="1348"/>
      <c r="P432" s="371"/>
      <c r="Q432" s="108" t="s">
        <v>1437</v>
      </c>
      <c r="R432" s="148"/>
      <c r="S432" s="148"/>
      <c r="T432" s="148"/>
      <c r="U432" s="148"/>
      <c r="V432" s="148"/>
      <c r="W432" s="148"/>
      <c r="X432" s="148"/>
      <c r="Y432" s="148"/>
      <c r="Z432" s="148"/>
      <c r="AA432" s="148"/>
    </row>
    <row r="433" spans="1:27" ht="28">
      <c r="A433" s="247"/>
      <c r="B433" s="216"/>
      <c r="C433" s="254"/>
      <c r="D433" s="331"/>
      <c r="E433" s="1304"/>
      <c r="F433" s="152" t="s">
        <v>1279</v>
      </c>
      <c r="G433" s="150" t="s">
        <v>112</v>
      </c>
      <c r="H433" s="1163" t="s">
        <v>1280</v>
      </c>
      <c r="I433" s="944"/>
      <c r="J433" s="1318"/>
      <c r="K433" s="1318"/>
      <c r="L433" s="936"/>
      <c r="M433" s="1333"/>
      <c r="N433" s="1333"/>
      <c r="O433" s="1348"/>
      <c r="P433" s="371"/>
      <c r="Q433" s="108" t="s">
        <v>1281</v>
      </c>
      <c r="R433" s="148"/>
      <c r="S433" s="148"/>
      <c r="T433" s="148"/>
      <c r="U433" s="148"/>
      <c r="V433" s="148"/>
      <c r="W433" s="148"/>
      <c r="X433" s="148"/>
      <c r="Y433" s="148"/>
      <c r="Z433" s="148"/>
      <c r="AA433" s="148"/>
    </row>
    <row r="434" spans="1:27" ht="28">
      <c r="A434" s="247"/>
      <c r="B434" s="216"/>
      <c r="C434" s="254"/>
      <c r="D434" s="331"/>
      <c r="E434" s="1312"/>
      <c r="F434" s="152" t="s">
        <v>1282</v>
      </c>
      <c r="G434" s="150" t="s">
        <v>112</v>
      </c>
      <c r="H434" s="1163"/>
      <c r="I434" s="944"/>
      <c r="J434" s="1319"/>
      <c r="K434" s="1319"/>
      <c r="L434" s="937"/>
      <c r="M434" s="1334"/>
      <c r="N434" s="1334"/>
      <c r="O434" s="1349"/>
      <c r="P434" s="372"/>
      <c r="Q434" s="108" t="s">
        <v>1283</v>
      </c>
      <c r="R434" s="148"/>
      <c r="S434" s="148"/>
      <c r="T434" s="148"/>
      <c r="U434" s="148"/>
      <c r="V434" s="148"/>
      <c r="W434" s="148"/>
      <c r="X434" s="148"/>
      <c r="Y434" s="148"/>
      <c r="Z434" s="148"/>
      <c r="AA434" s="148"/>
    </row>
    <row r="435" spans="1:27" ht="31" customHeight="1">
      <c r="A435" s="247"/>
      <c r="B435" s="216"/>
      <c r="C435" s="254"/>
      <c r="D435" s="331"/>
      <c r="E435" s="1303" t="s">
        <v>264</v>
      </c>
      <c r="F435" s="152" t="s">
        <v>1245</v>
      </c>
      <c r="G435" s="150" t="s">
        <v>112</v>
      </c>
      <c r="H435" s="1240" t="s">
        <v>1507</v>
      </c>
      <c r="I435" s="1287"/>
      <c r="J435" s="1317" t="s">
        <v>1508</v>
      </c>
      <c r="K435" s="1317" t="s">
        <v>1248</v>
      </c>
      <c r="L435" s="1020">
        <v>1</v>
      </c>
      <c r="M435" s="1335">
        <f>(0.2/8)*P436</f>
        <v>0.5</v>
      </c>
      <c r="N435" s="1341">
        <f>L435*M435</f>
        <v>0.5</v>
      </c>
      <c r="O435" s="1345">
        <v>0.49</v>
      </c>
      <c r="P435" s="373"/>
      <c r="Q435" s="108" t="s">
        <v>1212</v>
      </c>
      <c r="R435" s="148"/>
      <c r="S435" s="148"/>
      <c r="T435" s="148"/>
      <c r="U435" s="148"/>
      <c r="V435" s="148"/>
      <c r="W435" s="148"/>
      <c r="X435" s="148"/>
      <c r="Y435" s="148"/>
      <c r="Z435" s="148"/>
      <c r="AA435" s="148"/>
    </row>
    <row r="436" spans="1:27" ht="35.15" customHeight="1">
      <c r="A436" s="247"/>
      <c r="B436" s="216"/>
      <c r="C436" s="254"/>
      <c r="D436" s="331"/>
      <c r="E436" s="1304"/>
      <c r="F436" s="152" t="s">
        <v>1227</v>
      </c>
      <c r="G436" s="150" t="s">
        <v>112</v>
      </c>
      <c r="H436" s="1163" t="s">
        <v>1509</v>
      </c>
      <c r="I436" s="944"/>
      <c r="J436" s="1318"/>
      <c r="K436" s="1318"/>
      <c r="L436" s="936"/>
      <c r="M436" s="1333"/>
      <c r="N436" s="1333"/>
      <c r="O436" s="1348"/>
      <c r="P436" s="371">
        <v>20</v>
      </c>
      <c r="Q436" s="108" t="s">
        <v>1212</v>
      </c>
      <c r="R436" s="148"/>
      <c r="S436" s="148"/>
      <c r="T436" s="148"/>
      <c r="U436" s="148"/>
      <c r="V436" s="148"/>
      <c r="W436" s="148"/>
      <c r="X436" s="148"/>
      <c r="Y436" s="148"/>
      <c r="Z436" s="148"/>
      <c r="AA436" s="148"/>
    </row>
    <row r="437" spans="1:27" ht="21" customHeight="1">
      <c r="A437" s="247"/>
      <c r="B437" s="216"/>
      <c r="C437" s="254"/>
      <c r="D437" s="331"/>
      <c r="E437" s="1304"/>
      <c r="F437" s="152" t="s">
        <v>1251</v>
      </c>
      <c r="G437" s="150" t="s">
        <v>112</v>
      </c>
      <c r="H437" s="1163" t="s">
        <v>1510</v>
      </c>
      <c r="I437" s="944"/>
      <c r="J437" s="1318"/>
      <c r="K437" s="1318"/>
      <c r="L437" s="936"/>
      <c r="M437" s="1333"/>
      <c r="N437" s="1333"/>
      <c r="O437" s="1348"/>
      <c r="P437" s="371"/>
      <c r="Q437" s="108" t="s">
        <v>1212</v>
      </c>
      <c r="R437" s="148"/>
      <c r="S437" s="148"/>
      <c r="T437" s="148"/>
      <c r="U437" s="148"/>
      <c r="V437" s="148"/>
      <c r="W437" s="148"/>
      <c r="X437" s="148"/>
      <c r="Y437" s="148"/>
      <c r="Z437" s="148"/>
      <c r="AA437" s="148"/>
    </row>
    <row r="438" spans="1:27" ht="21" customHeight="1">
      <c r="A438" s="247"/>
      <c r="B438" s="216"/>
      <c r="C438" s="254"/>
      <c r="D438" s="331"/>
      <c r="E438" s="1304"/>
      <c r="F438" s="152" t="s">
        <v>1253</v>
      </c>
      <c r="G438" s="150" t="s">
        <v>112</v>
      </c>
      <c r="H438" s="1163">
        <v>14</v>
      </c>
      <c r="I438" s="944"/>
      <c r="J438" s="1318"/>
      <c r="K438" s="1318"/>
      <c r="L438" s="936"/>
      <c r="M438" s="1333"/>
      <c r="N438" s="1333"/>
      <c r="O438" s="1348"/>
      <c r="P438" s="371"/>
      <c r="Q438" s="108" t="s">
        <v>1212</v>
      </c>
      <c r="R438" s="148"/>
      <c r="S438" s="148"/>
      <c r="T438" s="148"/>
      <c r="U438" s="148"/>
      <c r="V438" s="148"/>
      <c r="W438" s="148"/>
      <c r="X438" s="148"/>
      <c r="Y438" s="148"/>
      <c r="Z438" s="148"/>
      <c r="AA438" s="148"/>
    </row>
    <row r="439" spans="1:27" ht="21" customHeight="1">
      <c r="A439" s="247"/>
      <c r="B439" s="216"/>
      <c r="C439" s="254"/>
      <c r="D439" s="331"/>
      <c r="E439" s="1304"/>
      <c r="F439" s="152" t="s">
        <v>1254</v>
      </c>
      <c r="G439" s="150" t="s">
        <v>112</v>
      </c>
      <c r="H439" s="1163">
        <v>1</v>
      </c>
      <c r="I439" s="944"/>
      <c r="J439" s="1318"/>
      <c r="K439" s="1318"/>
      <c r="L439" s="936"/>
      <c r="M439" s="1333"/>
      <c r="N439" s="1333"/>
      <c r="O439" s="1348"/>
      <c r="P439" s="371"/>
      <c r="Q439" s="108" t="s">
        <v>1255</v>
      </c>
      <c r="R439" s="148"/>
      <c r="S439" s="148"/>
      <c r="T439" s="148"/>
      <c r="U439" s="148"/>
      <c r="V439" s="148"/>
      <c r="W439" s="148"/>
      <c r="X439" s="148"/>
      <c r="Y439" s="148"/>
      <c r="Z439" s="148"/>
      <c r="AA439" s="148"/>
    </row>
    <row r="440" spans="1:27" ht="21" customHeight="1">
      <c r="A440" s="247"/>
      <c r="B440" s="216"/>
      <c r="C440" s="254"/>
      <c r="D440" s="331"/>
      <c r="E440" s="1304"/>
      <c r="F440" s="152" t="s">
        <v>1256</v>
      </c>
      <c r="G440" s="150" t="s">
        <v>112</v>
      </c>
      <c r="H440" s="1285" t="s">
        <v>1508</v>
      </c>
      <c r="I440" s="1288"/>
      <c r="J440" s="1318"/>
      <c r="K440" s="1318"/>
      <c r="L440" s="936"/>
      <c r="M440" s="1333"/>
      <c r="N440" s="1333"/>
      <c r="O440" s="1348"/>
      <c r="P440" s="371"/>
      <c r="Q440" s="108" t="s">
        <v>1212</v>
      </c>
      <c r="R440" s="148"/>
      <c r="S440" s="148"/>
      <c r="T440" s="148"/>
      <c r="U440" s="148"/>
      <c r="V440" s="148"/>
      <c r="W440" s="148"/>
      <c r="X440" s="148"/>
      <c r="Y440" s="148"/>
      <c r="Z440" s="148"/>
      <c r="AA440" s="148"/>
    </row>
    <row r="441" spans="1:27" ht="21" customHeight="1">
      <c r="A441" s="247"/>
      <c r="B441" s="216"/>
      <c r="C441" s="254"/>
      <c r="D441" s="331"/>
      <c r="E441" s="1304"/>
      <c r="F441" s="152" t="s">
        <v>1257</v>
      </c>
      <c r="G441" s="150" t="s">
        <v>112</v>
      </c>
      <c r="H441" s="1285" t="s">
        <v>1511</v>
      </c>
      <c r="I441" s="1288"/>
      <c r="J441" s="1318"/>
      <c r="K441" s="1318"/>
      <c r="L441" s="936"/>
      <c r="M441" s="1333"/>
      <c r="N441" s="1333"/>
      <c r="O441" s="1348"/>
      <c r="P441" s="371"/>
      <c r="Q441" s="108" t="s">
        <v>1212</v>
      </c>
      <c r="R441" s="148"/>
      <c r="S441" s="148"/>
      <c r="T441" s="148"/>
      <c r="U441" s="148"/>
      <c r="V441" s="148"/>
      <c r="W441" s="148"/>
      <c r="X441" s="148"/>
      <c r="Y441" s="148"/>
      <c r="Z441" s="148"/>
      <c r="AA441" s="148"/>
    </row>
    <row r="442" spans="1:27" ht="21" customHeight="1">
      <c r="A442" s="247"/>
      <c r="B442" s="216"/>
      <c r="C442" s="254"/>
      <c r="D442" s="331"/>
      <c r="E442" s="1304"/>
      <c r="F442" s="152" t="s">
        <v>1259</v>
      </c>
      <c r="G442" s="150" t="s">
        <v>112</v>
      </c>
      <c r="H442" s="1163" t="s">
        <v>1512</v>
      </c>
      <c r="I442" s="944"/>
      <c r="J442" s="1318"/>
      <c r="K442" s="1318"/>
      <c r="L442" s="936"/>
      <c r="M442" s="1333"/>
      <c r="N442" s="1333"/>
      <c r="O442" s="1348"/>
      <c r="P442" s="371"/>
      <c r="Q442" s="108" t="s">
        <v>1212</v>
      </c>
      <c r="R442" s="148"/>
      <c r="S442" s="148"/>
      <c r="T442" s="148"/>
      <c r="U442" s="148"/>
      <c r="V442" s="148"/>
      <c r="W442" s="148"/>
      <c r="X442" s="148"/>
      <c r="Y442" s="148"/>
      <c r="Z442" s="148"/>
      <c r="AA442" s="148"/>
    </row>
    <row r="443" spans="1:27" ht="21" customHeight="1">
      <c r="A443" s="247"/>
      <c r="B443" s="216"/>
      <c r="C443" s="254"/>
      <c r="D443" s="331"/>
      <c r="E443" s="1304"/>
      <c r="F443" s="152" t="s">
        <v>1215</v>
      </c>
      <c r="G443" s="150" t="s">
        <v>112</v>
      </c>
      <c r="H443" s="1163" t="s">
        <v>1513</v>
      </c>
      <c r="I443" s="944"/>
      <c r="J443" s="1318"/>
      <c r="K443" s="1318"/>
      <c r="L443" s="936"/>
      <c r="M443" s="1333"/>
      <c r="N443" s="1333"/>
      <c r="O443" s="1348"/>
      <c r="P443" s="371"/>
      <c r="Q443" s="108" t="s">
        <v>1212</v>
      </c>
      <c r="R443" s="148"/>
      <c r="S443" s="148"/>
      <c r="T443" s="148"/>
      <c r="U443" s="148"/>
      <c r="V443" s="148"/>
      <c r="W443" s="148"/>
      <c r="X443" s="148"/>
      <c r="Y443" s="148"/>
      <c r="Z443" s="148"/>
      <c r="AA443" s="148"/>
    </row>
    <row r="444" spans="1:27" ht="35.15" customHeight="1">
      <c r="A444" s="247"/>
      <c r="B444" s="216"/>
      <c r="C444" s="254"/>
      <c r="D444" s="331"/>
      <c r="E444" s="1304"/>
      <c r="F444" s="152" t="s">
        <v>1262</v>
      </c>
      <c r="G444" s="150" t="s">
        <v>112</v>
      </c>
      <c r="H444" s="1274" t="s">
        <v>1514</v>
      </c>
      <c r="I444" s="944"/>
      <c r="J444" s="1318"/>
      <c r="K444" s="1318"/>
      <c r="L444" s="936"/>
      <c r="M444" s="1333"/>
      <c r="N444" s="1333"/>
      <c r="O444" s="1348"/>
      <c r="P444" s="371"/>
      <c r="Q444" s="108" t="s">
        <v>1264</v>
      </c>
      <c r="R444" s="148"/>
      <c r="S444" s="148"/>
      <c r="T444" s="148"/>
      <c r="U444" s="148"/>
      <c r="V444" s="148"/>
      <c r="W444" s="148"/>
      <c r="X444" s="148"/>
      <c r="Y444" s="148"/>
      <c r="Z444" s="148"/>
      <c r="AA444" s="148"/>
    </row>
    <row r="445" spans="1:27" ht="28.5" customHeight="1">
      <c r="A445" s="247"/>
      <c r="B445" s="216"/>
      <c r="C445" s="254"/>
      <c r="D445" s="331"/>
      <c r="E445" s="1304"/>
      <c r="F445" s="152" t="s">
        <v>1265</v>
      </c>
      <c r="G445" s="150" t="s">
        <v>112</v>
      </c>
      <c r="H445" s="1275" t="s">
        <v>1515</v>
      </c>
      <c r="I445" s="944"/>
      <c r="J445" s="1318"/>
      <c r="K445" s="1318"/>
      <c r="L445" s="936"/>
      <c r="M445" s="1333"/>
      <c r="N445" s="1333"/>
      <c r="O445" s="1348"/>
      <c r="P445" s="371"/>
      <c r="Q445" s="108" t="s">
        <v>1267</v>
      </c>
      <c r="R445" s="148"/>
      <c r="S445" s="148"/>
      <c r="T445" s="148"/>
      <c r="U445" s="148"/>
      <c r="V445" s="148"/>
      <c r="W445" s="148"/>
      <c r="X445" s="148"/>
      <c r="Y445" s="148"/>
      <c r="Z445" s="148"/>
      <c r="AA445" s="148"/>
    </row>
    <row r="446" spans="1:27" ht="21" customHeight="1">
      <c r="A446" s="247"/>
      <c r="B446" s="216"/>
      <c r="C446" s="254"/>
      <c r="D446" s="331"/>
      <c r="E446" s="1304"/>
      <c r="F446" s="152" t="s">
        <v>4</v>
      </c>
      <c r="G446" s="150" t="s">
        <v>112</v>
      </c>
      <c r="H446" s="1274" t="s">
        <v>1515</v>
      </c>
      <c r="I446" s="944"/>
      <c r="J446" s="1318"/>
      <c r="K446" s="1318"/>
      <c r="L446" s="936"/>
      <c r="M446" s="1333"/>
      <c r="N446" s="1333"/>
      <c r="O446" s="1348"/>
      <c r="P446" s="371"/>
      <c r="Q446" s="108" t="s">
        <v>1269</v>
      </c>
      <c r="R446" s="148"/>
      <c r="S446" s="148"/>
      <c r="T446" s="148"/>
      <c r="U446" s="148"/>
      <c r="V446" s="148"/>
      <c r="W446" s="148"/>
      <c r="X446" s="148"/>
      <c r="Y446" s="148"/>
      <c r="Z446" s="148"/>
      <c r="AA446" s="148"/>
    </row>
    <row r="447" spans="1:27" ht="51" customHeight="1">
      <c r="A447" s="247"/>
      <c r="B447" s="216"/>
      <c r="C447" s="254"/>
      <c r="D447" s="331"/>
      <c r="E447" s="1304"/>
      <c r="F447" s="152" t="s">
        <v>1218</v>
      </c>
      <c r="G447" s="150" t="s">
        <v>112</v>
      </c>
      <c r="H447" s="1248" t="s">
        <v>1516</v>
      </c>
      <c r="I447" s="1003"/>
      <c r="J447" s="1318"/>
      <c r="K447" s="1318"/>
      <c r="L447" s="936"/>
      <c r="M447" s="1333"/>
      <c r="N447" s="1333"/>
      <c r="O447" s="1348"/>
      <c r="P447" s="371"/>
      <c r="Q447" s="108" t="s">
        <v>1219</v>
      </c>
      <c r="R447" s="148"/>
      <c r="S447" s="148"/>
      <c r="T447" s="148"/>
      <c r="U447" s="148"/>
      <c r="V447" s="148"/>
      <c r="W447" s="148"/>
      <c r="X447" s="148"/>
      <c r="Y447" s="148"/>
      <c r="Z447" s="148"/>
      <c r="AA447" s="148"/>
    </row>
    <row r="448" spans="1:27" ht="53.15" customHeight="1">
      <c r="A448" s="247"/>
      <c r="B448" s="216"/>
      <c r="C448" s="254"/>
      <c r="D448" s="331"/>
      <c r="E448" s="1304"/>
      <c r="F448" s="152" t="s">
        <v>1274</v>
      </c>
      <c r="G448" s="150" t="s">
        <v>112</v>
      </c>
      <c r="H448" s="1275" t="s">
        <v>1517</v>
      </c>
      <c r="I448" s="944"/>
      <c r="J448" s="1318"/>
      <c r="K448" s="1318"/>
      <c r="L448" s="936"/>
      <c r="M448" s="1333"/>
      <c r="N448" s="1333"/>
      <c r="O448" s="1348"/>
      <c r="P448" s="371"/>
      <c r="Q448" s="108" t="s">
        <v>1437</v>
      </c>
      <c r="R448" s="148"/>
      <c r="S448" s="148"/>
      <c r="T448" s="148"/>
      <c r="U448" s="148"/>
      <c r="V448" s="148"/>
      <c r="W448" s="148"/>
      <c r="X448" s="148"/>
      <c r="Y448" s="148"/>
      <c r="Z448" s="148"/>
      <c r="AA448" s="148"/>
    </row>
    <row r="449" spans="1:27" ht="28">
      <c r="A449" s="247"/>
      <c r="B449" s="216"/>
      <c r="C449" s="254"/>
      <c r="D449" s="331"/>
      <c r="E449" s="1304"/>
      <c r="F449" s="152" t="s">
        <v>1279</v>
      </c>
      <c r="G449" s="150" t="s">
        <v>112</v>
      </c>
      <c r="H449" s="1163" t="s">
        <v>1280</v>
      </c>
      <c r="I449" s="944"/>
      <c r="J449" s="1318"/>
      <c r="K449" s="1318"/>
      <c r="L449" s="936"/>
      <c r="M449" s="1333"/>
      <c r="N449" s="1333"/>
      <c r="O449" s="1348"/>
      <c r="P449" s="371"/>
      <c r="Q449" s="108" t="s">
        <v>1281</v>
      </c>
      <c r="R449" s="148"/>
      <c r="S449" s="148"/>
      <c r="T449" s="148"/>
      <c r="U449" s="148"/>
      <c r="V449" s="148"/>
      <c r="W449" s="148"/>
      <c r="X449" s="148"/>
      <c r="Y449" s="148"/>
      <c r="Z449" s="148"/>
      <c r="AA449" s="148"/>
    </row>
    <row r="450" spans="1:27" ht="28">
      <c r="A450" s="247"/>
      <c r="B450" s="216"/>
      <c r="C450" s="254"/>
      <c r="D450" s="331"/>
      <c r="E450" s="1312"/>
      <c r="F450" s="152" t="s">
        <v>1282</v>
      </c>
      <c r="G450" s="150" t="s">
        <v>112</v>
      </c>
      <c r="H450" s="1163"/>
      <c r="I450" s="944"/>
      <c r="J450" s="1319"/>
      <c r="K450" s="1319"/>
      <c r="L450" s="937"/>
      <c r="M450" s="1334"/>
      <c r="N450" s="1334"/>
      <c r="O450" s="1349"/>
      <c r="P450" s="372"/>
      <c r="Q450" s="108" t="s">
        <v>1283</v>
      </c>
      <c r="R450" s="148"/>
      <c r="S450" s="148"/>
      <c r="T450" s="148"/>
      <c r="U450" s="148"/>
      <c r="V450" s="148"/>
      <c r="W450" s="148"/>
      <c r="X450" s="148"/>
      <c r="Y450" s="148"/>
      <c r="Z450" s="148"/>
      <c r="AA450" s="148"/>
    </row>
    <row r="451" spans="1:27" ht="31" customHeight="1">
      <c r="A451" s="247"/>
      <c r="B451" s="216"/>
      <c r="C451" s="254"/>
      <c r="D451" s="331"/>
      <c r="E451" s="1303" t="s">
        <v>266</v>
      </c>
      <c r="F451" s="152" t="s">
        <v>1245</v>
      </c>
      <c r="G451" s="150" t="s">
        <v>112</v>
      </c>
      <c r="H451" s="1240" t="s">
        <v>1518</v>
      </c>
      <c r="I451" s="1287"/>
      <c r="J451" s="1317" t="s">
        <v>1519</v>
      </c>
      <c r="K451" s="1317" t="s">
        <v>1248</v>
      </c>
      <c r="L451" s="1020">
        <v>1</v>
      </c>
      <c r="M451" s="1335">
        <f>(0.4/2)*P452</f>
        <v>4</v>
      </c>
      <c r="N451" s="1341">
        <f>L451*M451</f>
        <v>4</v>
      </c>
      <c r="O451" s="1345">
        <v>3.5</v>
      </c>
      <c r="P451" s="373"/>
      <c r="Q451" s="108" t="s">
        <v>1212</v>
      </c>
      <c r="R451" s="148"/>
      <c r="S451" s="148"/>
      <c r="T451" s="148"/>
      <c r="U451" s="148"/>
      <c r="V451" s="148"/>
      <c r="W451" s="148"/>
      <c r="X451" s="148"/>
      <c r="Y451" s="148"/>
      <c r="Z451" s="148"/>
      <c r="AA451" s="148"/>
    </row>
    <row r="452" spans="1:27" ht="21" customHeight="1">
      <c r="A452" s="247"/>
      <c r="B452" s="216"/>
      <c r="C452" s="254"/>
      <c r="D452" s="331"/>
      <c r="E452" s="1304"/>
      <c r="F452" s="152" t="s">
        <v>1227</v>
      </c>
      <c r="G452" s="150" t="s">
        <v>112</v>
      </c>
      <c r="H452" s="1163" t="s">
        <v>1520</v>
      </c>
      <c r="I452" s="944"/>
      <c r="J452" s="1318"/>
      <c r="K452" s="1318"/>
      <c r="L452" s="936"/>
      <c r="M452" s="1333"/>
      <c r="N452" s="1333"/>
      <c r="O452" s="1348"/>
      <c r="P452" s="371">
        <v>20</v>
      </c>
      <c r="Q452" s="108" t="s">
        <v>1212</v>
      </c>
      <c r="R452" s="148"/>
      <c r="S452" s="148"/>
      <c r="T452" s="148"/>
      <c r="U452" s="148"/>
      <c r="V452" s="148"/>
      <c r="W452" s="148"/>
      <c r="X452" s="148"/>
      <c r="Y452" s="148"/>
      <c r="Z452" s="148"/>
      <c r="AA452" s="148"/>
    </row>
    <row r="453" spans="1:27" ht="21" customHeight="1">
      <c r="A453" s="247"/>
      <c r="B453" s="216"/>
      <c r="C453" s="254"/>
      <c r="D453" s="331"/>
      <c r="E453" s="1304"/>
      <c r="F453" s="152" t="s">
        <v>1251</v>
      </c>
      <c r="G453" s="150" t="s">
        <v>112</v>
      </c>
      <c r="H453" s="1163" t="s">
        <v>1481</v>
      </c>
      <c r="I453" s="944"/>
      <c r="J453" s="1318"/>
      <c r="K453" s="1318"/>
      <c r="L453" s="936"/>
      <c r="M453" s="1333"/>
      <c r="N453" s="1333"/>
      <c r="O453" s="1348"/>
      <c r="P453" s="371"/>
      <c r="Q453" s="108" t="s">
        <v>1212</v>
      </c>
      <c r="R453" s="148"/>
      <c r="S453" s="148"/>
      <c r="T453" s="148"/>
      <c r="U453" s="148"/>
      <c r="V453" s="148"/>
      <c r="W453" s="148"/>
      <c r="X453" s="148"/>
      <c r="Y453" s="148"/>
      <c r="Z453" s="148"/>
      <c r="AA453" s="148"/>
    </row>
    <row r="454" spans="1:27" ht="21" customHeight="1">
      <c r="A454" s="247"/>
      <c r="B454" s="216"/>
      <c r="C454" s="254"/>
      <c r="D454" s="331"/>
      <c r="E454" s="1304"/>
      <c r="F454" s="152" t="s">
        <v>1253</v>
      </c>
      <c r="G454" s="150" t="s">
        <v>112</v>
      </c>
      <c r="H454" s="1163">
        <v>11</v>
      </c>
      <c r="I454" s="944"/>
      <c r="J454" s="1318"/>
      <c r="K454" s="1318"/>
      <c r="L454" s="936"/>
      <c r="M454" s="1333"/>
      <c r="N454" s="1333"/>
      <c r="O454" s="1348"/>
      <c r="P454" s="371"/>
      <c r="Q454" s="108" t="s">
        <v>1212</v>
      </c>
      <c r="R454" s="148"/>
      <c r="S454" s="148"/>
      <c r="T454" s="148"/>
      <c r="U454" s="148"/>
      <c r="V454" s="148"/>
      <c r="W454" s="148"/>
      <c r="X454" s="148"/>
      <c r="Y454" s="148"/>
      <c r="Z454" s="148"/>
      <c r="AA454" s="148"/>
    </row>
    <row r="455" spans="1:27" ht="21" customHeight="1">
      <c r="A455" s="247"/>
      <c r="B455" s="216"/>
      <c r="C455" s="254"/>
      <c r="D455" s="331"/>
      <c r="E455" s="1304"/>
      <c r="F455" s="152" t="s">
        <v>1254</v>
      </c>
      <c r="G455" s="150" t="s">
        <v>112</v>
      </c>
      <c r="H455" s="1163">
        <v>2</v>
      </c>
      <c r="I455" s="944"/>
      <c r="J455" s="1318"/>
      <c r="K455" s="1318"/>
      <c r="L455" s="936"/>
      <c r="M455" s="1333"/>
      <c r="N455" s="1333"/>
      <c r="O455" s="1348"/>
      <c r="P455" s="371"/>
      <c r="Q455" s="108" t="s">
        <v>1255</v>
      </c>
      <c r="R455" s="148"/>
      <c r="S455" s="148"/>
      <c r="T455" s="148"/>
      <c r="U455" s="148"/>
      <c r="V455" s="148"/>
      <c r="W455" s="148"/>
      <c r="X455" s="148"/>
      <c r="Y455" s="148"/>
      <c r="Z455" s="148"/>
      <c r="AA455" s="148"/>
    </row>
    <row r="456" spans="1:27" ht="21" customHeight="1">
      <c r="A456" s="247"/>
      <c r="B456" s="216"/>
      <c r="C456" s="254"/>
      <c r="D456" s="331"/>
      <c r="E456" s="1304"/>
      <c r="F456" s="152" t="s">
        <v>1256</v>
      </c>
      <c r="G456" s="150" t="s">
        <v>112</v>
      </c>
      <c r="H456" s="1285" t="s">
        <v>1508</v>
      </c>
      <c r="I456" s="1288"/>
      <c r="J456" s="1318"/>
      <c r="K456" s="1318"/>
      <c r="L456" s="936"/>
      <c r="M456" s="1333"/>
      <c r="N456" s="1333"/>
      <c r="O456" s="1348"/>
      <c r="P456" s="371"/>
      <c r="Q456" s="108" t="s">
        <v>1212</v>
      </c>
      <c r="R456" s="148"/>
      <c r="S456" s="148"/>
      <c r="T456" s="148"/>
      <c r="U456" s="148"/>
      <c r="V456" s="148"/>
      <c r="W456" s="148"/>
      <c r="X456" s="148"/>
      <c r="Y456" s="148"/>
      <c r="Z456" s="148"/>
      <c r="AA456" s="148"/>
    </row>
    <row r="457" spans="1:27" ht="21" customHeight="1">
      <c r="A457" s="247"/>
      <c r="B457" s="216"/>
      <c r="C457" s="254"/>
      <c r="D457" s="331"/>
      <c r="E457" s="1304"/>
      <c r="F457" s="152" t="s">
        <v>1257</v>
      </c>
      <c r="G457" s="150" t="s">
        <v>112</v>
      </c>
      <c r="H457" s="1289" t="s">
        <v>1521</v>
      </c>
      <c r="I457" s="944"/>
      <c r="J457" s="1318"/>
      <c r="K457" s="1318"/>
      <c r="L457" s="936"/>
      <c r="M457" s="1333"/>
      <c r="N457" s="1333"/>
      <c r="O457" s="1348"/>
      <c r="P457" s="371"/>
      <c r="Q457" s="108" t="s">
        <v>1212</v>
      </c>
      <c r="R457" s="148"/>
      <c r="S457" s="148"/>
      <c r="T457" s="148"/>
      <c r="U457" s="148"/>
      <c r="V457" s="148"/>
      <c r="W457" s="148"/>
      <c r="X457" s="148"/>
      <c r="Y457" s="148"/>
      <c r="Z457" s="148"/>
      <c r="AA457" s="148"/>
    </row>
    <row r="458" spans="1:27" ht="21" customHeight="1">
      <c r="A458" s="247"/>
      <c r="B458" s="216"/>
      <c r="C458" s="254"/>
      <c r="D458" s="331"/>
      <c r="E458" s="1304"/>
      <c r="F458" s="152" t="s">
        <v>1259</v>
      </c>
      <c r="G458" s="150" t="s">
        <v>112</v>
      </c>
      <c r="H458" s="1163" t="s">
        <v>1483</v>
      </c>
      <c r="I458" s="944"/>
      <c r="J458" s="1318"/>
      <c r="K458" s="1318"/>
      <c r="L458" s="936"/>
      <c r="M458" s="1333"/>
      <c r="N458" s="1333"/>
      <c r="O458" s="1348"/>
      <c r="P458" s="371"/>
      <c r="Q458" s="108" t="s">
        <v>1212</v>
      </c>
      <c r="R458" s="148"/>
      <c r="S458" s="148"/>
      <c r="T458" s="148"/>
      <c r="U458" s="148"/>
      <c r="V458" s="148"/>
      <c r="W458" s="148"/>
      <c r="X458" s="148"/>
      <c r="Y458" s="148"/>
      <c r="Z458" s="148"/>
      <c r="AA458" s="148"/>
    </row>
    <row r="459" spans="1:27" ht="21" customHeight="1">
      <c r="A459" s="247"/>
      <c r="B459" s="216"/>
      <c r="C459" s="254"/>
      <c r="D459" s="331"/>
      <c r="E459" s="1304"/>
      <c r="F459" s="152" t="s">
        <v>1215</v>
      </c>
      <c r="G459" s="150" t="s">
        <v>112</v>
      </c>
      <c r="H459" s="1163" t="s">
        <v>1484</v>
      </c>
      <c r="I459" s="944"/>
      <c r="J459" s="1318"/>
      <c r="K459" s="1318"/>
      <c r="L459" s="936"/>
      <c r="M459" s="1333"/>
      <c r="N459" s="1333"/>
      <c r="O459" s="1348"/>
      <c r="P459" s="371"/>
      <c r="Q459" s="108" t="s">
        <v>1212</v>
      </c>
      <c r="R459" s="148"/>
      <c r="S459" s="148"/>
      <c r="T459" s="148"/>
      <c r="U459" s="148"/>
      <c r="V459" s="148"/>
      <c r="W459" s="148"/>
      <c r="X459" s="148"/>
      <c r="Y459" s="148"/>
      <c r="Z459" s="148"/>
      <c r="AA459" s="148"/>
    </row>
    <row r="460" spans="1:27" ht="21" customHeight="1">
      <c r="A460" s="247"/>
      <c r="B460" s="216"/>
      <c r="C460" s="254"/>
      <c r="D460" s="331"/>
      <c r="E460" s="1304"/>
      <c r="F460" s="152" t="s">
        <v>1262</v>
      </c>
      <c r="G460" s="150" t="s">
        <v>112</v>
      </c>
      <c r="H460" s="1274" t="s">
        <v>1522</v>
      </c>
      <c r="I460" s="944"/>
      <c r="J460" s="1318"/>
      <c r="K460" s="1318"/>
      <c r="L460" s="936"/>
      <c r="M460" s="1333"/>
      <c r="N460" s="1333"/>
      <c r="O460" s="1348"/>
      <c r="P460" s="371"/>
      <c r="Q460" s="108" t="s">
        <v>1264</v>
      </c>
      <c r="R460" s="148"/>
      <c r="S460" s="148"/>
      <c r="T460" s="148"/>
      <c r="U460" s="148"/>
      <c r="V460" s="148"/>
      <c r="W460" s="148"/>
      <c r="X460" s="148"/>
      <c r="Y460" s="148"/>
      <c r="Z460" s="148"/>
      <c r="AA460" s="148"/>
    </row>
    <row r="461" spans="1:27" ht="28.5" customHeight="1">
      <c r="A461" s="247"/>
      <c r="B461" s="216"/>
      <c r="C461" s="254"/>
      <c r="D461" s="331"/>
      <c r="E461" s="1304"/>
      <c r="F461" s="152" t="s">
        <v>1265</v>
      </c>
      <c r="G461" s="150" t="s">
        <v>112</v>
      </c>
      <c r="H461" s="1274" t="s">
        <v>1523</v>
      </c>
      <c r="I461" s="944"/>
      <c r="J461" s="1318"/>
      <c r="K461" s="1318"/>
      <c r="L461" s="936"/>
      <c r="M461" s="1333"/>
      <c r="N461" s="1333"/>
      <c r="O461" s="1348"/>
      <c r="P461" s="371"/>
      <c r="Q461" s="108" t="s">
        <v>1267</v>
      </c>
      <c r="R461" s="148"/>
      <c r="S461" s="148"/>
      <c r="T461" s="148"/>
      <c r="U461" s="148"/>
      <c r="V461" s="148"/>
      <c r="W461" s="148"/>
      <c r="X461" s="148"/>
      <c r="Y461" s="148"/>
      <c r="Z461" s="148"/>
      <c r="AA461" s="148"/>
    </row>
    <row r="462" spans="1:27" ht="21" customHeight="1">
      <c r="A462" s="247"/>
      <c r="B462" s="216"/>
      <c r="C462" s="254"/>
      <c r="D462" s="331"/>
      <c r="E462" s="1304"/>
      <c r="F462" s="152" t="s">
        <v>4</v>
      </c>
      <c r="G462" s="150" t="s">
        <v>112</v>
      </c>
      <c r="H462" s="1274" t="s">
        <v>1524</v>
      </c>
      <c r="I462" s="944"/>
      <c r="J462" s="1318"/>
      <c r="K462" s="1318"/>
      <c r="L462" s="936"/>
      <c r="M462" s="1333"/>
      <c r="N462" s="1333"/>
      <c r="O462" s="1348"/>
      <c r="P462" s="371"/>
      <c r="Q462" s="108" t="s">
        <v>1269</v>
      </c>
      <c r="R462" s="148"/>
      <c r="S462" s="148"/>
      <c r="T462" s="148"/>
      <c r="U462" s="148"/>
      <c r="V462" s="148"/>
      <c r="W462" s="148"/>
      <c r="X462" s="148"/>
      <c r="Y462" s="148"/>
      <c r="Z462" s="148"/>
      <c r="AA462" s="148"/>
    </row>
    <row r="463" spans="1:27" ht="51" customHeight="1">
      <c r="A463" s="247"/>
      <c r="B463" s="216"/>
      <c r="C463" s="254"/>
      <c r="D463" s="331"/>
      <c r="E463" s="1304"/>
      <c r="F463" s="152" t="s">
        <v>1218</v>
      </c>
      <c r="G463" s="150" t="s">
        <v>112</v>
      </c>
      <c r="H463" s="1248" t="s">
        <v>1525</v>
      </c>
      <c r="I463" s="1003"/>
      <c r="J463" s="1318"/>
      <c r="K463" s="1318"/>
      <c r="L463" s="936"/>
      <c r="M463" s="1333"/>
      <c r="N463" s="1333"/>
      <c r="O463" s="1348"/>
      <c r="P463" s="371"/>
      <c r="Q463" s="108" t="s">
        <v>1219</v>
      </c>
      <c r="R463" s="148"/>
      <c r="S463" s="148"/>
      <c r="T463" s="148"/>
      <c r="U463" s="148"/>
      <c r="V463" s="148"/>
      <c r="W463" s="148"/>
      <c r="X463" s="148"/>
      <c r="Y463" s="148"/>
      <c r="Z463" s="148"/>
      <c r="AA463" s="148"/>
    </row>
    <row r="464" spans="1:27" ht="37" customHeight="1">
      <c r="A464" s="247"/>
      <c r="B464" s="216"/>
      <c r="C464" s="254"/>
      <c r="D464" s="331"/>
      <c r="E464" s="1304"/>
      <c r="F464" s="152" t="s">
        <v>1274</v>
      </c>
      <c r="G464" s="150" t="s">
        <v>112</v>
      </c>
      <c r="H464" s="1274" t="s">
        <v>1526</v>
      </c>
      <c r="I464" s="944"/>
      <c r="J464" s="1318"/>
      <c r="K464" s="1318"/>
      <c r="L464" s="936"/>
      <c r="M464" s="1333"/>
      <c r="N464" s="1333"/>
      <c r="O464" s="1348"/>
      <c r="P464" s="371"/>
      <c r="Q464" s="108" t="s">
        <v>1437</v>
      </c>
      <c r="R464" s="148"/>
      <c r="S464" s="148"/>
      <c r="T464" s="148"/>
      <c r="U464" s="148"/>
      <c r="V464" s="148"/>
      <c r="W464" s="148"/>
      <c r="X464" s="148"/>
      <c r="Y464" s="148"/>
      <c r="Z464" s="148"/>
      <c r="AA464" s="148"/>
    </row>
    <row r="465" spans="1:27" ht="28">
      <c r="A465" s="247"/>
      <c r="B465" s="216"/>
      <c r="C465" s="254"/>
      <c r="D465" s="331"/>
      <c r="E465" s="1304"/>
      <c r="F465" s="152" t="s">
        <v>1279</v>
      </c>
      <c r="G465" s="150" t="s">
        <v>112</v>
      </c>
      <c r="H465" s="1163" t="s">
        <v>1280</v>
      </c>
      <c r="I465" s="944"/>
      <c r="J465" s="1318"/>
      <c r="K465" s="1318"/>
      <c r="L465" s="936"/>
      <c r="M465" s="1333"/>
      <c r="N465" s="1333"/>
      <c r="O465" s="1348"/>
      <c r="P465" s="371"/>
      <c r="Q465" s="108" t="s">
        <v>1281</v>
      </c>
      <c r="R465" s="148"/>
      <c r="S465" s="148"/>
      <c r="T465" s="148"/>
      <c r="U465" s="148"/>
      <c r="V465" s="148"/>
      <c r="W465" s="148"/>
      <c r="X465" s="148"/>
      <c r="Y465" s="148"/>
      <c r="Z465" s="148"/>
      <c r="AA465" s="148"/>
    </row>
    <row r="466" spans="1:27" ht="28">
      <c r="A466" s="247"/>
      <c r="B466" s="216"/>
      <c r="C466" s="254"/>
      <c r="D466" s="331"/>
      <c r="E466" s="1312"/>
      <c r="F466" s="152" t="s">
        <v>1282</v>
      </c>
      <c r="G466" s="150" t="s">
        <v>112</v>
      </c>
      <c r="H466" s="1163"/>
      <c r="I466" s="944"/>
      <c r="J466" s="1319"/>
      <c r="K466" s="1319"/>
      <c r="L466" s="937"/>
      <c r="M466" s="1334"/>
      <c r="N466" s="1334"/>
      <c r="O466" s="1349"/>
      <c r="P466" s="372"/>
      <c r="Q466" s="108" t="s">
        <v>1283</v>
      </c>
      <c r="R466" s="148"/>
      <c r="S466" s="148"/>
      <c r="T466" s="148"/>
      <c r="U466" s="148"/>
      <c r="V466" s="148"/>
      <c r="W466" s="148"/>
      <c r="X466" s="148"/>
      <c r="Y466" s="148"/>
      <c r="Z466" s="148"/>
      <c r="AA466" s="148"/>
    </row>
    <row r="467" spans="1:27" ht="21" customHeight="1">
      <c r="A467" s="327"/>
      <c r="B467" s="328"/>
      <c r="C467" s="377"/>
      <c r="D467" s="378"/>
      <c r="E467" s="330" t="s">
        <v>253</v>
      </c>
      <c r="F467" s="1148" t="s">
        <v>1527</v>
      </c>
      <c r="G467" s="943"/>
      <c r="H467" s="943"/>
      <c r="I467" s="944"/>
      <c r="J467" s="366"/>
      <c r="K467" s="366"/>
      <c r="L467" s="367"/>
      <c r="M467" s="368"/>
      <c r="N467" s="369">
        <v>0</v>
      </c>
      <c r="O467" s="330"/>
      <c r="P467" s="348"/>
      <c r="Q467" s="295" t="s">
        <v>1528</v>
      </c>
      <c r="R467" s="103"/>
      <c r="S467" s="103"/>
      <c r="T467" s="103"/>
      <c r="U467" s="103"/>
      <c r="V467" s="103"/>
      <c r="W467" s="103"/>
      <c r="X467" s="103"/>
      <c r="Y467" s="103"/>
      <c r="Z467" s="103"/>
      <c r="AA467" s="103"/>
    </row>
    <row r="468" spans="1:27" ht="21" customHeight="1">
      <c r="A468" s="327"/>
      <c r="B468" s="328"/>
      <c r="C468" s="377"/>
      <c r="D468" s="378"/>
      <c r="E468" s="330" t="s">
        <v>256</v>
      </c>
      <c r="F468" s="1148" t="s">
        <v>1529</v>
      </c>
      <c r="G468" s="943"/>
      <c r="H468" s="943"/>
      <c r="I468" s="944"/>
      <c r="J468" s="366"/>
      <c r="K468" s="366"/>
      <c r="L468" s="367"/>
      <c r="M468" s="368"/>
      <c r="N468" s="369">
        <f>N469</f>
        <v>4</v>
      </c>
      <c r="O468" s="330"/>
      <c r="P468" s="348"/>
      <c r="Q468" s="295" t="s">
        <v>1530</v>
      </c>
      <c r="R468" s="103"/>
      <c r="S468" s="103"/>
      <c r="T468" s="103"/>
      <c r="U468" s="103"/>
      <c r="V468" s="103"/>
      <c r="W468" s="103"/>
      <c r="X468" s="103"/>
      <c r="Y468" s="103"/>
      <c r="Z468" s="103"/>
      <c r="AA468" s="103"/>
    </row>
    <row r="469" spans="1:27" ht="40" customHeight="1">
      <c r="A469" s="247"/>
      <c r="B469" s="216"/>
      <c r="C469" s="254"/>
      <c r="D469" s="331"/>
      <c r="E469" s="1303" t="s">
        <v>235</v>
      </c>
      <c r="F469" s="152" t="s">
        <v>1245</v>
      </c>
      <c r="G469" s="150" t="s">
        <v>112</v>
      </c>
      <c r="H469" s="1290" t="s">
        <v>1531</v>
      </c>
      <c r="I469" s="944"/>
      <c r="J469" s="1020" t="s">
        <v>1532</v>
      </c>
      <c r="K469" s="1020" t="s">
        <v>1248</v>
      </c>
      <c r="L469" s="1020">
        <v>1</v>
      </c>
      <c r="M469" s="1335">
        <f>(0.4)*P470</f>
        <v>4</v>
      </c>
      <c r="N469" s="1341">
        <f>L469*M469</f>
        <v>4</v>
      </c>
      <c r="O469" s="1350">
        <v>3.4</v>
      </c>
      <c r="P469" s="373" t="s">
        <v>1533</v>
      </c>
      <c r="Q469" s="108" t="s">
        <v>1212</v>
      </c>
      <c r="R469" s="408"/>
      <c r="S469" s="408"/>
      <c r="T469" s="408"/>
      <c r="U469" s="408"/>
      <c r="V469" s="408"/>
      <c r="W469" s="408"/>
      <c r="X469" s="408"/>
      <c r="Y469" s="408"/>
      <c r="Z469" s="408"/>
    </row>
    <row r="470" spans="1:27" ht="21" customHeight="1">
      <c r="A470" s="247"/>
      <c r="B470" s="216"/>
      <c r="C470" s="254"/>
      <c r="D470" s="331"/>
      <c r="E470" s="936"/>
      <c r="F470" s="152" t="s">
        <v>1227</v>
      </c>
      <c r="G470" s="150" t="s">
        <v>112</v>
      </c>
      <c r="H470" s="1163" t="s">
        <v>1534</v>
      </c>
      <c r="I470" s="1242"/>
      <c r="J470" s="936"/>
      <c r="K470" s="936"/>
      <c r="L470" s="936"/>
      <c r="M470" s="1333"/>
      <c r="N470" s="1333"/>
      <c r="O470" s="1351"/>
      <c r="P470" s="374">
        <v>10</v>
      </c>
      <c r="Q470" s="108" t="s">
        <v>1212</v>
      </c>
      <c r="R470" s="408"/>
      <c r="S470" s="408"/>
      <c r="T470" s="408"/>
      <c r="U470" s="408"/>
      <c r="V470" s="408"/>
      <c r="W470" s="408"/>
      <c r="X470" s="408"/>
      <c r="Y470" s="408"/>
      <c r="Z470" s="408"/>
    </row>
    <row r="471" spans="1:27" ht="21" customHeight="1">
      <c r="A471" s="247"/>
      <c r="B471" s="216"/>
      <c r="C471" s="254"/>
      <c r="D471" s="331"/>
      <c r="E471" s="936"/>
      <c r="F471" s="152" t="s">
        <v>1251</v>
      </c>
      <c r="G471" s="150" t="s">
        <v>112</v>
      </c>
      <c r="H471" s="1163" t="s">
        <v>1481</v>
      </c>
      <c r="I471" s="1242"/>
      <c r="J471" s="936"/>
      <c r="K471" s="936"/>
      <c r="L471" s="936"/>
      <c r="M471" s="1333"/>
      <c r="N471" s="1333"/>
      <c r="O471" s="1351"/>
      <c r="P471"/>
      <c r="Q471" s="108" t="s">
        <v>1212</v>
      </c>
      <c r="R471" s="408"/>
      <c r="S471" s="408"/>
      <c r="T471" s="408"/>
      <c r="U471" s="408"/>
      <c r="V471" s="408"/>
      <c r="W471" s="408"/>
      <c r="X471" s="408"/>
      <c r="Y471" s="408"/>
      <c r="Z471" s="408"/>
    </row>
    <row r="472" spans="1:27" ht="21" customHeight="1">
      <c r="A472" s="247"/>
      <c r="B472" s="216"/>
      <c r="C472" s="254"/>
      <c r="D472" s="331"/>
      <c r="E472" s="936"/>
      <c r="F472" s="152" t="s">
        <v>1253</v>
      </c>
      <c r="G472" s="150" t="s">
        <v>112</v>
      </c>
      <c r="H472" s="1163">
        <v>6</v>
      </c>
      <c r="I472" s="1242"/>
      <c r="J472" s="936"/>
      <c r="K472" s="936"/>
      <c r="L472" s="936"/>
      <c r="M472" s="1333"/>
      <c r="N472" s="1333"/>
      <c r="O472" s="1351"/>
      <c r="P472"/>
      <c r="Q472" s="108" t="s">
        <v>1212</v>
      </c>
      <c r="R472" s="408"/>
      <c r="S472" s="408"/>
      <c r="T472" s="408"/>
      <c r="U472" s="408"/>
      <c r="V472" s="408"/>
      <c r="W472" s="408"/>
      <c r="X472" s="408"/>
      <c r="Y472" s="408"/>
      <c r="Z472" s="408"/>
    </row>
    <row r="473" spans="1:27" ht="21" customHeight="1">
      <c r="A473" s="247"/>
      <c r="B473" s="216"/>
      <c r="C473" s="254"/>
      <c r="D473" s="331"/>
      <c r="E473" s="936"/>
      <c r="F473" s="152" t="s">
        <v>1254</v>
      </c>
      <c r="G473" s="150" t="s">
        <v>112</v>
      </c>
      <c r="H473" s="1163">
        <v>1</v>
      </c>
      <c r="I473" s="1242"/>
      <c r="J473" s="936"/>
      <c r="K473" s="936"/>
      <c r="L473" s="936"/>
      <c r="M473" s="1333"/>
      <c r="N473" s="1333"/>
      <c r="O473" s="1351"/>
      <c r="P473"/>
      <c r="Q473" s="108" t="s">
        <v>1255</v>
      </c>
      <c r="R473" s="408"/>
      <c r="S473" s="408"/>
      <c r="T473" s="408"/>
      <c r="U473" s="408"/>
      <c r="V473" s="408"/>
      <c r="W473" s="408"/>
      <c r="X473" s="408"/>
      <c r="Y473" s="408"/>
      <c r="Z473" s="408"/>
    </row>
    <row r="474" spans="1:27" ht="21" customHeight="1">
      <c r="A474" s="247"/>
      <c r="B474" s="216"/>
      <c r="C474" s="254"/>
      <c r="D474" s="331"/>
      <c r="E474" s="936"/>
      <c r="F474" s="152" t="s">
        <v>1256</v>
      </c>
      <c r="G474" s="150" t="s">
        <v>112</v>
      </c>
      <c r="H474" s="1285" t="s">
        <v>1535</v>
      </c>
      <c r="I474" s="1286"/>
      <c r="J474" s="936"/>
      <c r="K474" s="936"/>
      <c r="L474" s="936"/>
      <c r="M474" s="1333"/>
      <c r="N474" s="1333"/>
      <c r="O474" s="1351"/>
      <c r="P474"/>
      <c r="Q474" s="108" t="s">
        <v>1212</v>
      </c>
      <c r="R474" s="408"/>
      <c r="S474" s="408"/>
      <c r="T474" s="408"/>
      <c r="U474" s="408"/>
      <c r="V474" s="408"/>
      <c r="W474" s="408"/>
      <c r="X474" s="408"/>
      <c r="Y474" s="408"/>
      <c r="Z474" s="408"/>
    </row>
    <row r="475" spans="1:27" ht="21" customHeight="1">
      <c r="A475" s="247"/>
      <c r="B475" s="216"/>
      <c r="C475" s="254"/>
      <c r="D475" s="331"/>
      <c r="E475" s="936"/>
      <c r="F475" s="152" t="s">
        <v>1257</v>
      </c>
      <c r="G475" s="150" t="s">
        <v>112</v>
      </c>
      <c r="H475" s="1163" t="s">
        <v>1536</v>
      </c>
      <c r="I475" s="1242"/>
      <c r="J475" s="936"/>
      <c r="K475" s="936"/>
      <c r="L475" s="936"/>
      <c r="M475" s="1333"/>
      <c r="N475" s="1333"/>
      <c r="O475" s="1351"/>
      <c r="P475"/>
      <c r="Q475" s="108" t="s">
        <v>1212</v>
      </c>
      <c r="R475" s="408"/>
      <c r="S475" s="408"/>
      <c r="T475" s="408"/>
      <c r="U475" s="408"/>
      <c r="V475" s="408"/>
      <c r="W475" s="408"/>
      <c r="X475" s="408"/>
      <c r="Y475" s="408"/>
      <c r="Z475" s="408"/>
    </row>
    <row r="476" spans="1:27" ht="21" customHeight="1">
      <c r="A476" s="247"/>
      <c r="B476" s="216"/>
      <c r="C476" s="254"/>
      <c r="D476" s="331"/>
      <c r="E476" s="936"/>
      <c r="F476" s="152" t="s">
        <v>1259</v>
      </c>
      <c r="G476" s="150" t="s">
        <v>112</v>
      </c>
      <c r="H476" s="1163" t="s">
        <v>1483</v>
      </c>
      <c r="I476" s="1242"/>
      <c r="J476" s="936"/>
      <c r="K476" s="936"/>
      <c r="L476" s="936"/>
      <c r="M476" s="1333"/>
      <c r="N476" s="1333"/>
      <c r="O476" s="1351"/>
      <c r="P476"/>
      <c r="Q476" s="108" t="s">
        <v>1212</v>
      </c>
      <c r="R476" s="408"/>
      <c r="S476" s="408"/>
      <c r="T476" s="408"/>
      <c r="U476" s="408"/>
      <c r="V476" s="408"/>
      <c r="W476" s="408"/>
      <c r="X476" s="408"/>
      <c r="Y476" s="408"/>
      <c r="Z476" s="408"/>
    </row>
    <row r="477" spans="1:27" ht="21" customHeight="1">
      <c r="A477" s="247"/>
      <c r="B477" s="216"/>
      <c r="C477" s="254"/>
      <c r="D477" s="331"/>
      <c r="E477" s="936"/>
      <c r="F477" s="152" t="s">
        <v>1215</v>
      </c>
      <c r="G477" s="150" t="s">
        <v>112</v>
      </c>
      <c r="H477" s="1163" t="s">
        <v>1484</v>
      </c>
      <c r="I477" s="1242"/>
      <c r="J477" s="936"/>
      <c r="K477" s="936"/>
      <c r="L477" s="936"/>
      <c r="M477" s="1333"/>
      <c r="N477" s="1333"/>
      <c r="O477" s="1351"/>
      <c r="P477"/>
      <c r="Q477" s="108" t="s">
        <v>1212</v>
      </c>
      <c r="R477" s="408"/>
      <c r="S477" s="408"/>
      <c r="T477" s="408"/>
      <c r="U477" s="408"/>
      <c r="V477" s="408"/>
      <c r="W477" s="408"/>
      <c r="X477" s="408"/>
      <c r="Y477" s="408"/>
      <c r="Z477" s="408"/>
    </row>
    <row r="478" spans="1:27" ht="21" customHeight="1">
      <c r="A478" s="247"/>
      <c r="B478" s="216"/>
      <c r="C478" s="254"/>
      <c r="D478" s="331"/>
      <c r="E478" s="936"/>
      <c r="F478" s="152" t="s">
        <v>1262</v>
      </c>
      <c r="G478" s="150" t="s">
        <v>112</v>
      </c>
      <c r="H478" s="1291" t="s">
        <v>10</v>
      </c>
      <c r="I478" s="1242"/>
      <c r="J478" s="936"/>
      <c r="K478" s="936"/>
      <c r="L478" s="936"/>
      <c r="M478" s="1333"/>
      <c r="N478" s="1333"/>
      <c r="O478" s="1351"/>
      <c r="P478"/>
      <c r="Q478" s="108" t="s">
        <v>1264</v>
      </c>
      <c r="R478" s="408"/>
      <c r="S478" s="408"/>
      <c r="T478" s="408"/>
      <c r="U478" s="408"/>
      <c r="V478" s="408"/>
      <c r="W478" s="408"/>
      <c r="X478" s="408"/>
      <c r="Y478" s="408"/>
      <c r="Z478" s="408"/>
    </row>
    <row r="479" spans="1:27" ht="21" customHeight="1">
      <c r="A479" s="247"/>
      <c r="B479" s="216"/>
      <c r="C479" s="254"/>
      <c r="D479" s="331"/>
      <c r="E479" s="936"/>
      <c r="F479" s="152" t="s">
        <v>1265</v>
      </c>
      <c r="G479" s="150" t="s">
        <v>112</v>
      </c>
      <c r="H479" s="1247" t="s">
        <v>1537</v>
      </c>
      <c r="I479" s="1242"/>
      <c r="J479" s="936"/>
      <c r="K479" s="936"/>
      <c r="L479" s="936"/>
      <c r="M479" s="1333"/>
      <c r="N479" s="1333"/>
      <c r="O479" s="1351"/>
      <c r="P479"/>
      <c r="Q479" s="108" t="s">
        <v>1267</v>
      </c>
      <c r="R479" s="408"/>
      <c r="S479" s="408"/>
      <c r="T479" s="408"/>
      <c r="U479" s="408"/>
      <c r="V479" s="408"/>
      <c r="W479" s="408"/>
      <c r="X479" s="408"/>
      <c r="Y479" s="408"/>
      <c r="Z479" s="408"/>
    </row>
    <row r="480" spans="1:27" ht="21" customHeight="1">
      <c r="A480" s="247"/>
      <c r="B480" s="216"/>
      <c r="C480" s="254"/>
      <c r="D480" s="331"/>
      <c r="E480" s="936"/>
      <c r="F480" s="152" t="s">
        <v>4</v>
      </c>
      <c r="G480" s="150" t="s">
        <v>112</v>
      </c>
      <c r="H480" s="1247" t="s">
        <v>1538</v>
      </c>
      <c r="I480" s="1242"/>
      <c r="J480" s="936"/>
      <c r="K480" s="936"/>
      <c r="L480" s="936"/>
      <c r="M480" s="1333"/>
      <c r="N480" s="1333"/>
      <c r="O480" s="1351"/>
      <c r="P480"/>
      <c r="Q480" s="108" t="s">
        <v>1269</v>
      </c>
      <c r="R480" s="408"/>
      <c r="S480" s="408"/>
      <c r="T480" s="408"/>
      <c r="U480" s="408"/>
      <c r="V480" s="408"/>
      <c r="W480" s="408"/>
      <c r="X480" s="408"/>
      <c r="Y480" s="408"/>
      <c r="Z480" s="408"/>
    </row>
    <row r="481" spans="1:27" ht="47.15" customHeight="1">
      <c r="A481" s="247"/>
      <c r="B481" s="216"/>
      <c r="C481" s="254"/>
      <c r="D481" s="331"/>
      <c r="E481" s="936"/>
      <c r="F481" s="152" t="s">
        <v>1218</v>
      </c>
      <c r="G481" s="150" t="s">
        <v>112</v>
      </c>
      <c r="H481" s="1248" t="s">
        <v>1539</v>
      </c>
      <c r="I481" s="1245"/>
      <c r="J481" s="936"/>
      <c r="K481" s="936"/>
      <c r="L481" s="936"/>
      <c r="M481" s="1333"/>
      <c r="N481" s="1333"/>
      <c r="O481" s="1351"/>
      <c r="P481"/>
      <c r="Q481" s="108" t="s">
        <v>1219</v>
      </c>
      <c r="R481" s="408"/>
      <c r="S481" s="408"/>
      <c r="T481" s="408"/>
      <c r="U481" s="408"/>
      <c r="V481" s="408"/>
      <c r="W481" s="408"/>
      <c r="X481" s="408"/>
      <c r="Y481" s="408"/>
      <c r="Z481" s="408"/>
    </row>
    <row r="482" spans="1:27" ht="31" customHeight="1">
      <c r="A482" s="247"/>
      <c r="B482" s="216"/>
      <c r="C482" s="254"/>
      <c r="D482" s="331"/>
      <c r="E482" s="936"/>
      <c r="F482" s="152" t="s">
        <v>1279</v>
      </c>
      <c r="G482" s="150" t="s">
        <v>112</v>
      </c>
      <c r="H482" s="1163" t="s">
        <v>1280</v>
      </c>
      <c r="I482" s="944"/>
      <c r="J482" s="936"/>
      <c r="K482" s="936"/>
      <c r="L482" s="936"/>
      <c r="M482" s="1333"/>
      <c r="N482" s="1333"/>
      <c r="O482" s="1351"/>
      <c r="P482"/>
      <c r="Q482" s="108" t="s">
        <v>1281</v>
      </c>
      <c r="R482" s="408"/>
      <c r="S482" s="408"/>
      <c r="T482" s="408"/>
      <c r="U482" s="408"/>
      <c r="V482" s="408"/>
      <c r="W482" s="408"/>
      <c r="X482" s="408"/>
      <c r="Y482" s="408"/>
      <c r="Z482" s="408"/>
    </row>
    <row r="483" spans="1:27" ht="28" customHeight="1">
      <c r="A483" s="247"/>
      <c r="B483" s="216"/>
      <c r="C483" s="254"/>
      <c r="D483" s="331"/>
      <c r="E483" s="937"/>
      <c r="F483" s="152" t="s">
        <v>1282</v>
      </c>
      <c r="G483" s="150" t="s">
        <v>112</v>
      </c>
      <c r="H483" s="1163"/>
      <c r="I483" s="944"/>
      <c r="J483" s="937"/>
      <c r="K483" s="937"/>
      <c r="L483" s="937"/>
      <c r="M483" s="1334"/>
      <c r="N483" s="1334"/>
      <c r="O483" s="1352"/>
      <c r="P483"/>
      <c r="Q483" s="108" t="s">
        <v>1283</v>
      </c>
      <c r="R483" s="408"/>
      <c r="S483" s="408"/>
      <c r="T483" s="408"/>
      <c r="U483" s="408"/>
      <c r="V483" s="408"/>
      <c r="W483" s="408"/>
      <c r="X483" s="408"/>
      <c r="Y483" s="408"/>
      <c r="Z483" s="408"/>
    </row>
    <row r="484" spans="1:27" ht="30" customHeight="1">
      <c r="A484" s="389"/>
      <c r="B484" s="328"/>
      <c r="C484" s="390">
        <v>2</v>
      </c>
      <c r="D484" s="1237" t="s">
        <v>260</v>
      </c>
      <c r="E484" s="943"/>
      <c r="F484" s="943"/>
      <c r="G484" s="943"/>
      <c r="H484" s="943"/>
      <c r="I484" s="944"/>
      <c r="J484" s="396"/>
      <c r="K484" s="396"/>
      <c r="L484" s="397"/>
      <c r="M484" s="398"/>
      <c r="N484" s="399">
        <f>N485+N642+N645+N648+N651</f>
        <v>19.3</v>
      </c>
      <c r="O484" s="400"/>
      <c r="P484" s="401"/>
      <c r="Q484" s="409"/>
      <c r="R484" s="103"/>
      <c r="S484" s="103"/>
      <c r="T484" s="103"/>
      <c r="U484" s="103"/>
      <c r="V484" s="103"/>
      <c r="W484" s="103"/>
      <c r="X484" s="103"/>
      <c r="Y484" s="103"/>
      <c r="Z484" s="103"/>
      <c r="AA484" s="103"/>
    </row>
    <row r="485" spans="1:27" ht="38.25" customHeight="1">
      <c r="A485" s="389"/>
      <c r="B485" s="328"/>
      <c r="C485" s="377"/>
      <c r="D485" s="391" t="s">
        <v>34</v>
      </c>
      <c r="E485" s="1238" t="s">
        <v>1540</v>
      </c>
      <c r="F485" s="943"/>
      <c r="G485" s="943"/>
      <c r="H485" s="943"/>
      <c r="I485" s="944"/>
      <c r="J485" s="361"/>
      <c r="K485" s="361"/>
      <c r="L485" s="402"/>
      <c r="M485" s="363"/>
      <c r="N485" s="364">
        <f>N486+N604+N618+N632</f>
        <v>19.3</v>
      </c>
      <c r="O485" s="365"/>
      <c r="P485" s="348"/>
      <c r="Q485" s="386" t="s">
        <v>1541</v>
      </c>
      <c r="R485" s="376"/>
      <c r="S485" s="376"/>
      <c r="T485" s="376"/>
      <c r="U485" s="376"/>
      <c r="V485" s="376"/>
      <c r="W485" s="376"/>
      <c r="X485" s="376"/>
      <c r="Y485" s="376"/>
      <c r="Z485" s="376"/>
      <c r="AA485" s="376"/>
    </row>
    <row r="486" spans="1:27" ht="30" customHeight="1">
      <c r="A486" s="389"/>
      <c r="B486" s="328"/>
      <c r="C486" s="377"/>
      <c r="D486" s="378"/>
      <c r="E486" s="392" t="s">
        <v>237</v>
      </c>
      <c r="F486" s="393" t="s">
        <v>1542</v>
      </c>
      <c r="G486" s="394"/>
      <c r="H486" s="394"/>
      <c r="I486" s="403"/>
      <c r="J486" s="404"/>
      <c r="K486" s="404"/>
      <c r="L486" s="405"/>
      <c r="M486" s="368"/>
      <c r="N486" s="369">
        <f>N487+N500+N526+N539+N552+N565+N578+N591</f>
        <v>19.3</v>
      </c>
      <c r="O486" s="330"/>
      <c r="P486" s="348"/>
      <c r="Q486" s="295" t="s">
        <v>1543</v>
      </c>
      <c r="R486" s="376"/>
      <c r="S486" s="376"/>
      <c r="T486" s="376"/>
      <c r="U486" s="376"/>
      <c r="V486" s="376"/>
      <c r="W486" s="376"/>
      <c r="X486" s="376"/>
      <c r="Y486" s="376"/>
      <c r="Z486" s="376"/>
      <c r="AA486" s="376"/>
    </row>
    <row r="487" spans="1:27" ht="38.25" customHeight="1">
      <c r="A487" s="247"/>
      <c r="B487" s="216"/>
      <c r="C487" s="254"/>
      <c r="D487" s="331"/>
      <c r="E487" s="1303" t="s">
        <v>235</v>
      </c>
      <c r="F487" s="152" t="s">
        <v>1245</v>
      </c>
      <c r="G487" s="150" t="s">
        <v>112</v>
      </c>
      <c r="H487" s="1290" t="s">
        <v>1544</v>
      </c>
      <c r="I487" s="944"/>
      <c r="J487" s="1317">
        <v>2018</v>
      </c>
      <c r="K487" s="1317" t="s">
        <v>1545</v>
      </c>
      <c r="L487" s="1020">
        <v>1</v>
      </c>
      <c r="M487" s="1335">
        <f>(0.4/6)*P487</f>
        <v>2</v>
      </c>
      <c r="N487" s="1341">
        <f>L487*M487</f>
        <v>2</v>
      </c>
      <c r="O487" s="928"/>
      <c r="P487" s="373">
        <v>30</v>
      </c>
      <c r="Q487" s="108" t="s">
        <v>1212</v>
      </c>
      <c r="R487" s="148"/>
      <c r="S487" s="148"/>
      <c r="T487" s="148"/>
      <c r="U487" s="148"/>
      <c r="V487" s="148"/>
      <c r="W487" s="148"/>
      <c r="X487" s="148"/>
      <c r="Y487" s="148"/>
      <c r="Z487" s="148"/>
      <c r="AA487" s="148"/>
    </row>
    <row r="488" spans="1:27" ht="22" customHeight="1">
      <c r="A488" s="247"/>
      <c r="B488" s="216"/>
      <c r="C488" s="254"/>
      <c r="D488" s="331"/>
      <c r="E488" s="1315"/>
      <c r="F488" s="152" t="s">
        <v>1227</v>
      </c>
      <c r="G488" s="150" t="s">
        <v>112</v>
      </c>
      <c r="H488" s="1163" t="s">
        <v>1546</v>
      </c>
      <c r="I488" s="944"/>
      <c r="J488" s="1325"/>
      <c r="K488" s="1325"/>
      <c r="L488" s="1330"/>
      <c r="M488" s="1338"/>
      <c r="N488" s="1342"/>
      <c r="O488" s="929"/>
      <c r="P488" s="381"/>
      <c r="Q488" s="108" t="s">
        <v>1212</v>
      </c>
      <c r="R488" s="148"/>
      <c r="S488" s="148"/>
      <c r="T488" s="148"/>
      <c r="U488" s="148"/>
      <c r="V488" s="148"/>
      <c r="W488" s="148"/>
      <c r="X488" s="148"/>
      <c r="Y488" s="148"/>
      <c r="Z488" s="148"/>
      <c r="AA488" s="148"/>
    </row>
    <row r="489" spans="1:27" ht="33" customHeight="1">
      <c r="A489" s="247"/>
      <c r="B489" s="216"/>
      <c r="C489" s="254"/>
      <c r="D489" s="331"/>
      <c r="E489" s="1315"/>
      <c r="F489" s="152" t="s">
        <v>1547</v>
      </c>
      <c r="G489" s="150" t="s">
        <v>112</v>
      </c>
      <c r="H489" s="1163" t="s">
        <v>1548</v>
      </c>
      <c r="I489" s="944"/>
      <c r="J489" s="1325"/>
      <c r="K489" s="1325"/>
      <c r="L489" s="1330"/>
      <c r="M489" s="1338"/>
      <c r="N489" s="1342"/>
      <c r="O489" s="929"/>
      <c r="P489" s="381"/>
      <c r="Q489" s="108" t="s">
        <v>1212</v>
      </c>
      <c r="R489" s="148"/>
      <c r="S489" s="148"/>
      <c r="T489" s="148"/>
      <c r="U489" s="148"/>
      <c r="V489" s="148"/>
      <c r="W489" s="148"/>
      <c r="X489" s="148"/>
      <c r="Y489" s="148"/>
      <c r="Z489" s="148"/>
      <c r="AA489" s="148"/>
    </row>
    <row r="490" spans="1:27" ht="32.15" customHeight="1">
      <c r="A490" s="247"/>
      <c r="B490" s="216"/>
      <c r="C490" s="254"/>
      <c r="D490" s="331"/>
      <c r="E490" s="1315"/>
      <c r="F490" s="152" t="s">
        <v>1549</v>
      </c>
      <c r="G490" s="150" t="s">
        <v>112</v>
      </c>
      <c r="H490" s="1163" t="s">
        <v>1550</v>
      </c>
      <c r="I490" s="944"/>
      <c r="J490" s="1325"/>
      <c r="K490" s="1325"/>
      <c r="L490" s="1330"/>
      <c r="M490" s="1338"/>
      <c r="N490" s="1342"/>
      <c r="O490" s="929"/>
      <c r="P490" s="381"/>
      <c r="Q490" s="108" t="s">
        <v>1212</v>
      </c>
      <c r="R490" s="148"/>
      <c r="S490" s="148"/>
      <c r="T490" s="148"/>
      <c r="U490" s="148"/>
      <c r="V490" s="148"/>
      <c r="W490" s="148"/>
      <c r="X490" s="148"/>
      <c r="Y490" s="148"/>
      <c r="Z490" s="148"/>
      <c r="AA490" s="148"/>
    </row>
    <row r="491" spans="1:27" ht="28" customHeight="1">
      <c r="A491" s="247"/>
      <c r="B491" s="216"/>
      <c r="C491" s="254"/>
      <c r="D491" s="331"/>
      <c r="E491" s="1315"/>
      <c r="F491" s="152" t="s">
        <v>1551</v>
      </c>
      <c r="G491" s="150" t="s">
        <v>112</v>
      </c>
      <c r="H491" s="1163" t="s">
        <v>1552</v>
      </c>
      <c r="I491" s="944"/>
      <c r="J491" s="1325"/>
      <c r="K491" s="1325"/>
      <c r="L491" s="1330"/>
      <c r="M491" s="1338"/>
      <c r="N491" s="1342"/>
      <c r="O491" s="929"/>
      <c r="P491" s="381"/>
      <c r="Q491" s="108" t="s">
        <v>1212</v>
      </c>
      <c r="R491" s="148"/>
      <c r="S491" s="148"/>
      <c r="T491" s="148"/>
      <c r="U491" s="148"/>
      <c r="V491" s="148"/>
      <c r="W491" s="148"/>
      <c r="X491" s="148"/>
      <c r="Y491" s="148"/>
      <c r="Z491" s="148"/>
      <c r="AA491" s="148"/>
    </row>
    <row r="492" spans="1:27" ht="48" customHeight="1">
      <c r="A492" s="247"/>
      <c r="B492" s="216"/>
      <c r="C492" s="254"/>
      <c r="D492" s="331"/>
      <c r="E492" s="1315"/>
      <c r="F492" s="152" t="s">
        <v>1553</v>
      </c>
      <c r="G492" s="150" t="s">
        <v>112</v>
      </c>
      <c r="H492" s="1275" t="s">
        <v>1554</v>
      </c>
      <c r="I492" s="944"/>
      <c r="J492" s="1325"/>
      <c r="K492" s="1325"/>
      <c r="L492" s="1330"/>
      <c r="M492" s="1338"/>
      <c r="N492" s="1342"/>
      <c r="O492" s="929"/>
      <c r="P492" s="381"/>
      <c r="Q492" s="108" t="s">
        <v>1555</v>
      </c>
      <c r="R492" s="148"/>
      <c r="S492" s="148"/>
      <c r="T492" s="148"/>
      <c r="U492" s="148"/>
      <c r="V492" s="148"/>
      <c r="W492" s="148"/>
      <c r="X492" s="148"/>
      <c r="Y492" s="148"/>
      <c r="Z492" s="148"/>
      <c r="AA492" s="148"/>
    </row>
    <row r="493" spans="1:27" ht="22" customHeight="1">
      <c r="A493" s="247"/>
      <c r="B493" s="216"/>
      <c r="C493" s="254"/>
      <c r="D493" s="331"/>
      <c r="E493" s="1315"/>
      <c r="F493" s="152" t="s">
        <v>1556</v>
      </c>
      <c r="G493" s="150" t="s">
        <v>112</v>
      </c>
      <c r="H493" s="1163" t="s">
        <v>1557</v>
      </c>
      <c r="I493" s="944"/>
      <c r="J493" s="1325"/>
      <c r="K493" s="1325"/>
      <c r="L493" s="1330"/>
      <c r="M493" s="1338"/>
      <c r="N493" s="1342"/>
      <c r="O493" s="929"/>
      <c r="P493" s="381"/>
      <c r="Q493" s="108" t="s">
        <v>1212</v>
      </c>
      <c r="R493" s="148"/>
      <c r="S493" s="148"/>
      <c r="T493" s="148"/>
      <c r="U493" s="148"/>
      <c r="V493" s="148"/>
      <c r="W493" s="148"/>
      <c r="X493" s="148"/>
      <c r="Y493" s="148"/>
      <c r="Z493" s="148"/>
      <c r="AA493" s="148"/>
    </row>
    <row r="494" spans="1:27" ht="22" customHeight="1">
      <c r="A494" s="247"/>
      <c r="B494" s="216"/>
      <c r="C494" s="254"/>
      <c r="D494" s="331"/>
      <c r="E494" s="1315"/>
      <c r="F494" s="152" t="s">
        <v>4</v>
      </c>
      <c r="G494" s="150" t="s">
        <v>112</v>
      </c>
      <c r="H494" s="1274" t="s">
        <v>1558</v>
      </c>
      <c r="I494" s="944"/>
      <c r="J494" s="1325"/>
      <c r="K494" s="1325"/>
      <c r="L494" s="1330"/>
      <c r="M494" s="1338"/>
      <c r="N494" s="1342"/>
      <c r="O494" s="929">
        <v>1.84</v>
      </c>
      <c r="P494" s="381"/>
      <c r="Q494" s="108" t="s">
        <v>1559</v>
      </c>
      <c r="R494" s="148"/>
      <c r="S494" s="148"/>
      <c r="T494" s="148"/>
      <c r="U494" s="148"/>
      <c r="V494" s="148"/>
      <c r="W494" s="148"/>
      <c r="X494" s="148"/>
      <c r="Y494" s="148"/>
      <c r="Z494" s="148"/>
      <c r="AA494" s="148"/>
    </row>
    <row r="495" spans="1:27" ht="54" customHeight="1">
      <c r="A495" s="247"/>
      <c r="B495" s="216"/>
      <c r="C495" s="254"/>
      <c r="D495" s="331"/>
      <c r="E495" s="1315"/>
      <c r="F495" s="152" t="s">
        <v>1218</v>
      </c>
      <c r="G495" s="150" t="s">
        <v>112</v>
      </c>
      <c r="H495" s="1248" t="s">
        <v>1560</v>
      </c>
      <c r="I495" s="1003"/>
      <c r="J495" s="1325"/>
      <c r="K495" s="1325"/>
      <c r="L495" s="1330"/>
      <c r="M495" s="1338"/>
      <c r="N495" s="1342"/>
      <c r="O495" s="929"/>
      <c r="P495" s="381"/>
      <c r="Q495" s="108" t="s">
        <v>1219</v>
      </c>
      <c r="R495" s="148"/>
      <c r="S495" s="148"/>
      <c r="T495" s="148"/>
      <c r="U495" s="148"/>
      <c r="V495" s="148"/>
      <c r="W495" s="148"/>
      <c r="X495" s="148"/>
      <c r="Y495" s="148"/>
      <c r="Z495" s="148"/>
      <c r="AA495" s="148"/>
    </row>
    <row r="496" spans="1:27" ht="22" customHeight="1">
      <c r="A496" s="247"/>
      <c r="B496" s="216"/>
      <c r="C496" s="254"/>
      <c r="D496" s="331"/>
      <c r="E496" s="1315"/>
      <c r="F496" s="152" t="s">
        <v>1561</v>
      </c>
      <c r="G496" s="150" t="s">
        <v>112</v>
      </c>
      <c r="H496" s="1274" t="s">
        <v>1562</v>
      </c>
      <c r="I496" s="944"/>
      <c r="J496" s="1325"/>
      <c r="K496" s="1325"/>
      <c r="L496" s="1330"/>
      <c r="M496" s="1338"/>
      <c r="N496" s="1342"/>
      <c r="O496" s="929"/>
      <c r="P496" s="381"/>
      <c r="Q496" s="108" t="s">
        <v>1563</v>
      </c>
      <c r="R496" s="148"/>
      <c r="S496" s="148"/>
      <c r="T496" s="148"/>
      <c r="U496" s="148"/>
      <c r="V496" s="148"/>
      <c r="W496" s="148"/>
      <c r="X496" s="148"/>
      <c r="Y496" s="148"/>
      <c r="Z496" s="148"/>
      <c r="AA496" s="148"/>
    </row>
    <row r="497" spans="1:27" ht="50.15" customHeight="1">
      <c r="A497" s="247"/>
      <c r="B497" s="216"/>
      <c r="C497" s="254"/>
      <c r="D497" s="331"/>
      <c r="E497" s="1315"/>
      <c r="F497" s="152" t="s">
        <v>1564</v>
      </c>
      <c r="G497" s="150" t="s">
        <v>112</v>
      </c>
      <c r="H497" s="1244" t="s">
        <v>1565</v>
      </c>
      <c r="I497" s="1003"/>
      <c r="J497" s="1325"/>
      <c r="K497" s="1325"/>
      <c r="L497" s="1330"/>
      <c r="M497" s="1338"/>
      <c r="N497" s="1342"/>
      <c r="O497" s="929"/>
      <c r="P497" s="381"/>
      <c r="Q497" s="108" t="s">
        <v>1273</v>
      </c>
      <c r="R497" s="148"/>
      <c r="S497" s="148"/>
      <c r="T497" s="148"/>
      <c r="U497" s="148"/>
      <c r="V497" s="148"/>
      <c r="W497" s="148"/>
      <c r="X497" s="148"/>
      <c r="Y497" s="148"/>
      <c r="Z497" s="148"/>
      <c r="AA497" s="148"/>
    </row>
    <row r="498" spans="1:27" ht="52" customHeight="1">
      <c r="A498" s="247"/>
      <c r="B498" s="216"/>
      <c r="C498" s="254"/>
      <c r="D498" s="331"/>
      <c r="E498" s="1315"/>
      <c r="F498" s="152" t="s">
        <v>1277</v>
      </c>
      <c r="G498" s="150" t="s">
        <v>112</v>
      </c>
      <c r="H498" s="1274" t="s">
        <v>1566</v>
      </c>
      <c r="I498" s="944"/>
      <c r="J498" s="1325"/>
      <c r="K498" s="1325"/>
      <c r="L498" s="1330"/>
      <c r="M498" s="1338"/>
      <c r="N498" s="1342"/>
      <c r="O498" s="254"/>
      <c r="P498" s="381"/>
      <c r="Q498" s="108" t="s">
        <v>1567</v>
      </c>
      <c r="R498" s="148"/>
      <c r="S498" s="148"/>
      <c r="T498" s="148"/>
      <c r="U498" s="148"/>
      <c r="V498" s="148"/>
      <c r="W498" s="148"/>
      <c r="X498" s="148"/>
      <c r="Y498" s="148"/>
      <c r="Z498" s="148"/>
      <c r="AA498" s="148"/>
    </row>
    <row r="499" spans="1:27" ht="47.15" customHeight="1">
      <c r="A499" s="247"/>
      <c r="B499" s="216"/>
      <c r="C499" s="254"/>
      <c r="D499" s="331"/>
      <c r="E499" s="1316"/>
      <c r="F499" s="152" t="s">
        <v>1282</v>
      </c>
      <c r="G499" s="150" t="s">
        <v>112</v>
      </c>
      <c r="H499" s="1244" t="s">
        <v>1568</v>
      </c>
      <c r="I499" s="1003"/>
      <c r="J499" s="1326"/>
      <c r="K499" s="1326"/>
      <c r="L499" s="1331"/>
      <c r="M499" s="1339"/>
      <c r="N499" s="1343"/>
      <c r="O499" s="407"/>
      <c r="P499" s="314"/>
      <c r="Q499" s="108" t="s">
        <v>1569</v>
      </c>
      <c r="R499" s="148"/>
      <c r="S499" s="148"/>
      <c r="T499" s="148"/>
      <c r="U499" s="148"/>
      <c r="V499" s="148"/>
      <c r="W499" s="148"/>
      <c r="X499" s="148"/>
      <c r="Y499" s="148"/>
      <c r="Z499" s="148"/>
      <c r="AA499" s="148"/>
    </row>
    <row r="500" spans="1:27" ht="27" customHeight="1">
      <c r="A500" s="247"/>
      <c r="B500" s="216"/>
      <c r="C500" s="254"/>
      <c r="D500" s="331"/>
      <c r="E500" s="1303" t="s">
        <v>241</v>
      </c>
      <c r="F500" s="152" t="s">
        <v>1245</v>
      </c>
      <c r="G500" s="150" t="s">
        <v>112</v>
      </c>
      <c r="H500" s="1273" t="s">
        <v>1570</v>
      </c>
      <c r="I500" s="1287"/>
      <c r="J500" s="1317">
        <v>2018</v>
      </c>
      <c r="K500" s="1317" t="s">
        <v>1545</v>
      </c>
      <c r="L500" s="1020">
        <v>1</v>
      </c>
      <c r="M500" s="1335">
        <f>(0.4/4)*P501</f>
        <v>3</v>
      </c>
      <c r="N500" s="1341">
        <f>L500*M500</f>
        <v>3</v>
      </c>
      <c r="O500" s="406"/>
      <c r="P500" s="373"/>
      <c r="Q500" s="108" t="s">
        <v>1212</v>
      </c>
      <c r="R500" s="148"/>
      <c r="S500" s="148"/>
      <c r="T500" s="148"/>
      <c r="U500" s="148"/>
      <c r="V500" s="148"/>
      <c r="W500" s="148"/>
      <c r="X500" s="148"/>
      <c r="Y500" s="148"/>
      <c r="Z500" s="148"/>
      <c r="AA500" s="148"/>
    </row>
    <row r="501" spans="1:27" ht="22" customHeight="1">
      <c r="A501" s="247"/>
      <c r="B501" s="216"/>
      <c r="C501" s="254"/>
      <c r="D501" s="331"/>
      <c r="E501" s="1315"/>
      <c r="F501" s="152" t="s">
        <v>1227</v>
      </c>
      <c r="G501" s="150" t="s">
        <v>112</v>
      </c>
      <c r="H501" s="1163" t="s">
        <v>1571</v>
      </c>
      <c r="I501" s="944"/>
      <c r="J501" s="1325"/>
      <c r="K501" s="1325"/>
      <c r="L501" s="1330"/>
      <c r="M501" s="1338"/>
      <c r="N501" s="1342"/>
      <c r="O501" s="254"/>
      <c r="P501" s="381">
        <v>30</v>
      </c>
      <c r="Q501" s="108" t="s">
        <v>1212</v>
      </c>
      <c r="R501" s="148"/>
      <c r="S501" s="148"/>
      <c r="T501" s="148"/>
      <c r="U501" s="148"/>
      <c r="V501" s="148"/>
      <c r="W501" s="148"/>
      <c r="X501" s="148"/>
      <c r="Y501" s="148"/>
      <c r="Z501" s="148"/>
      <c r="AA501" s="148"/>
    </row>
    <row r="502" spans="1:27" ht="33" customHeight="1">
      <c r="A502" s="247"/>
      <c r="B502" s="216"/>
      <c r="C502" s="254"/>
      <c r="D502" s="331"/>
      <c r="E502" s="1315"/>
      <c r="F502" s="152" t="s">
        <v>1547</v>
      </c>
      <c r="G502" s="150" t="s">
        <v>112</v>
      </c>
      <c r="H502" s="1163" t="s">
        <v>1548</v>
      </c>
      <c r="I502" s="944"/>
      <c r="J502" s="1325"/>
      <c r="K502" s="1325"/>
      <c r="L502" s="1330"/>
      <c r="M502" s="1338"/>
      <c r="N502" s="1342"/>
      <c r="O502" s="254"/>
      <c r="P502" s="381"/>
      <c r="Q502" s="108" t="s">
        <v>1212</v>
      </c>
      <c r="R502" s="148"/>
      <c r="S502" s="148"/>
      <c r="T502" s="148"/>
      <c r="U502" s="148"/>
      <c r="V502" s="148"/>
      <c r="W502" s="148"/>
      <c r="X502" s="148"/>
      <c r="Y502" s="148"/>
      <c r="Z502" s="148"/>
      <c r="AA502" s="148"/>
    </row>
    <row r="503" spans="1:27" ht="32.15" customHeight="1">
      <c r="A503" s="247"/>
      <c r="B503" s="216"/>
      <c r="C503" s="254"/>
      <c r="D503" s="331"/>
      <c r="E503" s="1315"/>
      <c r="F503" s="152" t="s">
        <v>1549</v>
      </c>
      <c r="G503" s="150" t="s">
        <v>112</v>
      </c>
      <c r="H503" s="1163" t="s">
        <v>1550</v>
      </c>
      <c r="I503" s="944"/>
      <c r="J503" s="1325"/>
      <c r="K503" s="1325"/>
      <c r="L503" s="1330"/>
      <c r="M503" s="1338"/>
      <c r="N503" s="1342"/>
      <c r="O503" s="254"/>
      <c r="P503" s="381"/>
      <c r="Q503" s="108" t="s">
        <v>1212</v>
      </c>
      <c r="R503" s="148"/>
      <c r="S503" s="148"/>
      <c r="T503" s="148"/>
      <c r="U503" s="148"/>
      <c r="V503" s="148"/>
      <c r="W503" s="148"/>
      <c r="X503" s="148"/>
      <c r="Y503" s="148"/>
      <c r="Z503" s="148"/>
      <c r="AA503" s="148"/>
    </row>
    <row r="504" spans="1:27" ht="33" customHeight="1">
      <c r="A504" s="247"/>
      <c r="B504" s="216"/>
      <c r="C504" s="254"/>
      <c r="D504" s="331"/>
      <c r="E504" s="1315"/>
      <c r="F504" s="152" t="s">
        <v>1551</v>
      </c>
      <c r="G504" s="150" t="s">
        <v>112</v>
      </c>
      <c r="H504" s="1163" t="s">
        <v>1552</v>
      </c>
      <c r="I504" s="944"/>
      <c r="J504" s="1325"/>
      <c r="K504" s="1325"/>
      <c r="L504" s="1330"/>
      <c r="M504" s="1338"/>
      <c r="N504" s="1342"/>
      <c r="O504" s="254"/>
      <c r="P504" s="381"/>
      <c r="Q504" s="108" t="s">
        <v>1212</v>
      </c>
      <c r="R504" s="148"/>
      <c r="S504" s="148"/>
      <c r="T504" s="148"/>
      <c r="U504" s="148"/>
      <c r="V504" s="148"/>
      <c r="W504" s="148"/>
      <c r="X504" s="148"/>
      <c r="Y504" s="148"/>
      <c r="Z504" s="148"/>
      <c r="AA504" s="148"/>
    </row>
    <row r="505" spans="1:27" ht="67" customHeight="1">
      <c r="A505" s="247"/>
      <c r="B505" s="216"/>
      <c r="C505" s="254"/>
      <c r="D505" s="331"/>
      <c r="E505" s="1315"/>
      <c r="F505" s="152" t="s">
        <v>1553</v>
      </c>
      <c r="G505" s="150" t="s">
        <v>112</v>
      </c>
      <c r="H505" s="1292" t="s">
        <v>1572</v>
      </c>
      <c r="I505" s="1293"/>
      <c r="J505" s="1325"/>
      <c r="K505" s="1325"/>
      <c r="L505" s="1330"/>
      <c r="M505" s="1338"/>
      <c r="N505" s="1342"/>
      <c r="O505" s="929"/>
      <c r="P505" s="381"/>
      <c r="Q505" s="108" t="s">
        <v>1555</v>
      </c>
      <c r="R505" s="148"/>
      <c r="S505" s="148"/>
      <c r="T505" s="148"/>
      <c r="U505" s="148"/>
      <c r="V505" s="148"/>
      <c r="W505" s="148"/>
      <c r="X505" s="148"/>
      <c r="Y505" s="148"/>
      <c r="Z505" s="148"/>
      <c r="AA505" s="148"/>
    </row>
    <row r="506" spans="1:27" ht="22" customHeight="1">
      <c r="A506" s="247"/>
      <c r="B506" s="216"/>
      <c r="C506" s="254"/>
      <c r="D506" s="331"/>
      <c r="E506" s="1315"/>
      <c r="F506" s="152" t="s">
        <v>1556</v>
      </c>
      <c r="G506" s="150" t="s">
        <v>112</v>
      </c>
      <c r="H506" s="1163" t="s">
        <v>1557</v>
      </c>
      <c r="I506" s="944"/>
      <c r="J506" s="1325"/>
      <c r="K506" s="1325"/>
      <c r="L506" s="1330"/>
      <c r="M506" s="1338"/>
      <c r="N506" s="1342"/>
      <c r="O506" s="929">
        <v>2.8</v>
      </c>
      <c r="P506" s="381"/>
      <c r="Q506" s="108" t="s">
        <v>1212</v>
      </c>
      <c r="R506" s="148"/>
      <c r="S506" s="148"/>
      <c r="T506" s="148"/>
      <c r="U506" s="148"/>
      <c r="V506" s="148"/>
      <c r="W506" s="148"/>
      <c r="X506" s="148"/>
      <c r="Y506" s="148"/>
      <c r="Z506" s="148"/>
      <c r="AA506" s="148"/>
    </row>
    <row r="507" spans="1:27" ht="22" customHeight="1">
      <c r="A507" s="247"/>
      <c r="B507" s="216"/>
      <c r="C507" s="254"/>
      <c r="D507" s="331"/>
      <c r="E507" s="1315"/>
      <c r="F507" s="152" t="s">
        <v>4</v>
      </c>
      <c r="G507" s="150" t="s">
        <v>112</v>
      </c>
      <c r="H507" s="1292" t="s">
        <v>1573</v>
      </c>
      <c r="I507" s="1293"/>
      <c r="J507" s="1325"/>
      <c r="K507" s="1325"/>
      <c r="L507" s="1330"/>
      <c r="M507" s="1338"/>
      <c r="N507" s="1342"/>
      <c r="O507" s="929"/>
      <c r="P507" s="381"/>
      <c r="Q507" s="108" t="s">
        <v>1559</v>
      </c>
      <c r="R507" s="148"/>
      <c r="S507" s="148"/>
      <c r="T507" s="148"/>
      <c r="U507" s="148"/>
      <c r="V507" s="148"/>
      <c r="W507" s="148"/>
      <c r="X507" s="148"/>
      <c r="Y507" s="148"/>
      <c r="Z507" s="148"/>
      <c r="AA507" s="148"/>
    </row>
    <row r="508" spans="1:27" ht="48" customHeight="1">
      <c r="A508" s="247"/>
      <c r="B508" s="216"/>
      <c r="C508" s="254"/>
      <c r="D508" s="331"/>
      <c r="E508" s="1315"/>
      <c r="F508" s="152" t="s">
        <v>1218</v>
      </c>
      <c r="G508" s="150" t="s">
        <v>112</v>
      </c>
      <c r="H508" s="1248" t="s">
        <v>1574</v>
      </c>
      <c r="I508" s="1003"/>
      <c r="J508" s="1325"/>
      <c r="K508" s="1325"/>
      <c r="L508" s="1330"/>
      <c r="M508" s="1338"/>
      <c r="N508" s="1342"/>
      <c r="O508" s="929"/>
      <c r="P508" s="381"/>
      <c r="Q508" s="108" t="s">
        <v>1219</v>
      </c>
      <c r="R508" s="148"/>
      <c r="S508" s="148"/>
      <c r="T508" s="148"/>
      <c r="U508" s="148"/>
      <c r="V508" s="148"/>
      <c r="W508" s="148"/>
      <c r="X508" s="148"/>
      <c r="Y508" s="148"/>
      <c r="Z508" s="148"/>
      <c r="AA508" s="148"/>
    </row>
    <row r="509" spans="1:27" ht="22" customHeight="1">
      <c r="A509" s="247"/>
      <c r="B509" s="216"/>
      <c r="C509" s="254"/>
      <c r="D509" s="331"/>
      <c r="E509" s="1315"/>
      <c r="F509" s="152" t="s">
        <v>1561</v>
      </c>
      <c r="G509" s="150" t="s">
        <v>112</v>
      </c>
      <c r="H509" s="1274" t="s">
        <v>1562</v>
      </c>
      <c r="I509" s="944"/>
      <c r="J509" s="1325"/>
      <c r="K509" s="1325"/>
      <c r="L509" s="1330"/>
      <c r="M509" s="1338"/>
      <c r="N509" s="1342"/>
      <c r="O509" s="254"/>
      <c r="P509" s="381"/>
      <c r="Q509" s="108" t="s">
        <v>1563</v>
      </c>
      <c r="R509" s="148"/>
      <c r="S509" s="148"/>
      <c r="T509" s="148"/>
      <c r="U509" s="148"/>
      <c r="V509" s="148"/>
      <c r="W509" s="148"/>
      <c r="X509" s="148"/>
      <c r="Y509" s="148"/>
      <c r="Z509" s="148"/>
      <c r="AA509" s="148"/>
    </row>
    <row r="510" spans="1:27" ht="46" customHeight="1">
      <c r="A510" s="247"/>
      <c r="B510" s="216"/>
      <c r="C510" s="254"/>
      <c r="D510" s="331"/>
      <c r="E510" s="1315"/>
      <c r="F510" s="152" t="s">
        <v>1564</v>
      </c>
      <c r="G510" s="150" t="s">
        <v>112</v>
      </c>
      <c r="H510" s="1248" t="s">
        <v>1575</v>
      </c>
      <c r="I510" s="1003"/>
      <c r="J510" s="1325"/>
      <c r="K510" s="1325"/>
      <c r="L510" s="1330"/>
      <c r="M510" s="1338"/>
      <c r="N510" s="1342"/>
      <c r="O510" s="254"/>
      <c r="P510" s="381"/>
      <c r="Q510" s="108" t="s">
        <v>1273</v>
      </c>
      <c r="R510" s="148"/>
      <c r="S510" s="148"/>
      <c r="T510" s="148"/>
      <c r="U510" s="148"/>
      <c r="V510" s="148"/>
      <c r="W510" s="148"/>
      <c r="X510" s="148"/>
      <c r="Y510" s="148"/>
      <c r="Z510" s="148"/>
      <c r="AA510" s="148"/>
    </row>
    <row r="511" spans="1:27" ht="49" customHeight="1">
      <c r="A511" s="247"/>
      <c r="B511" s="216"/>
      <c r="C511" s="254"/>
      <c r="D511" s="331"/>
      <c r="E511" s="1315"/>
      <c r="F511" s="152" t="s">
        <v>1277</v>
      </c>
      <c r="G511" s="150" t="s">
        <v>112</v>
      </c>
      <c r="H511" s="1274" t="s">
        <v>1576</v>
      </c>
      <c r="I511" s="944"/>
      <c r="J511" s="1325"/>
      <c r="K511" s="1325"/>
      <c r="L511" s="1330"/>
      <c r="M511" s="1338"/>
      <c r="N511" s="1342"/>
      <c r="O511" s="254"/>
      <c r="P511" s="381"/>
      <c r="Q511" s="108" t="s">
        <v>1567</v>
      </c>
      <c r="R511" s="148"/>
      <c r="S511" s="148"/>
      <c r="T511" s="148"/>
      <c r="U511" s="148"/>
      <c r="V511" s="148"/>
      <c r="W511" s="148"/>
      <c r="X511" s="148"/>
      <c r="Y511" s="148"/>
      <c r="Z511" s="148"/>
      <c r="AA511" s="148"/>
    </row>
    <row r="512" spans="1:27" ht="46" customHeight="1">
      <c r="A512" s="247"/>
      <c r="B512" s="216"/>
      <c r="C512" s="254"/>
      <c r="D512" s="331"/>
      <c r="E512" s="1316"/>
      <c r="F512" s="152" t="s">
        <v>1282</v>
      </c>
      <c r="G512" s="150" t="s">
        <v>112</v>
      </c>
      <c r="H512" s="1244" t="s">
        <v>1577</v>
      </c>
      <c r="I512" s="1003"/>
      <c r="J512" s="1326"/>
      <c r="K512" s="1326"/>
      <c r="L512" s="1331"/>
      <c r="M512" s="1339"/>
      <c r="N512" s="1343"/>
      <c r="O512" s="407"/>
      <c r="P512" s="314"/>
      <c r="Q512" s="108" t="s">
        <v>1569</v>
      </c>
      <c r="R512" s="148"/>
      <c r="S512" s="148"/>
      <c r="T512" s="148"/>
      <c r="U512" s="148"/>
      <c r="V512" s="148"/>
      <c r="W512" s="148"/>
      <c r="X512" s="148"/>
      <c r="Y512" s="148"/>
      <c r="Z512" s="148"/>
      <c r="AA512" s="148"/>
    </row>
    <row r="513" spans="1:27" ht="38.15" hidden="1" customHeight="1">
      <c r="A513" s="247"/>
      <c r="B513" s="216"/>
      <c r="C513" s="254"/>
      <c r="D513" s="331"/>
      <c r="E513" s="1303" t="s">
        <v>245</v>
      </c>
      <c r="F513" s="152" t="s">
        <v>1245</v>
      </c>
      <c r="G513" s="150" t="s">
        <v>112</v>
      </c>
      <c r="H513" s="1240" t="s">
        <v>1578</v>
      </c>
      <c r="I513" s="1287"/>
      <c r="J513" s="1317">
        <v>2018</v>
      </c>
      <c r="K513" s="1317" t="s">
        <v>1545</v>
      </c>
      <c r="L513" s="1020">
        <v>1</v>
      </c>
      <c r="M513" s="1335">
        <f>(0.4/5)*P514</f>
        <v>2.4</v>
      </c>
      <c r="N513" s="1341">
        <f>L513*M513</f>
        <v>2.4</v>
      </c>
      <c r="O513" s="406"/>
      <c r="P513" s="373"/>
      <c r="Q513" s="108" t="s">
        <v>1212</v>
      </c>
      <c r="R513" s="148"/>
      <c r="S513" s="148"/>
      <c r="T513" s="148"/>
      <c r="U513" s="148"/>
      <c r="V513" s="148"/>
      <c r="W513" s="148"/>
      <c r="X513" s="148"/>
      <c r="Y513" s="148"/>
      <c r="Z513" s="148"/>
      <c r="AA513" s="148"/>
    </row>
    <row r="514" spans="1:27" ht="22" hidden="1" customHeight="1">
      <c r="A514" s="247"/>
      <c r="B514" s="216"/>
      <c r="C514" s="254"/>
      <c r="D514" s="331"/>
      <c r="E514" s="1315"/>
      <c r="F514" s="152" t="s">
        <v>1227</v>
      </c>
      <c r="G514" s="150" t="s">
        <v>112</v>
      </c>
      <c r="H514" s="1163" t="s">
        <v>1579</v>
      </c>
      <c r="I514" s="944"/>
      <c r="J514" s="1325"/>
      <c r="K514" s="1325"/>
      <c r="L514" s="1330"/>
      <c r="M514" s="1338"/>
      <c r="N514" s="1342"/>
      <c r="O514" s="254"/>
      <c r="P514" s="381">
        <v>30</v>
      </c>
      <c r="Q514" s="108" t="s">
        <v>1212</v>
      </c>
      <c r="R514" s="148"/>
      <c r="S514" s="148"/>
      <c r="T514" s="148"/>
      <c r="U514" s="148"/>
      <c r="V514" s="148"/>
      <c r="W514" s="148"/>
      <c r="X514" s="148"/>
      <c r="Y514" s="148"/>
      <c r="Z514" s="148"/>
      <c r="AA514" s="148"/>
    </row>
    <row r="515" spans="1:27" ht="33" hidden="1" customHeight="1">
      <c r="A515" s="247"/>
      <c r="B515" s="216"/>
      <c r="C515" s="254"/>
      <c r="D515" s="331"/>
      <c r="E515" s="1315"/>
      <c r="F515" s="152" t="s">
        <v>1547</v>
      </c>
      <c r="G515" s="150" t="s">
        <v>112</v>
      </c>
      <c r="H515" s="1163" t="s">
        <v>1548</v>
      </c>
      <c r="I515" s="944"/>
      <c r="J515" s="1325"/>
      <c r="K515" s="1325"/>
      <c r="L515" s="1330"/>
      <c r="M515" s="1338"/>
      <c r="N515" s="1342"/>
      <c r="O515" s="254"/>
      <c r="P515" s="381"/>
      <c r="Q515" s="108" t="s">
        <v>1212</v>
      </c>
      <c r="R515" s="148"/>
      <c r="S515" s="148"/>
      <c r="T515" s="148"/>
      <c r="U515" s="148"/>
      <c r="V515" s="148"/>
      <c r="W515" s="148"/>
      <c r="X515" s="148"/>
      <c r="Y515" s="148"/>
      <c r="Z515" s="148"/>
      <c r="AA515" s="148"/>
    </row>
    <row r="516" spans="1:27" ht="32.15" hidden="1" customHeight="1">
      <c r="A516" s="247"/>
      <c r="B516" s="216"/>
      <c r="C516" s="254"/>
      <c r="D516" s="331"/>
      <c r="E516" s="1315"/>
      <c r="F516" s="152" t="s">
        <v>1549</v>
      </c>
      <c r="G516" s="150" t="s">
        <v>112</v>
      </c>
      <c r="H516" s="1163" t="s">
        <v>1550</v>
      </c>
      <c r="I516" s="944"/>
      <c r="J516" s="1325"/>
      <c r="K516" s="1325"/>
      <c r="L516" s="1330"/>
      <c r="M516" s="1338"/>
      <c r="N516" s="1342"/>
      <c r="O516" s="254"/>
      <c r="P516" s="381"/>
      <c r="Q516" s="108" t="s">
        <v>1212</v>
      </c>
      <c r="R516" s="148"/>
      <c r="S516" s="148"/>
      <c r="T516" s="148"/>
      <c r="U516" s="148"/>
      <c r="V516" s="148"/>
      <c r="W516" s="148"/>
      <c r="X516" s="148"/>
      <c r="Y516" s="148"/>
      <c r="Z516" s="148"/>
      <c r="AA516" s="148"/>
    </row>
    <row r="517" spans="1:27" ht="28" hidden="1" customHeight="1">
      <c r="A517" s="247"/>
      <c r="B517" s="216"/>
      <c r="C517" s="254"/>
      <c r="D517" s="331"/>
      <c r="E517" s="1315"/>
      <c r="F517" s="152" t="s">
        <v>1551</v>
      </c>
      <c r="G517" s="150" t="s">
        <v>112</v>
      </c>
      <c r="H517" s="1163" t="s">
        <v>1552</v>
      </c>
      <c r="I517" s="944"/>
      <c r="J517" s="1325"/>
      <c r="K517" s="1325"/>
      <c r="L517" s="1330"/>
      <c r="M517" s="1338"/>
      <c r="N517" s="1342"/>
      <c r="O517" s="254"/>
      <c r="P517" s="381"/>
      <c r="Q517" s="108" t="s">
        <v>1212</v>
      </c>
      <c r="R517" s="148"/>
      <c r="S517" s="148"/>
      <c r="T517" s="148"/>
      <c r="U517" s="148"/>
      <c r="V517" s="148"/>
      <c r="W517" s="148"/>
      <c r="X517" s="148"/>
      <c r="Y517" s="148"/>
      <c r="Z517" s="148"/>
      <c r="AA517" s="148"/>
    </row>
    <row r="518" spans="1:27" ht="68.150000000000006" hidden="1" customHeight="1">
      <c r="A518" s="247"/>
      <c r="B518" s="216"/>
      <c r="C518" s="254"/>
      <c r="D518" s="331"/>
      <c r="E518" s="1315"/>
      <c r="F518" s="152" t="s">
        <v>1553</v>
      </c>
      <c r="G518" s="150" t="s">
        <v>112</v>
      </c>
      <c r="H518" s="1275" t="s">
        <v>1580</v>
      </c>
      <c r="I518" s="944"/>
      <c r="J518" s="1325"/>
      <c r="K518" s="1325"/>
      <c r="L518" s="1330"/>
      <c r="M518" s="1338"/>
      <c r="N518" s="1342"/>
      <c r="O518" s="254"/>
      <c r="P518" s="381"/>
      <c r="Q518" s="108" t="s">
        <v>1555</v>
      </c>
      <c r="R518" s="148"/>
      <c r="S518" s="148"/>
      <c r="T518" s="148"/>
      <c r="U518" s="148"/>
      <c r="V518" s="148"/>
      <c r="W518" s="148"/>
      <c r="X518" s="148"/>
      <c r="Y518" s="148"/>
      <c r="Z518" s="148"/>
      <c r="AA518" s="148"/>
    </row>
    <row r="519" spans="1:27" ht="22" hidden="1" customHeight="1">
      <c r="A519" s="247"/>
      <c r="B519" s="216"/>
      <c r="C519" s="254"/>
      <c r="D519" s="331"/>
      <c r="E519" s="1315"/>
      <c r="F519" s="152" t="s">
        <v>1556</v>
      </c>
      <c r="G519" s="150" t="s">
        <v>112</v>
      </c>
      <c r="H519" s="1163" t="s">
        <v>1557</v>
      </c>
      <c r="I519" s="944"/>
      <c r="J519" s="1325"/>
      <c r="K519" s="1325"/>
      <c r="L519" s="1330"/>
      <c r="M519" s="1338"/>
      <c r="N519" s="1342"/>
      <c r="O519" s="254"/>
      <c r="P519" s="381"/>
      <c r="Q519" s="108" t="s">
        <v>1212</v>
      </c>
      <c r="R519" s="148"/>
      <c r="S519" s="148"/>
      <c r="T519" s="148"/>
      <c r="U519" s="148"/>
      <c r="V519" s="148"/>
      <c r="W519" s="148"/>
      <c r="X519" s="148"/>
      <c r="Y519" s="148"/>
      <c r="Z519" s="148"/>
      <c r="AA519" s="148"/>
    </row>
    <row r="520" spans="1:27" ht="22" hidden="1" customHeight="1">
      <c r="A520" s="247"/>
      <c r="B520" s="216"/>
      <c r="C520" s="254"/>
      <c r="D520" s="331"/>
      <c r="E520" s="1315"/>
      <c r="F520" s="152" t="s">
        <v>4</v>
      </c>
      <c r="G520" s="150" t="s">
        <v>112</v>
      </c>
      <c r="H520" s="1274" t="s">
        <v>1581</v>
      </c>
      <c r="I520" s="944"/>
      <c r="J520" s="1325"/>
      <c r="K520" s="1325"/>
      <c r="L520" s="1330"/>
      <c r="M520" s="1338"/>
      <c r="N520" s="1342"/>
      <c r="O520" s="254"/>
      <c r="P520" s="381"/>
      <c r="Q520" s="108" t="s">
        <v>1559</v>
      </c>
      <c r="R520" s="148"/>
      <c r="S520" s="148"/>
      <c r="T520" s="148"/>
      <c r="U520" s="148"/>
      <c r="V520" s="148"/>
      <c r="W520" s="148"/>
      <c r="X520" s="148"/>
      <c r="Y520" s="148"/>
      <c r="Z520" s="148"/>
      <c r="AA520" s="148"/>
    </row>
    <row r="521" spans="1:27" ht="48" hidden="1" customHeight="1">
      <c r="A521" s="247"/>
      <c r="B521" s="216"/>
      <c r="C521" s="254"/>
      <c r="D521" s="331"/>
      <c r="E521" s="1315"/>
      <c r="F521" s="152" t="s">
        <v>1218</v>
      </c>
      <c r="G521" s="150" t="s">
        <v>112</v>
      </c>
      <c r="H521" s="1248" t="s">
        <v>1582</v>
      </c>
      <c r="I521" s="1003"/>
      <c r="J521" s="1325"/>
      <c r="K521" s="1325"/>
      <c r="L521" s="1330"/>
      <c r="M521" s="1338"/>
      <c r="N521" s="1342"/>
      <c r="O521" s="254"/>
      <c r="P521" s="381"/>
      <c r="Q521" s="108" t="s">
        <v>1219</v>
      </c>
      <c r="R521" s="148"/>
      <c r="S521" s="148"/>
      <c r="T521" s="148"/>
      <c r="U521" s="148"/>
      <c r="V521" s="148"/>
      <c r="W521" s="148"/>
      <c r="X521" s="148"/>
      <c r="Y521" s="148"/>
      <c r="Z521" s="148"/>
      <c r="AA521" s="148"/>
    </row>
    <row r="522" spans="1:27" ht="22" hidden="1" customHeight="1">
      <c r="A522" s="247"/>
      <c r="B522" s="216"/>
      <c r="C522" s="254"/>
      <c r="D522" s="331"/>
      <c r="E522" s="1315"/>
      <c r="F522" s="152" t="s">
        <v>1561</v>
      </c>
      <c r="G522" s="150" t="s">
        <v>112</v>
      </c>
      <c r="H522" s="1274" t="s">
        <v>1562</v>
      </c>
      <c r="I522" s="944"/>
      <c r="J522" s="1325"/>
      <c r="K522" s="1325"/>
      <c r="L522" s="1330"/>
      <c r="M522" s="1338"/>
      <c r="N522" s="1342"/>
      <c r="O522" s="254"/>
      <c r="P522" s="381"/>
      <c r="Q522" s="108" t="s">
        <v>1563</v>
      </c>
      <c r="R522" s="148"/>
      <c r="S522" s="148"/>
      <c r="T522" s="148"/>
      <c r="U522" s="148"/>
      <c r="V522" s="148"/>
      <c r="W522" s="148"/>
      <c r="X522" s="148"/>
      <c r="Y522" s="148"/>
      <c r="Z522" s="148"/>
      <c r="AA522" s="148"/>
    </row>
    <row r="523" spans="1:27" ht="44.15" hidden="1" customHeight="1">
      <c r="A523" s="247"/>
      <c r="B523" s="216"/>
      <c r="C523" s="254"/>
      <c r="D523" s="331"/>
      <c r="E523" s="1315"/>
      <c r="F523" s="152" t="s">
        <v>1564</v>
      </c>
      <c r="G523" s="150" t="s">
        <v>112</v>
      </c>
      <c r="H523" s="1294"/>
      <c r="I523" s="1295"/>
      <c r="J523" s="1325"/>
      <c r="K523" s="1325"/>
      <c r="L523" s="1330"/>
      <c r="M523" s="1338"/>
      <c r="N523" s="1342"/>
      <c r="O523" s="254"/>
      <c r="P523" s="381"/>
      <c r="Q523" s="108" t="s">
        <v>1273</v>
      </c>
      <c r="R523" s="148"/>
      <c r="S523" s="148"/>
      <c r="T523" s="148"/>
      <c r="U523" s="148"/>
      <c r="V523" s="148"/>
      <c r="W523" s="148"/>
      <c r="X523" s="148"/>
      <c r="Y523" s="148"/>
      <c r="Z523" s="148"/>
      <c r="AA523" s="148"/>
    </row>
    <row r="524" spans="1:27" ht="37.5" hidden="1" customHeight="1">
      <c r="A524" s="247"/>
      <c r="B524" s="216"/>
      <c r="C524" s="254"/>
      <c r="D524" s="331"/>
      <c r="E524" s="1315"/>
      <c r="F524" s="152" t="s">
        <v>1277</v>
      </c>
      <c r="G524" s="150" t="s">
        <v>112</v>
      </c>
      <c r="H524" s="1246" t="s">
        <v>10</v>
      </c>
      <c r="I524" s="944"/>
      <c r="J524" s="1325"/>
      <c r="K524" s="1325"/>
      <c r="L524" s="1330"/>
      <c r="M524" s="1338"/>
      <c r="N524" s="1342"/>
      <c r="O524" s="254"/>
      <c r="P524" s="381"/>
      <c r="Q524" s="108" t="s">
        <v>1567</v>
      </c>
      <c r="R524" s="148"/>
      <c r="S524" s="148"/>
      <c r="T524" s="148"/>
      <c r="U524" s="148"/>
      <c r="V524" s="148"/>
      <c r="W524" s="148"/>
      <c r="X524" s="148"/>
      <c r="Y524" s="148"/>
      <c r="Z524" s="148"/>
      <c r="AA524" s="148"/>
    </row>
    <row r="525" spans="1:27" ht="33" hidden="1" customHeight="1">
      <c r="A525" s="247"/>
      <c r="B525" s="216"/>
      <c r="C525" s="254"/>
      <c r="D525" s="331"/>
      <c r="E525" s="1316"/>
      <c r="F525" s="152" t="s">
        <v>1282</v>
      </c>
      <c r="G525" s="150" t="s">
        <v>112</v>
      </c>
      <c r="H525" s="1246" t="s">
        <v>10</v>
      </c>
      <c r="I525" s="944"/>
      <c r="J525" s="1326"/>
      <c r="K525" s="1326"/>
      <c r="L525" s="1331"/>
      <c r="M525" s="1339"/>
      <c r="N525" s="1343"/>
      <c r="O525" s="407"/>
      <c r="P525" s="314"/>
      <c r="Q525" s="108" t="s">
        <v>1569</v>
      </c>
      <c r="R525" s="148"/>
      <c r="S525" s="148"/>
      <c r="T525" s="148"/>
      <c r="U525" s="148"/>
      <c r="V525" s="148"/>
      <c r="W525" s="148"/>
      <c r="X525" s="148"/>
      <c r="Y525" s="148"/>
      <c r="Z525" s="148"/>
      <c r="AA525" s="148"/>
    </row>
    <row r="526" spans="1:27" ht="38.15" customHeight="1">
      <c r="A526" s="247"/>
      <c r="B526" s="216"/>
      <c r="C526" s="254"/>
      <c r="D526" s="331"/>
      <c r="E526" s="1303" t="s">
        <v>245</v>
      </c>
      <c r="F526" s="152" t="s">
        <v>1245</v>
      </c>
      <c r="G526" s="150" t="s">
        <v>112</v>
      </c>
      <c r="H526" s="1240" t="s">
        <v>1583</v>
      </c>
      <c r="I526" s="1287"/>
      <c r="J526" s="1317" t="s">
        <v>1584</v>
      </c>
      <c r="K526" s="1317" t="s">
        <v>1545</v>
      </c>
      <c r="L526" s="1020">
        <v>1</v>
      </c>
      <c r="M526" s="1335">
        <f>(0.4/8)*P527</f>
        <v>1.5</v>
      </c>
      <c r="N526" s="1341">
        <f>L526*M526</f>
        <v>1.5</v>
      </c>
      <c r="O526" s="406"/>
      <c r="P526" s="373"/>
      <c r="Q526" s="108" t="s">
        <v>1212</v>
      </c>
      <c r="R526" s="148"/>
      <c r="S526" s="148"/>
      <c r="T526" s="148"/>
      <c r="U526" s="148"/>
      <c r="V526" s="148"/>
      <c r="W526" s="148"/>
      <c r="X526" s="148"/>
      <c r="Y526" s="148"/>
      <c r="Z526" s="148"/>
      <c r="AA526" s="148"/>
    </row>
    <row r="527" spans="1:27" ht="32.15" customHeight="1">
      <c r="A527" s="247"/>
      <c r="B527" s="216"/>
      <c r="C527" s="254"/>
      <c r="D527" s="331"/>
      <c r="E527" s="1315"/>
      <c r="F527" s="152" t="s">
        <v>1227</v>
      </c>
      <c r="G527" s="150" t="s">
        <v>112</v>
      </c>
      <c r="H527" s="1163" t="s">
        <v>1585</v>
      </c>
      <c r="I527" s="944"/>
      <c r="J527" s="1325"/>
      <c r="K527" s="1325"/>
      <c r="L527" s="1330"/>
      <c r="M527" s="1338"/>
      <c r="N527" s="1342"/>
      <c r="O527" s="254"/>
      <c r="P527" s="381">
        <v>30</v>
      </c>
      <c r="Q527" s="108" t="s">
        <v>1212</v>
      </c>
      <c r="R527" s="148"/>
      <c r="S527" s="148"/>
      <c r="T527" s="148"/>
      <c r="U527" s="148"/>
      <c r="V527" s="148"/>
      <c r="W527" s="148"/>
      <c r="X527" s="148"/>
      <c r="Y527" s="148"/>
      <c r="Z527" s="148"/>
      <c r="AA527" s="148"/>
    </row>
    <row r="528" spans="1:27" ht="33" customHeight="1">
      <c r="A528" s="247"/>
      <c r="B528" s="216"/>
      <c r="C528" s="254"/>
      <c r="D528" s="331"/>
      <c r="E528" s="1315"/>
      <c r="F528" s="152" t="s">
        <v>1547</v>
      </c>
      <c r="G528" s="150" t="s">
        <v>112</v>
      </c>
      <c r="H528" s="1163" t="s">
        <v>1586</v>
      </c>
      <c r="I528" s="944"/>
      <c r="J528" s="1325"/>
      <c r="K528" s="1325"/>
      <c r="L528" s="1330"/>
      <c r="M528" s="1338"/>
      <c r="N528" s="1342"/>
      <c r="O528" s="254"/>
      <c r="P528" s="381"/>
      <c r="Q528" s="108" t="s">
        <v>1212</v>
      </c>
      <c r="R528" s="148"/>
      <c r="S528" s="148"/>
      <c r="T528" s="148"/>
      <c r="U528" s="148"/>
      <c r="V528" s="148"/>
      <c r="W528" s="148"/>
      <c r="X528" s="148"/>
      <c r="Y528" s="148"/>
      <c r="Z528" s="148"/>
      <c r="AA528" s="148"/>
    </row>
    <row r="529" spans="1:27" ht="32.15" customHeight="1">
      <c r="A529" s="247"/>
      <c r="B529" s="216"/>
      <c r="C529" s="254"/>
      <c r="D529" s="331"/>
      <c r="E529" s="1315"/>
      <c r="F529" s="152" t="s">
        <v>1549</v>
      </c>
      <c r="G529" s="150" t="s">
        <v>112</v>
      </c>
      <c r="H529" s="1163" t="s">
        <v>1550</v>
      </c>
      <c r="I529" s="944"/>
      <c r="J529" s="1325"/>
      <c r="K529" s="1325"/>
      <c r="L529" s="1330"/>
      <c r="M529" s="1338"/>
      <c r="N529" s="1342"/>
      <c r="O529" s="254"/>
      <c r="P529" s="381"/>
      <c r="Q529" s="108" t="s">
        <v>1212</v>
      </c>
      <c r="R529" s="148"/>
      <c r="S529" s="148"/>
      <c r="T529" s="148"/>
      <c r="U529" s="148"/>
      <c r="V529" s="148"/>
      <c r="W529" s="148"/>
      <c r="X529" s="148"/>
      <c r="Y529" s="148"/>
      <c r="Z529" s="148"/>
      <c r="AA529" s="148"/>
    </row>
    <row r="530" spans="1:27" ht="33" customHeight="1">
      <c r="A530" s="247"/>
      <c r="B530" s="216"/>
      <c r="C530" s="254"/>
      <c r="D530" s="331"/>
      <c r="E530" s="1315"/>
      <c r="F530" s="152" t="s">
        <v>1551</v>
      </c>
      <c r="G530" s="150" t="s">
        <v>112</v>
      </c>
      <c r="H530" s="1163" t="s">
        <v>1587</v>
      </c>
      <c r="I530" s="944"/>
      <c r="J530" s="1325"/>
      <c r="K530" s="1325"/>
      <c r="L530" s="1330"/>
      <c r="M530" s="1338"/>
      <c r="N530" s="1342"/>
      <c r="O530" s="254"/>
      <c r="P530" s="381"/>
      <c r="Q530" s="108" t="s">
        <v>1212</v>
      </c>
      <c r="R530" s="148"/>
      <c r="S530" s="148"/>
      <c r="T530" s="148"/>
      <c r="U530" s="148"/>
      <c r="V530" s="148"/>
      <c r="W530" s="148"/>
      <c r="X530" s="148"/>
      <c r="Y530" s="148"/>
      <c r="Z530" s="148"/>
      <c r="AA530" s="148"/>
    </row>
    <row r="531" spans="1:27" ht="64" customHeight="1">
      <c r="A531" s="247"/>
      <c r="B531" s="216"/>
      <c r="C531" s="254"/>
      <c r="D531" s="331"/>
      <c r="E531" s="1315"/>
      <c r="F531" s="152" t="s">
        <v>1553</v>
      </c>
      <c r="G531" s="150" t="s">
        <v>112</v>
      </c>
      <c r="H531" s="1292" t="s">
        <v>1588</v>
      </c>
      <c r="I531" s="1293"/>
      <c r="J531" s="1325"/>
      <c r="K531" s="1325"/>
      <c r="L531" s="1330"/>
      <c r="M531" s="1338"/>
      <c r="N531" s="1342"/>
      <c r="O531" s="929"/>
      <c r="P531" s="381"/>
      <c r="Q531" s="108" t="s">
        <v>1555</v>
      </c>
      <c r="R531" s="148"/>
      <c r="S531" s="148"/>
      <c r="T531" s="148"/>
      <c r="U531" s="148"/>
      <c r="V531" s="148"/>
      <c r="W531" s="148"/>
      <c r="X531" s="148"/>
      <c r="Y531" s="148"/>
      <c r="Z531" s="148"/>
      <c r="AA531" s="148"/>
    </row>
    <row r="532" spans="1:27" ht="22" customHeight="1">
      <c r="A532" s="247"/>
      <c r="B532" s="216"/>
      <c r="C532" s="254"/>
      <c r="D532" s="331"/>
      <c r="E532" s="1315"/>
      <c r="F532" s="152" t="s">
        <v>1556</v>
      </c>
      <c r="G532" s="150" t="s">
        <v>112</v>
      </c>
      <c r="H532" s="1163" t="s">
        <v>1589</v>
      </c>
      <c r="I532" s="944"/>
      <c r="J532" s="1325"/>
      <c r="K532" s="1325"/>
      <c r="L532" s="1330"/>
      <c r="M532" s="1338"/>
      <c r="N532" s="1342"/>
      <c r="O532" s="929">
        <v>1.37</v>
      </c>
      <c r="P532" s="381"/>
      <c r="Q532" s="108" t="s">
        <v>1212</v>
      </c>
      <c r="R532" s="148"/>
      <c r="S532" s="148"/>
      <c r="T532" s="148"/>
      <c r="U532" s="148"/>
      <c r="V532" s="148"/>
      <c r="W532" s="148"/>
      <c r="X532" s="148"/>
      <c r="Y532" s="148"/>
      <c r="Z532" s="148"/>
      <c r="AA532" s="148"/>
    </row>
    <row r="533" spans="1:27" ht="22" customHeight="1">
      <c r="A533" s="247"/>
      <c r="B533" s="216"/>
      <c r="C533" s="254"/>
      <c r="D533" s="331"/>
      <c r="E533" s="1315"/>
      <c r="F533" s="152" t="s">
        <v>4</v>
      </c>
      <c r="G533" s="150" t="s">
        <v>112</v>
      </c>
      <c r="H533" s="1296" t="s">
        <v>1590</v>
      </c>
      <c r="I533" s="1293"/>
      <c r="J533" s="1325"/>
      <c r="K533" s="1325"/>
      <c r="L533" s="1330"/>
      <c r="M533" s="1338"/>
      <c r="N533" s="1342"/>
      <c r="O533" s="929"/>
      <c r="P533" s="381"/>
      <c r="Q533" s="108" t="s">
        <v>1559</v>
      </c>
      <c r="R533" s="148"/>
      <c r="S533" s="148"/>
      <c r="T533" s="148"/>
      <c r="U533" s="148"/>
      <c r="V533" s="148"/>
      <c r="W533" s="148"/>
      <c r="X533" s="148"/>
      <c r="Y533" s="148"/>
      <c r="Z533" s="148"/>
      <c r="AA533" s="148"/>
    </row>
    <row r="534" spans="1:27" ht="46" customHeight="1">
      <c r="A534" s="247"/>
      <c r="B534" s="216"/>
      <c r="C534" s="254"/>
      <c r="D534" s="331"/>
      <c r="E534" s="1315"/>
      <c r="F534" s="152" t="s">
        <v>1218</v>
      </c>
      <c r="G534" s="150" t="s">
        <v>112</v>
      </c>
      <c r="H534" s="1248" t="s">
        <v>1591</v>
      </c>
      <c r="I534" s="1003"/>
      <c r="J534" s="1325"/>
      <c r="K534" s="1325"/>
      <c r="L534" s="1330"/>
      <c r="M534" s="1338"/>
      <c r="N534" s="1342"/>
      <c r="O534" s="254"/>
      <c r="P534" s="381"/>
      <c r="Q534" s="108" t="s">
        <v>1219</v>
      </c>
      <c r="R534" s="148"/>
      <c r="S534" s="148"/>
      <c r="T534" s="148"/>
      <c r="U534" s="148"/>
      <c r="V534" s="148"/>
      <c r="W534" s="148"/>
      <c r="X534" s="148"/>
      <c r="Y534" s="148"/>
      <c r="Z534" s="148"/>
      <c r="AA534" s="148"/>
    </row>
    <row r="535" spans="1:27" ht="22" customHeight="1">
      <c r="A535" s="247"/>
      <c r="B535" s="216"/>
      <c r="C535" s="254"/>
      <c r="D535" s="331"/>
      <c r="E535" s="1315"/>
      <c r="F535" s="152" t="s">
        <v>1561</v>
      </c>
      <c r="G535" s="150" t="s">
        <v>112</v>
      </c>
      <c r="H535" s="1274" t="s">
        <v>1562</v>
      </c>
      <c r="I535" s="944"/>
      <c r="J535" s="1325"/>
      <c r="K535" s="1325"/>
      <c r="L535" s="1330"/>
      <c r="M535" s="1338"/>
      <c r="N535" s="1342"/>
      <c r="O535" s="254"/>
      <c r="P535" s="381"/>
      <c r="Q535" s="108" t="s">
        <v>1563</v>
      </c>
      <c r="R535" s="148"/>
      <c r="S535" s="148"/>
      <c r="T535" s="148"/>
      <c r="U535" s="148"/>
      <c r="V535" s="148"/>
      <c r="W535" s="148"/>
      <c r="X535" s="148"/>
      <c r="Y535" s="148"/>
      <c r="Z535" s="148"/>
      <c r="AA535" s="148"/>
    </row>
    <row r="536" spans="1:27" ht="44.15" customHeight="1">
      <c r="A536" s="247"/>
      <c r="B536" s="216"/>
      <c r="C536" s="254"/>
      <c r="D536" s="331"/>
      <c r="E536" s="1315"/>
      <c r="F536" s="152" t="s">
        <v>1564</v>
      </c>
      <c r="G536" s="150" t="s">
        <v>112</v>
      </c>
      <c r="H536" s="1248" t="s">
        <v>1592</v>
      </c>
      <c r="I536" s="1003"/>
      <c r="J536" s="1325"/>
      <c r="K536" s="1325"/>
      <c r="L536" s="1330"/>
      <c r="M536" s="1338"/>
      <c r="N536" s="1342"/>
      <c r="O536" s="254"/>
      <c r="P536" s="381"/>
      <c r="Q536" s="108" t="s">
        <v>1273</v>
      </c>
      <c r="R536" s="148"/>
      <c r="S536" s="148"/>
      <c r="T536" s="148"/>
      <c r="U536" s="148"/>
      <c r="V536" s="148"/>
      <c r="W536" s="148"/>
      <c r="X536" s="148"/>
      <c r="Y536" s="148"/>
      <c r="Z536" s="148"/>
      <c r="AA536" s="148"/>
    </row>
    <row r="537" spans="1:27" ht="50.15" customHeight="1">
      <c r="A537" s="247"/>
      <c r="B537" s="216"/>
      <c r="C537" s="254"/>
      <c r="D537" s="331"/>
      <c r="E537" s="1315"/>
      <c r="F537" s="152" t="s">
        <v>1277</v>
      </c>
      <c r="G537" s="150" t="s">
        <v>112</v>
      </c>
      <c r="H537" s="1274" t="s">
        <v>1593</v>
      </c>
      <c r="I537" s="944"/>
      <c r="J537" s="1325"/>
      <c r="K537" s="1325"/>
      <c r="L537" s="1330"/>
      <c r="M537" s="1338"/>
      <c r="N537" s="1342"/>
      <c r="O537" s="254"/>
      <c r="P537" s="381"/>
      <c r="Q537" s="108" t="s">
        <v>1567</v>
      </c>
      <c r="R537" s="148"/>
      <c r="S537" s="148"/>
      <c r="T537" s="148"/>
      <c r="U537" s="148"/>
      <c r="V537" s="148"/>
      <c r="W537" s="148"/>
      <c r="X537" s="148"/>
      <c r="Y537" s="148"/>
      <c r="Z537" s="148"/>
      <c r="AA537" s="148"/>
    </row>
    <row r="538" spans="1:27" ht="46" customHeight="1">
      <c r="A538" s="247"/>
      <c r="B538" s="216"/>
      <c r="C538" s="254"/>
      <c r="D538" s="331"/>
      <c r="E538" s="1316"/>
      <c r="F538" s="152" t="s">
        <v>1282</v>
      </c>
      <c r="G538" s="150" t="s">
        <v>112</v>
      </c>
      <c r="H538" s="1275" t="s">
        <v>1594</v>
      </c>
      <c r="I538" s="944"/>
      <c r="J538" s="1326"/>
      <c r="K538" s="1326"/>
      <c r="L538" s="1331"/>
      <c r="M538" s="1339"/>
      <c r="N538" s="1343"/>
      <c r="O538" s="407"/>
      <c r="P538" s="314"/>
      <c r="Q538" s="108" t="s">
        <v>1569</v>
      </c>
      <c r="R538" s="148"/>
      <c r="S538" s="148"/>
      <c r="T538" s="148"/>
      <c r="U538" s="148"/>
      <c r="V538" s="148"/>
      <c r="W538" s="148"/>
      <c r="X538" s="148"/>
      <c r="Y538" s="148"/>
      <c r="Z538" s="148"/>
      <c r="AA538" s="148"/>
    </row>
    <row r="539" spans="1:27" ht="38.15" customHeight="1">
      <c r="A539" s="247"/>
      <c r="B539" s="216"/>
      <c r="C539" s="254"/>
      <c r="D539" s="331"/>
      <c r="E539" s="1303" t="s">
        <v>264</v>
      </c>
      <c r="F539" s="152" t="s">
        <v>1245</v>
      </c>
      <c r="G539" s="150" t="s">
        <v>112</v>
      </c>
      <c r="H539" s="1240" t="s">
        <v>1595</v>
      </c>
      <c r="I539" s="1287"/>
      <c r="J539" s="1317" t="s">
        <v>1584</v>
      </c>
      <c r="K539" s="1317" t="s">
        <v>1545</v>
      </c>
      <c r="L539" s="1020">
        <v>1</v>
      </c>
      <c r="M539" s="1335">
        <f>(0.4/5)*P540</f>
        <v>2.4</v>
      </c>
      <c r="N539" s="1341">
        <f>L539*M539</f>
        <v>2.4</v>
      </c>
      <c r="O539" s="406"/>
      <c r="P539" s="373"/>
      <c r="Q539" s="108" t="s">
        <v>1212</v>
      </c>
      <c r="R539" s="148"/>
      <c r="S539" s="148"/>
      <c r="T539" s="148"/>
      <c r="U539" s="148"/>
      <c r="V539" s="148"/>
      <c r="W539" s="148"/>
      <c r="X539" s="148"/>
      <c r="Y539" s="148"/>
      <c r="Z539" s="148"/>
      <c r="AA539" s="148"/>
    </row>
    <row r="540" spans="1:27" ht="32.15" customHeight="1">
      <c r="A540" s="247"/>
      <c r="B540" s="216"/>
      <c r="C540" s="254"/>
      <c r="D540" s="331"/>
      <c r="E540" s="1315"/>
      <c r="F540" s="152" t="s">
        <v>1227</v>
      </c>
      <c r="G540" s="150" t="s">
        <v>112</v>
      </c>
      <c r="H540" s="1163" t="s">
        <v>1596</v>
      </c>
      <c r="I540" s="944"/>
      <c r="J540" s="1325"/>
      <c r="K540" s="1325"/>
      <c r="L540" s="1330"/>
      <c r="M540" s="1338"/>
      <c r="N540" s="1342"/>
      <c r="O540" s="254"/>
      <c r="P540" s="381">
        <v>30</v>
      </c>
      <c r="Q540" s="108" t="s">
        <v>1212</v>
      </c>
      <c r="R540" s="148"/>
      <c r="S540" s="148"/>
      <c r="T540" s="148"/>
      <c r="U540" s="148"/>
      <c r="V540" s="148"/>
      <c r="W540" s="148"/>
      <c r="X540" s="148"/>
      <c r="Y540" s="148"/>
      <c r="Z540" s="148"/>
      <c r="AA540" s="148"/>
    </row>
    <row r="541" spans="1:27" ht="33" customHeight="1">
      <c r="A541" s="247"/>
      <c r="B541" s="216"/>
      <c r="C541" s="254"/>
      <c r="D541" s="331"/>
      <c r="E541" s="1315"/>
      <c r="F541" s="152" t="s">
        <v>1547</v>
      </c>
      <c r="G541" s="150" t="s">
        <v>112</v>
      </c>
      <c r="H541" s="1163" t="s">
        <v>1586</v>
      </c>
      <c r="I541" s="944"/>
      <c r="J541" s="1325"/>
      <c r="K541" s="1325"/>
      <c r="L541" s="1330"/>
      <c r="M541" s="1338"/>
      <c r="N541" s="1342"/>
      <c r="O541" s="254"/>
      <c r="P541" s="381"/>
      <c r="Q541" s="108" t="s">
        <v>1212</v>
      </c>
      <c r="R541" s="148"/>
      <c r="S541" s="148"/>
      <c r="T541" s="148"/>
      <c r="U541" s="148"/>
      <c r="V541" s="148"/>
      <c r="W541" s="148"/>
      <c r="X541" s="148"/>
      <c r="Y541" s="148"/>
      <c r="Z541" s="148"/>
      <c r="AA541" s="148"/>
    </row>
    <row r="542" spans="1:27" ht="32.15" customHeight="1">
      <c r="A542" s="247"/>
      <c r="B542" s="216"/>
      <c r="C542" s="254"/>
      <c r="D542" s="331"/>
      <c r="E542" s="1315"/>
      <c r="F542" s="152" t="s">
        <v>1549</v>
      </c>
      <c r="G542" s="150" t="s">
        <v>112</v>
      </c>
      <c r="H542" s="1163" t="s">
        <v>1550</v>
      </c>
      <c r="I542" s="944"/>
      <c r="J542" s="1325"/>
      <c r="K542" s="1325"/>
      <c r="L542" s="1330"/>
      <c r="M542" s="1338"/>
      <c r="N542" s="1342"/>
      <c r="O542" s="254"/>
      <c r="P542" s="381"/>
      <c r="Q542" s="108" t="s">
        <v>1212</v>
      </c>
      <c r="R542" s="148"/>
      <c r="S542" s="148"/>
      <c r="T542" s="148"/>
      <c r="U542" s="148"/>
      <c r="V542" s="148"/>
      <c r="W542" s="148"/>
      <c r="X542" s="148"/>
      <c r="Y542" s="148"/>
      <c r="Z542" s="148"/>
      <c r="AA542" s="148"/>
    </row>
    <row r="543" spans="1:27" ht="33" customHeight="1">
      <c r="A543" s="247"/>
      <c r="B543" s="216"/>
      <c r="C543" s="254"/>
      <c r="D543" s="331"/>
      <c r="E543" s="1315"/>
      <c r="F543" s="152" t="s">
        <v>1551</v>
      </c>
      <c r="G543" s="150" t="s">
        <v>112</v>
      </c>
      <c r="H543" s="1163" t="s">
        <v>1587</v>
      </c>
      <c r="I543" s="944"/>
      <c r="J543" s="1325"/>
      <c r="K543" s="1325"/>
      <c r="L543" s="1330"/>
      <c r="M543" s="1338"/>
      <c r="N543" s="1342"/>
      <c r="O543" s="254"/>
      <c r="P543" s="381"/>
      <c r="Q543" s="108" t="s">
        <v>1212</v>
      </c>
      <c r="R543" s="148"/>
      <c r="S543" s="148"/>
      <c r="T543" s="148"/>
      <c r="U543" s="148"/>
      <c r="V543" s="148"/>
      <c r="W543" s="148"/>
      <c r="X543" s="148"/>
      <c r="Y543" s="148"/>
      <c r="Z543" s="148"/>
      <c r="AA543" s="148"/>
    </row>
    <row r="544" spans="1:27" ht="53.15" customHeight="1">
      <c r="A544" s="247"/>
      <c r="B544" s="216"/>
      <c r="C544" s="254"/>
      <c r="D544" s="331"/>
      <c r="E544" s="1315"/>
      <c r="F544" s="152" t="s">
        <v>1553</v>
      </c>
      <c r="G544" s="150" t="s">
        <v>112</v>
      </c>
      <c r="H544" s="1296" t="s">
        <v>1597</v>
      </c>
      <c r="I544" s="1293"/>
      <c r="J544" s="1325"/>
      <c r="K544" s="1325"/>
      <c r="L544" s="1330"/>
      <c r="M544" s="1338"/>
      <c r="N544" s="1342"/>
      <c r="O544" s="254"/>
      <c r="P544" s="381"/>
      <c r="Q544" s="108" t="s">
        <v>1555</v>
      </c>
      <c r="R544" s="148"/>
      <c r="S544" s="148"/>
      <c r="T544" s="148"/>
      <c r="U544" s="148"/>
      <c r="V544" s="148"/>
      <c r="W544" s="148"/>
      <c r="X544" s="148"/>
      <c r="Y544" s="148"/>
      <c r="Z544" s="148"/>
      <c r="AA544" s="148"/>
    </row>
    <row r="545" spans="1:27" ht="22" customHeight="1">
      <c r="A545" s="247"/>
      <c r="B545" s="216"/>
      <c r="C545" s="254"/>
      <c r="D545" s="331"/>
      <c r="E545" s="1315"/>
      <c r="F545" s="152" t="s">
        <v>1556</v>
      </c>
      <c r="G545" s="150" t="s">
        <v>112</v>
      </c>
      <c r="H545" s="1163" t="s">
        <v>1589</v>
      </c>
      <c r="I545" s="944"/>
      <c r="J545" s="1325"/>
      <c r="K545" s="1325"/>
      <c r="L545" s="1330"/>
      <c r="M545" s="1338"/>
      <c r="N545" s="1342"/>
      <c r="O545" s="929"/>
      <c r="P545" s="381"/>
      <c r="Q545" s="108" t="s">
        <v>1212</v>
      </c>
      <c r="R545" s="148"/>
      <c r="S545" s="148"/>
      <c r="T545" s="148"/>
      <c r="U545" s="148"/>
      <c r="V545" s="148"/>
      <c r="W545" s="148"/>
      <c r="X545" s="148"/>
      <c r="Y545" s="148"/>
      <c r="Z545" s="148"/>
      <c r="AA545" s="148"/>
    </row>
    <row r="546" spans="1:27" ht="22" customHeight="1">
      <c r="A546" s="247"/>
      <c r="B546" s="216"/>
      <c r="C546" s="254"/>
      <c r="D546" s="331"/>
      <c r="E546" s="1315"/>
      <c r="F546" s="152" t="s">
        <v>4</v>
      </c>
      <c r="G546" s="150" t="s">
        <v>112</v>
      </c>
      <c r="H546" s="1296" t="s">
        <v>1598</v>
      </c>
      <c r="I546" s="1293"/>
      <c r="J546" s="1325"/>
      <c r="K546" s="1325"/>
      <c r="L546" s="1330"/>
      <c r="M546" s="1338"/>
      <c r="N546" s="1342"/>
      <c r="O546" s="929">
        <v>2.2000000000000002</v>
      </c>
      <c r="P546" s="381"/>
      <c r="Q546" s="108" t="s">
        <v>1559</v>
      </c>
      <c r="R546" s="148"/>
      <c r="S546" s="148"/>
      <c r="T546" s="148"/>
      <c r="U546" s="148"/>
      <c r="V546" s="148"/>
      <c r="W546" s="148"/>
      <c r="X546" s="148"/>
      <c r="Y546" s="148"/>
      <c r="Z546" s="148"/>
      <c r="AA546" s="148"/>
    </row>
    <row r="547" spans="1:27" ht="53.15" customHeight="1">
      <c r="A547" s="247"/>
      <c r="B547" s="216"/>
      <c r="C547" s="254"/>
      <c r="D547" s="331"/>
      <c r="E547" s="1315"/>
      <c r="F547" s="152" t="s">
        <v>1218</v>
      </c>
      <c r="G547" s="150" t="s">
        <v>112</v>
      </c>
      <c r="H547" s="1248" t="s">
        <v>1599</v>
      </c>
      <c r="I547" s="1003"/>
      <c r="J547" s="1325"/>
      <c r="K547" s="1325"/>
      <c r="L547" s="1330"/>
      <c r="M547" s="1338"/>
      <c r="N547" s="1342"/>
      <c r="O547" s="929"/>
      <c r="P547" s="381"/>
      <c r="Q547" s="108" t="s">
        <v>1219</v>
      </c>
      <c r="R547" s="148"/>
      <c r="S547" s="148"/>
      <c r="T547" s="148"/>
      <c r="U547" s="148"/>
      <c r="V547" s="148"/>
      <c r="W547" s="148"/>
      <c r="X547" s="148"/>
      <c r="Y547" s="148"/>
      <c r="Z547" s="148"/>
      <c r="AA547" s="148"/>
    </row>
    <row r="548" spans="1:27" ht="22" customHeight="1">
      <c r="A548" s="247"/>
      <c r="B548" s="216"/>
      <c r="C548" s="254"/>
      <c r="D548" s="331"/>
      <c r="E548" s="1315"/>
      <c r="F548" s="152" t="s">
        <v>1561</v>
      </c>
      <c r="G548" s="150" t="s">
        <v>112</v>
      </c>
      <c r="H548" s="1274" t="s">
        <v>1562</v>
      </c>
      <c r="I548" s="944"/>
      <c r="J548" s="1325"/>
      <c r="K548" s="1325"/>
      <c r="L548" s="1330"/>
      <c r="M548" s="1338"/>
      <c r="N548" s="1342"/>
      <c r="O548" s="254"/>
      <c r="P548" s="381"/>
      <c r="Q548" s="108" t="s">
        <v>1563</v>
      </c>
      <c r="R548" s="148"/>
      <c r="S548" s="148"/>
      <c r="T548" s="148"/>
      <c r="U548" s="148"/>
      <c r="V548" s="148"/>
      <c r="W548" s="148"/>
      <c r="X548" s="148"/>
      <c r="Y548" s="148"/>
      <c r="Z548" s="148"/>
      <c r="AA548" s="148"/>
    </row>
    <row r="549" spans="1:27" ht="44.15" customHeight="1">
      <c r="A549" s="247"/>
      <c r="B549" s="216"/>
      <c r="C549" s="254"/>
      <c r="D549" s="331"/>
      <c r="E549" s="1315"/>
      <c r="F549" s="152" t="s">
        <v>1564</v>
      </c>
      <c r="G549" s="150" t="s">
        <v>112</v>
      </c>
      <c r="H549" s="1248" t="s">
        <v>1600</v>
      </c>
      <c r="I549" s="1003"/>
      <c r="J549" s="1325"/>
      <c r="K549" s="1325"/>
      <c r="L549" s="1330"/>
      <c r="M549" s="1338"/>
      <c r="N549" s="1342"/>
      <c r="O549" s="254"/>
      <c r="P549" s="381"/>
      <c r="Q549" s="108" t="s">
        <v>1273</v>
      </c>
      <c r="R549" s="148"/>
      <c r="S549" s="148"/>
      <c r="T549" s="148"/>
      <c r="U549" s="148"/>
      <c r="V549" s="148"/>
      <c r="W549" s="148"/>
      <c r="X549" s="148"/>
      <c r="Y549" s="148"/>
      <c r="Z549" s="148"/>
      <c r="AA549" s="148"/>
    </row>
    <row r="550" spans="1:27" ht="49" customHeight="1">
      <c r="A550" s="247"/>
      <c r="B550" s="216"/>
      <c r="C550" s="254"/>
      <c r="D550" s="331"/>
      <c r="E550" s="1315"/>
      <c r="F550" s="152" t="s">
        <v>1277</v>
      </c>
      <c r="G550" s="150" t="s">
        <v>112</v>
      </c>
      <c r="H550" s="1274" t="s">
        <v>1601</v>
      </c>
      <c r="I550" s="944"/>
      <c r="J550" s="1325"/>
      <c r="K550" s="1325"/>
      <c r="L550" s="1330"/>
      <c r="M550" s="1338"/>
      <c r="N550" s="1342"/>
      <c r="O550" s="254"/>
      <c r="P550" s="381"/>
      <c r="Q550" s="108" t="s">
        <v>1567</v>
      </c>
      <c r="R550" s="148"/>
      <c r="S550" s="148"/>
      <c r="T550" s="148"/>
      <c r="U550" s="148"/>
      <c r="V550" s="148"/>
      <c r="W550" s="148"/>
      <c r="X550" s="148"/>
      <c r="Y550" s="148"/>
      <c r="Z550" s="148"/>
      <c r="AA550" s="148"/>
    </row>
    <row r="551" spans="1:27" ht="50.15" customHeight="1">
      <c r="A551" s="247"/>
      <c r="B551" s="216"/>
      <c r="C551" s="254"/>
      <c r="D551" s="331"/>
      <c r="E551" s="1316"/>
      <c r="F551" s="152" t="s">
        <v>1282</v>
      </c>
      <c r="G551" s="150" t="s">
        <v>112</v>
      </c>
      <c r="H551" s="1274" t="s">
        <v>1602</v>
      </c>
      <c r="I551" s="944"/>
      <c r="J551" s="1326"/>
      <c r="K551" s="1326"/>
      <c r="L551" s="1331"/>
      <c r="M551" s="1339"/>
      <c r="N551" s="1343"/>
      <c r="O551" s="407"/>
      <c r="P551" s="314"/>
      <c r="Q551" s="108" t="s">
        <v>1569</v>
      </c>
      <c r="R551" s="148"/>
      <c r="S551" s="148"/>
      <c r="T551" s="148"/>
      <c r="U551" s="148"/>
      <c r="V551" s="148"/>
      <c r="W551" s="148"/>
      <c r="X551" s="148"/>
      <c r="Y551" s="148"/>
      <c r="Z551" s="148"/>
      <c r="AA551" s="148"/>
    </row>
    <row r="552" spans="1:27" ht="38.15" customHeight="1">
      <c r="A552" s="247"/>
      <c r="B552" s="216"/>
      <c r="C552" s="254"/>
      <c r="D552" s="331"/>
      <c r="E552" s="1303" t="s">
        <v>266</v>
      </c>
      <c r="F552" s="152" t="s">
        <v>1245</v>
      </c>
      <c r="G552" s="150" t="s">
        <v>112</v>
      </c>
      <c r="H552" s="1273" t="s">
        <v>1603</v>
      </c>
      <c r="I552" s="1287"/>
      <c r="J552" s="1317" t="s">
        <v>1604</v>
      </c>
      <c r="K552" s="1317" t="s">
        <v>1545</v>
      </c>
      <c r="L552" s="1020">
        <v>1</v>
      </c>
      <c r="M552" s="1335">
        <f>(0.4/6)*P553</f>
        <v>2</v>
      </c>
      <c r="N552" s="1341">
        <f>L552*M552</f>
        <v>2</v>
      </c>
      <c r="O552" s="406"/>
      <c r="P552" s="373"/>
      <c r="Q552" s="108" t="s">
        <v>1212</v>
      </c>
      <c r="R552" s="148"/>
      <c r="S552" s="148"/>
      <c r="T552" s="148"/>
      <c r="U552" s="148"/>
      <c r="V552" s="148"/>
      <c r="W552" s="148"/>
      <c r="X552" s="148"/>
      <c r="Y552" s="148"/>
      <c r="Z552" s="148"/>
      <c r="AA552" s="148"/>
    </row>
    <row r="553" spans="1:27" ht="32.15" customHeight="1">
      <c r="A553" s="247"/>
      <c r="B553" s="216"/>
      <c r="C553" s="254"/>
      <c r="D553" s="331"/>
      <c r="E553" s="1315"/>
      <c r="F553" s="152" t="s">
        <v>1227</v>
      </c>
      <c r="G553" s="150" t="s">
        <v>112</v>
      </c>
      <c r="H553" s="1163" t="s">
        <v>1605</v>
      </c>
      <c r="I553" s="944"/>
      <c r="J553" s="1325"/>
      <c r="K553" s="1325"/>
      <c r="L553" s="1330"/>
      <c r="M553" s="1338"/>
      <c r="N553" s="1342"/>
      <c r="O553" s="254"/>
      <c r="P553" s="381">
        <v>30</v>
      </c>
      <c r="Q553" s="108" t="s">
        <v>1212</v>
      </c>
      <c r="R553" s="148"/>
      <c r="S553" s="148"/>
      <c r="T553" s="148"/>
      <c r="U553" s="148"/>
      <c r="V553" s="148"/>
      <c r="W553" s="148"/>
      <c r="X553" s="148"/>
      <c r="Y553" s="148"/>
      <c r="Z553" s="148"/>
      <c r="AA553" s="148"/>
    </row>
    <row r="554" spans="1:27" ht="33" customHeight="1">
      <c r="A554" s="247"/>
      <c r="B554" s="216"/>
      <c r="C554" s="254"/>
      <c r="D554" s="331"/>
      <c r="E554" s="1315"/>
      <c r="F554" s="152" t="s">
        <v>1547</v>
      </c>
      <c r="G554" s="150" t="s">
        <v>112</v>
      </c>
      <c r="H554" s="1163" t="s">
        <v>1606</v>
      </c>
      <c r="I554" s="944"/>
      <c r="J554" s="1325"/>
      <c r="K554" s="1325"/>
      <c r="L554" s="1330"/>
      <c r="M554" s="1338"/>
      <c r="N554" s="1342"/>
      <c r="O554" s="254"/>
      <c r="P554" s="381"/>
      <c r="Q554" s="108" t="s">
        <v>1212</v>
      </c>
      <c r="R554" s="148"/>
      <c r="S554" s="148"/>
      <c r="T554" s="148"/>
      <c r="U554" s="148"/>
      <c r="V554" s="148"/>
      <c r="W554" s="148"/>
      <c r="X554" s="148"/>
      <c r="Y554" s="148"/>
      <c r="Z554" s="148"/>
      <c r="AA554" s="148"/>
    </row>
    <row r="555" spans="1:27" ht="32.15" customHeight="1">
      <c r="A555" s="247"/>
      <c r="B555" s="216"/>
      <c r="C555" s="254"/>
      <c r="D555" s="331"/>
      <c r="E555" s="1315"/>
      <c r="F555" s="152" t="s">
        <v>1549</v>
      </c>
      <c r="G555" s="150" t="s">
        <v>112</v>
      </c>
      <c r="H555" s="1163" t="s">
        <v>1607</v>
      </c>
      <c r="I555" s="944"/>
      <c r="J555" s="1325"/>
      <c r="K555" s="1325"/>
      <c r="L555" s="1330"/>
      <c r="M555" s="1338"/>
      <c r="N555" s="1342"/>
      <c r="O555" s="254"/>
      <c r="P555" s="381"/>
      <c r="Q555" s="108" t="s">
        <v>1212</v>
      </c>
      <c r="R555" s="148"/>
      <c r="S555" s="148"/>
      <c r="T555" s="148"/>
      <c r="U555" s="148"/>
      <c r="V555" s="148"/>
      <c r="W555" s="148"/>
      <c r="X555" s="148"/>
      <c r="Y555" s="148"/>
      <c r="Z555" s="148"/>
      <c r="AA555" s="148"/>
    </row>
    <row r="556" spans="1:27" ht="33" customHeight="1">
      <c r="A556" s="247"/>
      <c r="B556" s="216"/>
      <c r="C556" s="254"/>
      <c r="D556" s="331"/>
      <c r="E556" s="1315"/>
      <c r="F556" s="152" t="s">
        <v>1551</v>
      </c>
      <c r="G556" s="150" t="s">
        <v>112</v>
      </c>
      <c r="H556" s="1163" t="s">
        <v>1608</v>
      </c>
      <c r="I556" s="944"/>
      <c r="J556" s="1325"/>
      <c r="K556" s="1325"/>
      <c r="L556" s="1330"/>
      <c r="M556" s="1338"/>
      <c r="N556" s="1342"/>
      <c r="O556" s="254"/>
      <c r="P556" s="381"/>
      <c r="Q556" s="108" t="s">
        <v>1212</v>
      </c>
      <c r="R556" s="148"/>
      <c r="S556" s="148"/>
      <c r="T556" s="148"/>
      <c r="U556" s="148"/>
      <c r="V556" s="148"/>
      <c r="W556" s="148"/>
      <c r="X556" s="148"/>
      <c r="Y556" s="148"/>
      <c r="Z556" s="148"/>
      <c r="AA556" s="148"/>
    </row>
    <row r="557" spans="1:27" ht="33" customHeight="1">
      <c r="A557" s="247"/>
      <c r="B557" s="216"/>
      <c r="C557" s="254"/>
      <c r="D557" s="331"/>
      <c r="E557" s="1315"/>
      <c r="F557" s="152" t="s">
        <v>1553</v>
      </c>
      <c r="G557" s="150" t="s">
        <v>112</v>
      </c>
      <c r="H557" s="1274" t="s">
        <v>1609</v>
      </c>
      <c r="I557" s="944"/>
      <c r="J557" s="1325"/>
      <c r="K557" s="1325"/>
      <c r="L557" s="1330"/>
      <c r="M557" s="1338"/>
      <c r="N557" s="1342"/>
      <c r="O557" s="929"/>
      <c r="P557" s="381"/>
      <c r="Q557" s="108" t="s">
        <v>1555</v>
      </c>
      <c r="R557" s="148"/>
      <c r="S557" s="148"/>
      <c r="T557" s="148"/>
      <c r="U557" s="148"/>
      <c r="V557" s="148"/>
      <c r="W557" s="148"/>
      <c r="X557" s="148"/>
      <c r="Y557" s="148"/>
      <c r="Z557" s="148"/>
      <c r="AA557" s="148"/>
    </row>
    <row r="558" spans="1:27" ht="22" customHeight="1">
      <c r="A558" s="247"/>
      <c r="B558" s="216"/>
      <c r="C558" s="254"/>
      <c r="D558" s="331"/>
      <c r="E558" s="1315"/>
      <c r="F558" s="152" t="s">
        <v>1556</v>
      </c>
      <c r="G558" s="150" t="s">
        <v>112</v>
      </c>
      <c r="H558" s="1163" t="s">
        <v>1610</v>
      </c>
      <c r="I558" s="944"/>
      <c r="J558" s="1325"/>
      <c r="K558" s="1325"/>
      <c r="L558" s="1330"/>
      <c r="M558" s="1338"/>
      <c r="N558" s="1342"/>
      <c r="O558" s="929">
        <v>1.93</v>
      </c>
      <c r="P558" s="381"/>
      <c r="Q558" s="108" t="s">
        <v>1212</v>
      </c>
      <c r="R558" s="148"/>
      <c r="S558" s="148"/>
      <c r="T558" s="148"/>
      <c r="U558" s="148"/>
      <c r="V558" s="148"/>
      <c r="W558" s="148"/>
      <c r="X558" s="148"/>
      <c r="Y558" s="148"/>
      <c r="Z558" s="148"/>
      <c r="AA558" s="148"/>
    </row>
    <row r="559" spans="1:27" ht="22" customHeight="1">
      <c r="A559" s="247"/>
      <c r="B559" s="216"/>
      <c r="C559" s="254"/>
      <c r="D559" s="331"/>
      <c r="E559" s="1315"/>
      <c r="F559" s="152" t="s">
        <v>4</v>
      </c>
      <c r="G559" s="150" t="s">
        <v>112</v>
      </c>
      <c r="H559" s="1274" t="s">
        <v>1611</v>
      </c>
      <c r="I559" s="944"/>
      <c r="J559" s="1325"/>
      <c r="K559" s="1325"/>
      <c r="L559" s="1330"/>
      <c r="M559" s="1338"/>
      <c r="N559" s="1342"/>
      <c r="O559" s="929"/>
      <c r="P559" s="381"/>
      <c r="Q559" s="108" t="s">
        <v>1559</v>
      </c>
      <c r="R559" s="148"/>
      <c r="S559" s="148"/>
      <c r="T559" s="148"/>
      <c r="U559" s="148"/>
      <c r="V559" s="148"/>
      <c r="W559" s="148"/>
      <c r="X559" s="148"/>
      <c r="Y559" s="148"/>
      <c r="Z559" s="148"/>
      <c r="AA559" s="148"/>
    </row>
    <row r="560" spans="1:27" ht="43" customHeight="1">
      <c r="A560" s="247"/>
      <c r="B560" s="216"/>
      <c r="C560" s="254"/>
      <c r="D560" s="331"/>
      <c r="E560" s="1315"/>
      <c r="F560" s="152" t="s">
        <v>1218</v>
      </c>
      <c r="G560" s="150" t="s">
        <v>112</v>
      </c>
      <c r="H560" s="1248" t="s">
        <v>1612</v>
      </c>
      <c r="I560" s="1003"/>
      <c r="J560" s="1325"/>
      <c r="K560" s="1325"/>
      <c r="L560" s="1330"/>
      <c r="M560" s="1338"/>
      <c r="N560" s="1342"/>
      <c r="O560" s="254"/>
      <c r="P560" s="381"/>
      <c r="Q560" s="108" t="s">
        <v>1219</v>
      </c>
      <c r="R560" s="148"/>
      <c r="S560" s="148"/>
      <c r="T560" s="148"/>
      <c r="U560" s="148"/>
      <c r="V560" s="148"/>
      <c r="W560" s="148"/>
      <c r="X560" s="148"/>
      <c r="Y560" s="148"/>
      <c r="Z560" s="148"/>
      <c r="AA560" s="148"/>
    </row>
    <row r="561" spans="1:27" ht="22" customHeight="1">
      <c r="A561" s="247"/>
      <c r="B561" s="216"/>
      <c r="C561" s="254"/>
      <c r="D561" s="331"/>
      <c r="E561" s="1315"/>
      <c r="F561" s="152" t="s">
        <v>1561</v>
      </c>
      <c r="G561" s="150" t="s">
        <v>112</v>
      </c>
      <c r="H561" s="1274" t="s">
        <v>1613</v>
      </c>
      <c r="I561" s="944"/>
      <c r="J561" s="1325"/>
      <c r="K561" s="1325"/>
      <c r="L561" s="1330"/>
      <c r="M561" s="1338"/>
      <c r="N561" s="1342"/>
      <c r="O561" s="254"/>
      <c r="P561" s="381"/>
      <c r="Q561" s="108" t="s">
        <v>1563</v>
      </c>
      <c r="R561" s="148"/>
      <c r="S561" s="148"/>
      <c r="T561" s="148"/>
      <c r="U561" s="148"/>
      <c r="V561" s="148"/>
      <c r="W561" s="148"/>
      <c r="X561" s="148"/>
      <c r="Y561" s="148"/>
      <c r="Z561" s="148"/>
      <c r="AA561" s="148"/>
    </row>
    <row r="562" spans="1:27" ht="44.15" customHeight="1">
      <c r="A562" s="247"/>
      <c r="B562" s="216"/>
      <c r="C562" s="254"/>
      <c r="D562" s="331"/>
      <c r="E562" s="1315"/>
      <c r="F562" s="152" t="s">
        <v>1564</v>
      </c>
      <c r="G562" s="150" t="s">
        <v>112</v>
      </c>
      <c r="H562" s="1248" t="s">
        <v>1614</v>
      </c>
      <c r="I562" s="1003"/>
      <c r="J562" s="1325"/>
      <c r="K562" s="1325"/>
      <c r="L562" s="1330"/>
      <c r="M562" s="1338"/>
      <c r="N562" s="1342"/>
      <c r="O562" s="254"/>
      <c r="P562" s="381"/>
      <c r="Q562" s="108" t="s">
        <v>1273</v>
      </c>
      <c r="R562" s="148"/>
      <c r="S562" s="148"/>
      <c r="T562" s="148"/>
      <c r="U562" s="148"/>
      <c r="V562" s="148"/>
      <c r="W562" s="148"/>
      <c r="X562" s="148"/>
      <c r="Y562" s="148"/>
      <c r="Z562" s="148"/>
      <c r="AA562" s="148"/>
    </row>
    <row r="563" spans="1:27" ht="52" customHeight="1">
      <c r="A563" s="247"/>
      <c r="B563" s="216"/>
      <c r="C563" s="254"/>
      <c r="D563" s="331"/>
      <c r="E563" s="1315"/>
      <c r="F563" s="152" t="s">
        <v>1277</v>
      </c>
      <c r="G563" s="150" t="s">
        <v>112</v>
      </c>
      <c r="H563" s="1297" t="s">
        <v>10</v>
      </c>
      <c r="I563" s="944"/>
      <c r="J563" s="1325"/>
      <c r="K563" s="1325"/>
      <c r="L563" s="1330"/>
      <c r="M563" s="1338"/>
      <c r="N563" s="1342"/>
      <c r="O563" s="254"/>
      <c r="P563" s="381"/>
      <c r="Q563" s="108" t="s">
        <v>1567</v>
      </c>
      <c r="R563" s="148"/>
      <c r="S563" s="148"/>
      <c r="T563" s="148"/>
      <c r="U563" s="148"/>
      <c r="V563" s="148"/>
      <c r="W563" s="148"/>
      <c r="X563" s="148"/>
      <c r="Y563" s="148"/>
      <c r="Z563" s="148"/>
      <c r="AA563" s="148"/>
    </row>
    <row r="564" spans="1:27" ht="32.15" customHeight="1">
      <c r="A564" s="247"/>
      <c r="B564" s="216"/>
      <c r="C564" s="254"/>
      <c r="D564" s="331"/>
      <c r="E564" s="1316"/>
      <c r="F564" s="152" t="s">
        <v>1282</v>
      </c>
      <c r="G564" s="150" t="s">
        <v>112</v>
      </c>
      <c r="H564" s="1274" t="s">
        <v>1615</v>
      </c>
      <c r="I564" s="944"/>
      <c r="J564" s="1326"/>
      <c r="K564" s="1326"/>
      <c r="L564" s="1331"/>
      <c r="M564" s="1339"/>
      <c r="N564" s="1343"/>
      <c r="O564" s="407"/>
      <c r="P564" s="314"/>
      <c r="Q564" s="108" t="s">
        <v>1569</v>
      </c>
      <c r="R564" s="148"/>
      <c r="S564" s="148"/>
      <c r="T564" s="148"/>
      <c r="U564" s="148"/>
      <c r="V564" s="148"/>
      <c r="W564" s="148"/>
      <c r="X564" s="148"/>
      <c r="Y564" s="148"/>
      <c r="Z564" s="148"/>
      <c r="AA564" s="148"/>
    </row>
    <row r="565" spans="1:27" ht="38.15" customHeight="1">
      <c r="A565" s="247"/>
      <c r="B565" s="216"/>
      <c r="C565" s="254"/>
      <c r="D565" s="331"/>
      <c r="E565" s="1303" t="s">
        <v>1341</v>
      </c>
      <c r="F565" s="152" t="s">
        <v>1245</v>
      </c>
      <c r="G565" s="150" t="s">
        <v>112</v>
      </c>
      <c r="H565" s="1273" t="s">
        <v>1616</v>
      </c>
      <c r="I565" s="1287"/>
      <c r="J565" s="1317" t="s">
        <v>1617</v>
      </c>
      <c r="K565" s="1317" t="s">
        <v>1545</v>
      </c>
      <c r="L565" s="1020">
        <v>1</v>
      </c>
      <c r="M565" s="1335">
        <f>(0.4/5)*P566</f>
        <v>2.4</v>
      </c>
      <c r="N565" s="1341">
        <f>L565*M565</f>
        <v>2.4</v>
      </c>
      <c r="O565" s="406"/>
      <c r="P565" s="373"/>
      <c r="Q565" s="108" t="s">
        <v>1212</v>
      </c>
      <c r="R565" s="148"/>
      <c r="S565" s="148"/>
      <c r="T565" s="148"/>
      <c r="U565" s="148"/>
      <c r="V565" s="148"/>
      <c r="W565" s="148"/>
      <c r="X565" s="148"/>
      <c r="Y565" s="148"/>
      <c r="Z565" s="148"/>
      <c r="AA565" s="148"/>
    </row>
    <row r="566" spans="1:27" ht="32.15" customHeight="1">
      <c r="A566" s="247"/>
      <c r="B566" s="216"/>
      <c r="C566" s="254"/>
      <c r="D566" s="331"/>
      <c r="E566" s="1315"/>
      <c r="F566" s="152" t="s">
        <v>1227</v>
      </c>
      <c r="G566" s="150" t="s">
        <v>112</v>
      </c>
      <c r="H566" s="1163" t="s">
        <v>1618</v>
      </c>
      <c r="I566" s="944"/>
      <c r="J566" s="1325"/>
      <c r="K566" s="1325"/>
      <c r="L566" s="1330"/>
      <c r="M566" s="1338"/>
      <c r="N566" s="1342"/>
      <c r="O566" s="254"/>
      <c r="P566" s="381">
        <v>30</v>
      </c>
      <c r="Q566" s="108" t="s">
        <v>1212</v>
      </c>
      <c r="R566" s="148"/>
      <c r="S566" s="148"/>
      <c r="T566" s="148"/>
      <c r="U566" s="148"/>
      <c r="V566" s="148"/>
      <c r="W566" s="148"/>
      <c r="X566" s="148"/>
      <c r="Y566" s="148"/>
      <c r="Z566" s="148"/>
      <c r="AA566" s="148"/>
    </row>
    <row r="567" spans="1:27" ht="33" customHeight="1">
      <c r="A567" s="247"/>
      <c r="B567" s="216"/>
      <c r="C567" s="254"/>
      <c r="D567" s="331"/>
      <c r="E567" s="1315"/>
      <c r="F567" s="152" t="s">
        <v>1547</v>
      </c>
      <c r="G567" s="150" t="s">
        <v>112</v>
      </c>
      <c r="H567" s="1163" t="s">
        <v>1619</v>
      </c>
      <c r="I567" s="944"/>
      <c r="J567" s="1325"/>
      <c r="K567" s="1325"/>
      <c r="L567" s="1330"/>
      <c r="M567" s="1338"/>
      <c r="N567" s="1342"/>
      <c r="O567" s="254"/>
      <c r="P567" s="381"/>
      <c r="Q567" s="108" t="s">
        <v>1212</v>
      </c>
      <c r="R567" s="148"/>
      <c r="S567" s="148"/>
      <c r="T567" s="148"/>
      <c r="U567" s="148"/>
      <c r="V567" s="148"/>
      <c r="W567" s="148"/>
      <c r="X567" s="148"/>
      <c r="Y567" s="148"/>
      <c r="Z567" s="148"/>
      <c r="AA567" s="148"/>
    </row>
    <row r="568" spans="1:27" ht="32.15" customHeight="1">
      <c r="A568" s="247"/>
      <c r="B568" s="216"/>
      <c r="C568" s="254"/>
      <c r="D568" s="331"/>
      <c r="E568" s="1315"/>
      <c r="F568" s="152" t="s">
        <v>1549</v>
      </c>
      <c r="G568" s="150" t="s">
        <v>112</v>
      </c>
      <c r="H568" s="1163" t="s">
        <v>1620</v>
      </c>
      <c r="I568" s="944"/>
      <c r="J568" s="1325"/>
      <c r="K568" s="1325"/>
      <c r="L568" s="1330"/>
      <c r="M568" s="1338"/>
      <c r="N568" s="1342"/>
      <c r="O568" s="254"/>
      <c r="P568" s="381"/>
      <c r="Q568" s="108" t="s">
        <v>1212</v>
      </c>
      <c r="R568" s="148"/>
      <c r="S568" s="148"/>
      <c r="T568" s="148"/>
      <c r="U568" s="148"/>
      <c r="V568" s="148"/>
      <c r="W568" s="148"/>
      <c r="X568" s="148"/>
      <c r="Y568" s="148"/>
      <c r="Z568" s="148"/>
      <c r="AA568" s="148"/>
    </row>
    <row r="569" spans="1:27" ht="33" customHeight="1">
      <c r="A569" s="247"/>
      <c r="B569" s="216"/>
      <c r="C569" s="254"/>
      <c r="D569" s="331"/>
      <c r="E569" s="1315"/>
      <c r="F569" s="152" t="s">
        <v>1551</v>
      </c>
      <c r="G569" s="150" t="s">
        <v>112</v>
      </c>
      <c r="H569" s="1163" t="s">
        <v>1621</v>
      </c>
      <c r="I569" s="944"/>
      <c r="J569" s="1325"/>
      <c r="K569" s="1325"/>
      <c r="L569" s="1330"/>
      <c r="M569" s="1338"/>
      <c r="N569" s="1342"/>
      <c r="O569" s="254"/>
      <c r="P569" s="381"/>
      <c r="Q569" s="108" t="s">
        <v>1212</v>
      </c>
      <c r="R569" s="148"/>
      <c r="S569" s="148"/>
      <c r="T569" s="148"/>
      <c r="U569" s="148"/>
      <c r="V569" s="148"/>
      <c r="W569" s="148"/>
      <c r="X569" s="148"/>
      <c r="Y569" s="148"/>
      <c r="Z569" s="148"/>
      <c r="AA569" s="148"/>
    </row>
    <row r="570" spans="1:27" ht="33" customHeight="1">
      <c r="A570" s="247"/>
      <c r="B570" s="216"/>
      <c r="C570" s="254"/>
      <c r="D570" s="331"/>
      <c r="E570" s="1315"/>
      <c r="F570" s="152" t="s">
        <v>1553</v>
      </c>
      <c r="G570" s="150" t="s">
        <v>112</v>
      </c>
      <c r="H570" s="1274" t="s">
        <v>1622</v>
      </c>
      <c r="I570" s="944"/>
      <c r="J570" s="1325"/>
      <c r="K570" s="1325"/>
      <c r="L570" s="1330"/>
      <c r="M570" s="1338"/>
      <c r="N570" s="1342"/>
      <c r="O570" s="929"/>
      <c r="P570" s="381"/>
      <c r="Q570" s="108" t="s">
        <v>1555</v>
      </c>
      <c r="R570" s="148"/>
      <c r="S570" s="148"/>
      <c r="T570" s="148"/>
      <c r="U570" s="148"/>
      <c r="V570" s="148"/>
      <c r="W570" s="148"/>
      <c r="X570" s="148"/>
      <c r="Y570" s="148"/>
      <c r="Z570" s="148"/>
      <c r="AA570" s="148"/>
    </row>
    <row r="571" spans="1:27" ht="22" customHeight="1">
      <c r="A571" s="247"/>
      <c r="B571" s="216"/>
      <c r="C571" s="254"/>
      <c r="D571" s="331"/>
      <c r="E571" s="1315"/>
      <c r="F571" s="152" t="s">
        <v>1556</v>
      </c>
      <c r="G571" s="150" t="s">
        <v>112</v>
      </c>
      <c r="H571" s="1163" t="s">
        <v>1623</v>
      </c>
      <c r="I571" s="944"/>
      <c r="J571" s="1325"/>
      <c r="K571" s="1325"/>
      <c r="L571" s="1330"/>
      <c r="M571" s="1338"/>
      <c r="N571" s="1342"/>
      <c r="O571" s="929">
        <v>2.2400000000000002</v>
      </c>
      <c r="P571" s="381"/>
      <c r="Q571" s="108" t="s">
        <v>1212</v>
      </c>
      <c r="R571" s="148"/>
      <c r="S571" s="148"/>
      <c r="T571" s="148"/>
      <c r="U571" s="148"/>
      <c r="V571" s="148"/>
      <c r="W571" s="148"/>
      <c r="X571" s="148"/>
      <c r="Y571" s="148"/>
      <c r="Z571" s="148"/>
      <c r="AA571" s="148"/>
    </row>
    <row r="572" spans="1:27" ht="22" customHeight="1">
      <c r="A572" s="247"/>
      <c r="B572" s="216"/>
      <c r="C572" s="254"/>
      <c r="D572" s="331"/>
      <c r="E572" s="1315"/>
      <c r="F572" s="152" t="s">
        <v>4</v>
      </c>
      <c r="G572" s="150" t="s">
        <v>112</v>
      </c>
      <c r="H572" s="1274" t="s">
        <v>1624</v>
      </c>
      <c r="I572" s="944"/>
      <c r="J572" s="1325"/>
      <c r="K572" s="1325"/>
      <c r="L572" s="1330"/>
      <c r="M572" s="1338"/>
      <c r="N572" s="1342"/>
      <c r="O572" s="929"/>
      <c r="P572" s="381"/>
      <c r="Q572" s="108" t="s">
        <v>1559</v>
      </c>
      <c r="R572" s="148"/>
      <c r="S572" s="148"/>
      <c r="T572" s="148"/>
      <c r="U572" s="148"/>
      <c r="V572" s="148"/>
      <c r="W572" s="148"/>
      <c r="X572" s="148"/>
      <c r="Y572" s="148"/>
      <c r="Z572" s="148"/>
      <c r="AA572" s="148"/>
    </row>
    <row r="573" spans="1:27" ht="52" customHeight="1">
      <c r="A573" s="247"/>
      <c r="B573" s="216"/>
      <c r="C573" s="254"/>
      <c r="D573" s="331"/>
      <c r="E573" s="1315"/>
      <c r="F573" s="152" t="s">
        <v>1218</v>
      </c>
      <c r="G573" s="150" t="s">
        <v>112</v>
      </c>
      <c r="H573" s="1248" t="s">
        <v>1625</v>
      </c>
      <c r="I573" s="1003"/>
      <c r="J573" s="1325"/>
      <c r="K573" s="1325"/>
      <c r="L573" s="1330"/>
      <c r="M573" s="1338"/>
      <c r="N573" s="1342"/>
      <c r="O573" s="254"/>
      <c r="P573" s="381"/>
      <c r="Q573" s="108" t="s">
        <v>1219</v>
      </c>
      <c r="R573" s="148"/>
      <c r="S573" s="148"/>
      <c r="T573" s="148"/>
      <c r="U573" s="148"/>
      <c r="V573" s="148"/>
      <c r="W573" s="148"/>
      <c r="X573" s="148"/>
      <c r="Y573" s="148"/>
      <c r="Z573" s="148"/>
      <c r="AA573" s="148"/>
    </row>
    <row r="574" spans="1:27" ht="22" customHeight="1">
      <c r="A574" s="247"/>
      <c r="B574" s="216"/>
      <c r="C574" s="254"/>
      <c r="D574" s="331"/>
      <c r="E574" s="1315"/>
      <c r="F574" s="152" t="s">
        <v>1561</v>
      </c>
      <c r="G574" s="150" t="s">
        <v>112</v>
      </c>
      <c r="H574" s="1274" t="s">
        <v>1626</v>
      </c>
      <c r="I574" s="944"/>
      <c r="J574" s="1325"/>
      <c r="K574" s="1325"/>
      <c r="L574" s="1330"/>
      <c r="M574" s="1338"/>
      <c r="N574" s="1342"/>
      <c r="O574" s="254"/>
      <c r="P574" s="381"/>
      <c r="Q574" s="108" t="s">
        <v>1563</v>
      </c>
      <c r="R574" s="148"/>
      <c r="S574" s="148"/>
      <c r="T574" s="148"/>
      <c r="U574" s="148"/>
      <c r="V574" s="148"/>
      <c r="W574" s="148"/>
      <c r="X574" s="148"/>
      <c r="Y574" s="148"/>
      <c r="Z574" s="148"/>
      <c r="AA574" s="148"/>
    </row>
    <row r="575" spans="1:27" ht="44.15" customHeight="1">
      <c r="A575" s="247"/>
      <c r="B575" s="216"/>
      <c r="C575" s="254"/>
      <c r="D575" s="331"/>
      <c r="E575" s="1315"/>
      <c r="F575" s="152" t="s">
        <v>1564</v>
      </c>
      <c r="G575" s="150" t="s">
        <v>112</v>
      </c>
      <c r="H575" s="1248" t="s">
        <v>1627</v>
      </c>
      <c r="I575" s="1003"/>
      <c r="J575" s="1325"/>
      <c r="K575" s="1325"/>
      <c r="L575" s="1330"/>
      <c r="M575" s="1338"/>
      <c r="N575" s="1342"/>
      <c r="O575" s="254"/>
      <c r="P575" s="381"/>
      <c r="Q575" s="108" t="s">
        <v>1273</v>
      </c>
      <c r="R575" s="148"/>
      <c r="S575" s="148"/>
      <c r="T575" s="148"/>
      <c r="U575" s="148"/>
      <c r="V575" s="148"/>
      <c r="W575" s="148"/>
      <c r="X575" s="148"/>
      <c r="Y575" s="148"/>
      <c r="Z575" s="148"/>
      <c r="AA575" s="148"/>
    </row>
    <row r="576" spans="1:27" ht="37.5" customHeight="1">
      <c r="A576" s="247"/>
      <c r="B576" s="216"/>
      <c r="C576" s="254"/>
      <c r="D576" s="331"/>
      <c r="E576" s="1315"/>
      <c r="F576" s="152" t="s">
        <v>1277</v>
      </c>
      <c r="G576" s="150" t="s">
        <v>112</v>
      </c>
      <c r="H576" s="1246" t="s">
        <v>10</v>
      </c>
      <c r="I576" s="944"/>
      <c r="J576" s="1325"/>
      <c r="K576" s="1325"/>
      <c r="L576" s="1330"/>
      <c r="M576" s="1338"/>
      <c r="N576" s="1342"/>
      <c r="O576" s="254"/>
      <c r="P576" s="381"/>
      <c r="Q576" s="108" t="s">
        <v>1567</v>
      </c>
      <c r="R576" s="148"/>
      <c r="S576" s="148"/>
      <c r="T576" s="148"/>
      <c r="U576" s="148"/>
      <c r="V576" s="148"/>
      <c r="W576" s="148"/>
      <c r="X576" s="148"/>
      <c r="Y576" s="148"/>
      <c r="Z576" s="148"/>
      <c r="AA576" s="148"/>
    </row>
    <row r="577" spans="1:27" ht="32.15" customHeight="1">
      <c r="A577" s="247"/>
      <c r="B577" s="216"/>
      <c r="C577" s="254"/>
      <c r="D577" s="331"/>
      <c r="E577" s="1316"/>
      <c r="F577" s="152" t="s">
        <v>1282</v>
      </c>
      <c r="G577" s="150" t="s">
        <v>112</v>
      </c>
      <c r="H577" s="1275" t="s">
        <v>1628</v>
      </c>
      <c r="I577" s="944"/>
      <c r="J577" s="1326"/>
      <c r="K577" s="1326"/>
      <c r="L577" s="1331"/>
      <c r="M577" s="1339"/>
      <c r="N577" s="1343"/>
      <c r="O577" s="407"/>
      <c r="P577" s="314"/>
      <c r="Q577" s="108" t="s">
        <v>1569</v>
      </c>
      <c r="R577" s="148"/>
      <c r="S577" s="148"/>
      <c r="T577" s="148"/>
      <c r="U577" s="148"/>
      <c r="V577" s="148"/>
      <c r="W577" s="148"/>
      <c r="X577" s="148"/>
      <c r="Y577" s="148"/>
      <c r="Z577" s="148"/>
      <c r="AA577" s="148"/>
    </row>
    <row r="578" spans="1:27" ht="38.15" customHeight="1">
      <c r="A578" s="247"/>
      <c r="B578" s="216"/>
      <c r="C578" s="254"/>
      <c r="D578" s="331"/>
      <c r="E578" s="1303" t="s">
        <v>1358</v>
      </c>
      <c r="F578" s="152" t="s">
        <v>1245</v>
      </c>
      <c r="G578" s="150" t="s">
        <v>112</v>
      </c>
      <c r="H578" s="1273" t="s">
        <v>1629</v>
      </c>
      <c r="I578" s="1287"/>
      <c r="J578" s="1317" t="s">
        <v>1617</v>
      </c>
      <c r="K578" s="1317" t="s">
        <v>1545</v>
      </c>
      <c r="L578" s="1020">
        <v>1</v>
      </c>
      <c r="M578" s="1335">
        <f>(0.4/4)*P579</f>
        <v>3</v>
      </c>
      <c r="N578" s="1341">
        <f>L578*M578</f>
        <v>3</v>
      </c>
      <c r="O578" s="406"/>
      <c r="P578" s="373"/>
      <c r="Q578" s="108" t="s">
        <v>1212</v>
      </c>
      <c r="R578" s="148"/>
      <c r="S578" s="148"/>
      <c r="T578" s="148"/>
      <c r="U578" s="148"/>
      <c r="V578" s="148"/>
      <c r="W578" s="148"/>
      <c r="X578" s="148"/>
      <c r="Y578" s="148"/>
      <c r="Z578" s="148"/>
      <c r="AA578" s="148"/>
    </row>
    <row r="579" spans="1:27" ht="32.15" customHeight="1">
      <c r="A579" s="247"/>
      <c r="B579" s="216"/>
      <c r="C579" s="254"/>
      <c r="D579" s="331"/>
      <c r="E579" s="1315"/>
      <c r="F579" s="152" t="s">
        <v>1227</v>
      </c>
      <c r="G579" s="150" t="s">
        <v>112</v>
      </c>
      <c r="H579" s="1163" t="s">
        <v>1630</v>
      </c>
      <c r="I579" s="944"/>
      <c r="J579" s="1325"/>
      <c r="K579" s="1325"/>
      <c r="L579" s="1330"/>
      <c r="M579" s="1338"/>
      <c r="N579" s="1342"/>
      <c r="O579" s="254"/>
      <c r="P579" s="381">
        <v>30</v>
      </c>
      <c r="Q579" s="108" t="s">
        <v>1212</v>
      </c>
      <c r="R579" s="148"/>
      <c r="S579" s="148"/>
      <c r="T579" s="148"/>
      <c r="U579" s="148"/>
      <c r="V579" s="148"/>
      <c r="W579" s="148"/>
      <c r="X579" s="148"/>
      <c r="Y579" s="148"/>
      <c r="Z579" s="148"/>
      <c r="AA579" s="148"/>
    </row>
    <row r="580" spans="1:27" ht="33" customHeight="1">
      <c r="A580" s="247"/>
      <c r="B580" s="216"/>
      <c r="C580" s="254"/>
      <c r="D580" s="331"/>
      <c r="E580" s="1315"/>
      <c r="F580" s="152" t="s">
        <v>1547</v>
      </c>
      <c r="G580" s="150" t="s">
        <v>112</v>
      </c>
      <c r="H580" s="1163" t="s">
        <v>1619</v>
      </c>
      <c r="I580" s="944"/>
      <c r="J580" s="1325"/>
      <c r="K580" s="1325"/>
      <c r="L580" s="1330"/>
      <c r="M580" s="1338"/>
      <c r="N580" s="1342"/>
      <c r="O580" s="254"/>
      <c r="P580" s="381"/>
      <c r="Q580" s="108" t="s">
        <v>1212</v>
      </c>
      <c r="R580" s="148"/>
      <c r="S580" s="148"/>
      <c r="T580" s="148"/>
      <c r="U580" s="148"/>
      <c r="V580" s="148"/>
      <c r="W580" s="148"/>
      <c r="X580" s="148"/>
      <c r="Y580" s="148"/>
      <c r="Z580" s="148"/>
      <c r="AA580" s="148"/>
    </row>
    <row r="581" spans="1:27" ht="32.15" customHeight="1">
      <c r="A581" s="247"/>
      <c r="B581" s="216"/>
      <c r="C581" s="254"/>
      <c r="D581" s="331"/>
      <c r="E581" s="1315"/>
      <c r="F581" s="152" t="s">
        <v>1549</v>
      </c>
      <c r="G581" s="150" t="s">
        <v>112</v>
      </c>
      <c r="H581" s="1163" t="s">
        <v>1620</v>
      </c>
      <c r="I581" s="944"/>
      <c r="J581" s="1325"/>
      <c r="K581" s="1325"/>
      <c r="L581" s="1330"/>
      <c r="M581" s="1338"/>
      <c r="N581" s="1342"/>
      <c r="O581" s="254"/>
      <c r="P581" s="381"/>
      <c r="Q581" s="108" t="s">
        <v>1212</v>
      </c>
      <c r="R581" s="148"/>
      <c r="S581" s="148"/>
      <c r="T581" s="148"/>
      <c r="U581" s="148"/>
      <c r="V581" s="148"/>
      <c r="W581" s="148"/>
      <c r="X581" s="148"/>
      <c r="Y581" s="148"/>
      <c r="Z581" s="148"/>
      <c r="AA581" s="148"/>
    </row>
    <row r="582" spans="1:27" ht="33" customHeight="1">
      <c r="A582" s="247"/>
      <c r="B582" s="216"/>
      <c r="C582" s="254"/>
      <c r="D582" s="331"/>
      <c r="E582" s="1315"/>
      <c r="F582" s="152" t="s">
        <v>1551</v>
      </c>
      <c r="G582" s="150" t="s">
        <v>112</v>
      </c>
      <c r="H582" s="1163" t="s">
        <v>1621</v>
      </c>
      <c r="I582" s="944"/>
      <c r="J582" s="1325"/>
      <c r="K582" s="1325"/>
      <c r="L582" s="1330"/>
      <c r="M582" s="1338"/>
      <c r="N582" s="1342"/>
      <c r="O582" s="254"/>
      <c r="P582" s="381"/>
      <c r="Q582" s="108" t="s">
        <v>1212</v>
      </c>
      <c r="R582" s="148"/>
      <c r="S582" s="148"/>
      <c r="T582" s="148"/>
      <c r="U582" s="148"/>
      <c r="V582" s="148"/>
      <c r="W582" s="148"/>
      <c r="X582" s="148"/>
      <c r="Y582" s="148"/>
      <c r="Z582" s="148"/>
      <c r="AA582" s="148"/>
    </row>
    <row r="583" spans="1:27" ht="33" customHeight="1">
      <c r="A583" s="247"/>
      <c r="B583" s="216"/>
      <c r="C583" s="254"/>
      <c r="D583" s="331"/>
      <c r="E583" s="1315"/>
      <c r="F583" s="152" t="s">
        <v>1553</v>
      </c>
      <c r="G583" s="150" t="s">
        <v>112</v>
      </c>
      <c r="H583" s="1274" t="s">
        <v>1631</v>
      </c>
      <c r="I583" s="944"/>
      <c r="J583" s="1325"/>
      <c r="K583" s="1325"/>
      <c r="L583" s="1330"/>
      <c r="M583" s="1338"/>
      <c r="N583" s="1342"/>
      <c r="O583" s="929"/>
      <c r="P583" s="381"/>
      <c r="Q583" s="108" t="s">
        <v>1555</v>
      </c>
      <c r="R583" s="148"/>
      <c r="S583" s="148"/>
      <c r="T583" s="148"/>
      <c r="U583" s="148"/>
      <c r="V583" s="148"/>
      <c r="W583" s="148"/>
      <c r="X583" s="148"/>
      <c r="Y583" s="148"/>
      <c r="Z583" s="148"/>
      <c r="AA583" s="148"/>
    </row>
    <row r="584" spans="1:27" ht="22" customHeight="1">
      <c r="A584" s="247"/>
      <c r="B584" s="216"/>
      <c r="C584" s="254"/>
      <c r="D584" s="331"/>
      <c r="E584" s="1315"/>
      <c r="F584" s="152" t="s">
        <v>1556</v>
      </c>
      <c r="G584" s="150" t="s">
        <v>112</v>
      </c>
      <c r="H584" s="1163" t="s">
        <v>1623</v>
      </c>
      <c r="I584" s="944"/>
      <c r="J584" s="1325"/>
      <c r="K584" s="1325"/>
      <c r="L584" s="1330"/>
      <c r="M584" s="1338"/>
      <c r="N584" s="1342"/>
      <c r="O584" s="929">
        <v>2.85</v>
      </c>
      <c r="P584" s="381"/>
      <c r="Q584" s="108" t="s">
        <v>1212</v>
      </c>
      <c r="R584" s="148"/>
      <c r="S584" s="148"/>
      <c r="T584" s="148"/>
      <c r="U584" s="148"/>
      <c r="V584" s="148"/>
      <c r="W584" s="148"/>
      <c r="X584" s="148"/>
      <c r="Y584" s="148"/>
      <c r="Z584" s="148"/>
      <c r="AA584" s="148"/>
    </row>
    <row r="585" spans="1:27" ht="22" customHeight="1">
      <c r="A585" s="247"/>
      <c r="B585" s="216"/>
      <c r="C585" s="254"/>
      <c r="D585" s="331"/>
      <c r="E585" s="1315"/>
      <c r="F585" s="152" t="s">
        <v>4</v>
      </c>
      <c r="G585" s="150" t="s">
        <v>112</v>
      </c>
      <c r="H585" s="1274" t="s">
        <v>1632</v>
      </c>
      <c r="I585" s="944"/>
      <c r="J585" s="1325"/>
      <c r="K585" s="1325"/>
      <c r="L585" s="1330"/>
      <c r="M585" s="1338"/>
      <c r="N585" s="1342"/>
      <c r="O585" s="929"/>
      <c r="P585" s="381"/>
      <c r="Q585" s="108" t="s">
        <v>1559</v>
      </c>
      <c r="R585" s="148"/>
      <c r="S585" s="148"/>
      <c r="T585" s="148"/>
      <c r="U585" s="148"/>
      <c r="V585" s="148"/>
      <c r="W585" s="148"/>
      <c r="X585" s="148"/>
      <c r="Y585" s="148"/>
      <c r="Z585" s="148"/>
      <c r="AA585" s="148"/>
    </row>
    <row r="586" spans="1:27" ht="41.15" customHeight="1">
      <c r="A586" s="247"/>
      <c r="B586" s="216"/>
      <c r="C586" s="254"/>
      <c r="D586" s="331"/>
      <c r="E586" s="1315"/>
      <c r="F586" s="152" t="s">
        <v>1218</v>
      </c>
      <c r="G586" s="150" t="s">
        <v>112</v>
      </c>
      <c r="H586" s="1248" t="s">
        <v>1633</v>
      </c>
      <c r="I586" s="1003"/>
      <c r="J586" s="1325"/>
      <c r="K586" s="1325"/>
      <c r="L586" s="1330"/>
      <c r="M586" s="1338"/>
      <c r="N586" s="1342"/>
      <c r="O586" s="929"/>
      <c r="P586" s="381"/>
      <c r="Q586" s="108" t="s">
        <v>1219</v>
      </c>
      <c r="R586" s="148"/>
      <c r="S586" s="148"/>
      <c r="T586" s="148"/>
      <c r="U586" s="148"/>
      <c r="V586" s="148"/>
      <c r="W586" s="148"/>
      <c r="X586" s="148"/>
      <c r="Y586" s="148"/>
      <c r="Z586" s="148"/>
      <c r="AA586" s="148"/>
    </row>
    <row r="587" spans="1:27" ht="22" customHeight="1">
      <c r="A587" s="247"/>
      <c r="B587" s="216"/>
      <c r="C587" s="254"/>
      <c r="D587" s="331"/>
      <c r="E587" s="1315"/>
      <c r="F587" s="152" t="s">
        <v>1561</v>
      </c>
      <c r="G587" s="150" t="s">
        <v>112</v>
      </c>
      <c r="H587" s="1274" t="s">
        <v>1626</v>
      </c>
      <c r="I587" s="944"/>
      <c r="J587" s="1325"/>
      <c r="K587" s="1325"/>
      <c r="L587" s="1330"/>
      <c r="M587" s="1338"/>
      <c r="N587" s="1342"/>
      <c r="O587" s="254"/>
      <c r="P587" s="381"/>
      <c r="Q587" s="108" t="s">
        <v>1563</v>
      </c>
      <c r="R587" s="148"/>
      <c r="S587" s="148"/>
      <c r="T587" s="148"/>
      <c r="U587" s="148"/>
      <c r="V587" s="148"/>
      <c r="W587" s="148"/>
      <c r="X587" s="148"/>
      <c r="Y587" s="148"/>
      <c r="Z587" s="148"/>
      <c r="AA587" s="148"/>
    </row>
    <row r="588" spans="1:27" ht="44.15" customHeight="1">
      <c r="A588" s="247"/>
      <c r="B588" s="216"/>
      <c r="C588" s="254"/>
      <c r="D588" s="331"/>
      <c r="E588" s="1315"/>
      <c r="F588" s="152" t="s">
        <v>1564</v>
      </c>
      <c r="G588" s="150" t="s">
        <v>112</v>
      </c>
      <c r="H588" s="1244" t="s">
        <v>1634</v>
      </c>
      <c r="I588" s="1003"/>
      <c r="J588" s="1325"/>
      <c r="K588" s="1325"/>
      <c r="L588" s="1330"/>
      <c r="M588" s="1338"/>
      <c r="N588" s="1342"/>
      <c r="O588" s="254"/>
      <c r="P588" s="381"/>
      <c r="Q588" s="108" t="s">
        <v>1273</v>
      </c>
      <c r="R588" s="148"/>
      <c r="S588" s="148"/>
      <c r="T588" s="148"/>
      <c r="U588" s="148"/>
      <c r="V588" s="148"/>
      <c r="W588" s="148"/>
      <c r="X588" s="148"/>
      <c r="Y588" s="148"/>
      <c r="Z588" s="148"/>
      <c r="AA588" s="148"/>
    </row>
    <row r="589" spans="1:27" ht="37.5" customHeight="1">
      <c r="A589" s="247"/>
      <c r="B589" s="216"/>
      <c r="C589" s="254"/>
      <c r="D589" s="331"/>
      <c r="E589" s="1315"/>
      <c r="F589" s="152" t="s">
        <v>1277</v>
      </c>
      <c r="G589" s="150" t="s">
        <v>112</v>
      </c>
      <c r="H589" s="1246" t="s">
        <v>10</v>
      </c>
      <c r="I589" s="944"/>
      <c r="J589" s="1325"/>
      <c r="K589" s="1325"/>
      <c r="L589" s="1330"/>
      <c r="M589" s="1338"/>
      <c r="N589" s="1342"/>
      <c r="O589" s="254"/>
      <c r="P589" s="381"/>
      <c r="Q589" s="108" t="s">
        <v>1567</v>
      </c>
      <c r="R589" s="148"/>
      <c r="S589" s="148"/>
      <c r="T589" s="148"/>
      <c r="U589" s="148"/>
      <c r="V589" s="148"/>
      <c r="W589" s="148"/>
      <c r="X589" s="148"/>
      <c r="Y589" s="148"/>
      <c r="Z589" s="148"/>
      <c r="AA589" s="148"/>
    </row>
    <row r="590" spans="1:27" ht="47.15" customHeight="1">
      <c r="A590" s="247"/>
      <c r="B590" s="216"/>
      <c r="C590" s="254"/>
      <c r="D590" s="331"/>
      <c r="E590" s="1316"/>
      <c r="F590" s="152" t="s">
        <v>1282</v>
      </c>
      <c r="G590" s="150" t="s">
        <v>112</v>
      </c>
      <c r="H590" s="1274" t="s">
        <v>1635</v>
      </c>
      <c r="I590" s="944"/>
      <c r="J590" s="1326"/>
      <c r="K590" s="1326"/>
      <c r="L590" s="1331"/>
      <c r="M590" s="1339"/>
      <c r="N590" s="1343"/>
      <c r="O590" s="407"/>
      <c r="P590" s="314"/>
      <c r="Q590" s="108" t="s">
        <v>1569</v>
      </c>
      <c r="R590" s="148"/>
      <c r="S590" s="148"/>
      <c r="T590" s="148"/>
      <c r="U590" s="148"/>
      <c r="V590" s="148"/>
      <c r="W590" s="148"/>
      <c r="X590" s="148"/>
      <c r="Y590" s="148"/>
      <c r="Z590" s="148"/>
      <c r="AA590" s="148"/>
    </row>
    <row r="591" spans="1:27" ht="38.15" customHeight="1">
      <c r="A591" s="247"/>
      <c r="B591" s="216"/>
      <c r="C591" s="254"/>
      <c r="D591" s="331"/>
      <c r="E591" s="1303" t="s">
        <v>1372</v>
      </c>
      <c r="F591" s="152" t="s">
        <v>1245</v>
      </c>
      <c r="G591" s="150" t="s">
        <v>112</v>
      </c>
      <c r="H591" s="1273" t="s">
        <v>1636</v>
      </c>
      <c r="I591" s="1287"/>
      <c r="J591" s="1317" t="s">
        <v>1499</v>
      </c>
      <c r="K591" s="1317" t="s">
        <v>1545</v>
      </c>
      <c r="L591" s="1020">
        <v>1</v>
      </c>
      <c r="M591" s="1335">
        <f>(0.4/4)*P592</f>
        <v>3</v>
      </c>
      <c r="N591" s="1341">
        <f>L591*M591</f>
        <v>3</v>
      </c>
      <c r="O591" s="406"/>
      <c r="P591" s="373"/>
      <c r="Q591" s="108" t="s">
        <v>1212</v>
      </c>
      <c r="R591" s="148"/>
      <c r="S591" s="148"/>
      <c r="T591" s="148"/>
      <c r="U591" s="148"/>
      <c r="V591" s="148"/>
      <c r="W591" s="148"/>
      <c r="X591" s="148"/>
      <c r="Y591" s="148"/>
      <c r="Z591" s="148"/>
      <c r="AA591" s="148"/>
    </row>
    <row r="592" spans="1:27" ht="32.15" customHeight="1">
      <c r="A592" s="247"/>
      <c r="B592" s="216"/>
      <c r="C592" s="254"/>
      <c r="D592" s="331"/>
      <c r="E592" s="1315"/>
      <c r="F592" s="152" t="s">
        <v>1227</v>
      </c>
      <c r="G592" s="150" t="s">
        <v>112</v>
      </c>
      <c r="H592" s="1163" t="s">
        <v>1637</v>
      </c>
      <c r="I592" s="944"/>
      <c r="J592" s="1325"/>
      <c r="K592" s="1325"/>
      <c r="L592" s="1330"/>
      <c r="M592" s="1338"/>
      <c r="N592" s="1342"/>
      <c r="O592" s="254"/>
      <c r="P592" s="381">
        <v>30</v>
      </c>
      <c r="Q592" s="108" t="s">
        <v>1212</v>
      </c>
      <c r="R592" s="148"/>
      <c r="S592" s="148"/>
      <c r="T592" s="148"/>
      <c r="U592" s="148"/>
      <c r="V592" s="148"/>
      <c r="W592" s="148"/>
      <c r="X592" s="148"/>
      <c r="Y592" s="148"/>
      <c r="Z592" s="148"/>
      <c r="AA592" s="148"/>
    </row>
    <row r="593" spans="1:27" ht="33" customHeight="1">
      <c r="A593" s="247"/>
      <c r="B593" s="216"/>
      <c r="C593" s="254"/>
      <c r="D593" s="331"/>
      <c r="E593" s="1315"/>
      <c r="F593" s="152" t="s">
        <v>1547</v>
      </c>
      <c r="G593" s="150" t="s">
        <v>112</v>
      </c>
      <c r="H593" s="1163" t="s">
        <v>1638</v>
      </c>
      <c r="I593" s="944"/>
      <c r="J593" s="1325"/>
      <c r="K593" s="1325"/>
      <c r="L593" s="1330"/>
      <c r="M593" s="1338"/>
      <c r="N593" s="1342"/>
      <c r="O593" s="254"/>
      <c r="P593" s="381"/>
      <c r="Q593" s="108" t="s">
        <v>1212</v>
      </c>
      <c r="R593" s="148"/>
      <c r="S593" s="148"/>
      <c r="T593" s="148"/>
      <c r="U593" s="148"/>
      <c r="V593" s="148"/>
      <c r="W593" s="148"/>
      <c r="X593" s="148"/>
      <c r="Y593" s="148"/>
      <c r="Z593" s="148"/>
      <c r="AA593" s="148"/>
    </row>
    <row r="594" spans="1:27" ht="32.15" customHeight="1">
      <c r="A594" s="247"/>
      <c r="B594" s="216"/>
      <c r="C594" s="254"/>
      <c r="D594" s="331"/>
      <c r="E594" s="1315"/>
      <c r="F594" s="152" t="s">
        <v>1549</v>
      </c>
      <c r="G594" s="150" t="s">
        <v>112</v>
      </c>
      <c r="H594" s="1163" t="s">
        <v>1639</v>
      </c>
      <c r="I594" s="944"/>
      <c r="J594" s="1325"/>
      <c r="K594" s="1325"/>
      <c r="L594" s="1330"/>
      <c r="M594" s="1338"/>
      <c r="N594" s="1342"/>
      <c r="O594" s="254"/>
      <c r="P594" s="381"/>
      <c r="Q594" s="108" t="s">
        <v>1212</v>
      </c>
      <c r="R594" s="148"/>
      <c r="S594" s="148"/>
      <c r="T594" s="148"/>
      <c r="U594" s="148"/>
      <c r="V594" s="148"/>
      <c r="W594" s="148"/>
      <c r="X594" s="148"/>
      <c r="Y594" s="148"/>
      <c r="Z594" s="148"/>
      <c r="AA594" s="148"/>
    </row>
    <row r="595" spans="1:27" ht="33" customHeight="1">
      <c r="A595" s="247"/>
      <c r="B595" s="216"/>
      <c r="C595" s="254"/>
      <c r="D595" s="331"/>
      <c r="E595" s="1315"/>
      <c r="F595" s="152" t="s">
        <v>1551</v>
      </c>
      <c r="G595" s="150" t="s">
        <v>112</v>
      </c>
      <c r="H595" s="1163" t="s">
        <v>1640</v>
      </c>
      <c r="I595" s="944"/>
      <c r="J595" s="1325"/>
      <c r="K595" s="1325"/>
      <c r="L595" s="1330"/>
      <c r="M595" s="1338"/>
      <c r="N595" s="1342"/>
      <c r="O595" s="254"/>
      <c r="P595" s="381"/>
      <c r="Q595" s="108" t="s">
        <v>1212</v>
      </c>
      <c r="R595" s="148"/>
      <c r="S595" s="148"/>
      <c r="T595" s="148"/>
      <c r="U595" s="148"/>
      <c r="V595" s="148"/>
      <c r="W595" s="148"/>
      <c r="X595" s="148"/>
      <c r="Y595" s="148"/>
      <c r="Z595" s="148"/>
      <c r="AA595" s="148"/>
    </row>
    <row r="596" spans="1:27" ht="33" customHeight="1">
      <c r="A596" s="247"/>
      <c r="B596" s="216"/>
      <c r="C596" s="254"/>
      <c r="D596" s="331"/>
      <c r="E596" s="1315"/>
      <c r="F596" s="152" t="s">
        <v>1553</v>
      </c>
      <c r="G596" s="150" t="s">
        <v>112</v>
      </c>
      <c r="H596" s="1274" t="s">
        <v>1641</v>
      </c>
      <c r="I596" s="944"/>
      <c r="J596" s="1325"/>
      <c r="K596" s="1325"/>
      <c r="L596" s="1330"/>
      <c r="M596" s="1338"/>
      <c r="N596" s="1342"/>
      <c r="O596" s="929"/>
      <c r="P596" s="412"/>
      <c r="Q596" s="108" t="s">
        <v>1555</v>
      </c>
      <c r="R596" s="148"/>
      <c r="S596" s="148"/>
      <c r="T596" s="148"/>
      <c r="U596" s="148"/>
      <c r="V596" s="148"/>
      <c r="W596" s="148"/>
      <c r="X596" s="148"/>
      <c r="Y596" s="148"/>
      <c r="Z596" s="148"/>
      <c r="AA596" s="148"/>
    </row>
    <row r="597" spans="1:27" ht="22" customHeight="1">
      <c r="A597" s="247"/>
      <c r="B597" s="216"/>
      <c r="C597" s="254"/>
      <c r="D597" s="331"/>
      <c r="E597" s="1315"/>
      <c r="F597" s="152" t="s">
        <v>1556</v>
      </c>
      <c r="G597" s="150" t="s">
        <v>112</v>
      </c>
      <c r="H597" s="1163" t="s">
        <v>1642</v>
      </c>
      <c r="I597" s="944"/>
      <c r="J597" s="1325"/>
      <c r="K597" s="1325"/>
      <c r="L597" s="1330"/>
      <c r="M597" s="1338"/>
      <c r="N597" s="1342"/>
      <c r="O597" s="929"/>
      <c r="P597" s="381"/>
      <c r="Q597" s="108" t="s">
        <v>1212</v>
      </c>
      <c r="R597" s="148"/>
      <c r="S597" s="148"/>
      <c r="T597" s="148"/>
      <c r="U597" s="148"/>
      <c r="V597" s="148"/>
      <c r="W597" s="148"/>
      <c r="X597" s="148"/>
      <c r="Y597" s="148"/>
      <c r="Z597" s="148"/>
      <c r="AA597" s="148"/>
    </row>
    <row r="598" spans="1:27" ht="22" customHeight="1">
      <c r="A598" s="247"/>
      <c r="B598" s="216"/>
      <c r="C598" s="254"/>
      <c r="D598" s="331"/>
      <c r="E598" s="1315"/>
      <c r="F598" s="152" t="s">
        <v>4</v>
      </c>
      <c r="G598" s="150" t="s">
        <v>112</v>
      </c>
      <c r="H598" s="1274" t="s">
        <v>1643</v>
      </c>
      <c r="I598" s="944"/>
      <c r="J598" s="1325"/>
      <c r="K598" s="1325"/>
      <c r="L598" s="1330"/>
      <c r="M598" s="1338"/>
      <c r="N598" s="1342"/>
      <c r="O598" s="929">
        <v>1.93</v>
      </c>
      <c r="P598" s="381"/>
      <c r="Q598" s="108" t="s">
        <v>1559</v>
      </c>
      <c r="R598" s="148"/>
      <c r="S598" s="148"/>
      <c r="T598" s="148"/>
      <c r="U598" s="148"/>
      <c r="V598" s="148"/>
      <c r="W598" s="148"/>
      <c r="X598" s="148"/>
      <c r="Y598" s="148"/>
      <c r="Z598" s="148"/>
      <c r="AA598" s="148"/>
    </row>
    <row r="599" spans="1:27" ht="41.15" customHeight="1">
      <c r="A599" s="247"/>
      <c r="B599" s="216"/>
      <c r="C599" s="254"/>
      <c r="D599" s="331"/>
      <c r="E599" s="1315"/>
      <c r="F599" s="152" t="s">
        <v>1218</v>
      </c>
      <c r="G599" s="150" t="s">
        <v>112</v>
      </c>
      <c r="H599" s="1248" t="s">
        <v>1644</v>
      </c>
      <c r="I599" s="1003"/>
      <c r="J599" s="1325"/>
      <c r="K599" s="1325"/>
      <c r="L599" s="1330"/>
      <c r="M599" s="1338"/>
      <c r="N599" s="1342"/>
      <c r="O599" s="929"/>
      <c r="P599" s="381"/>
      <c r="Q599" s="108" t="s">
        <v>1219</v>
      </c>
      <c r="R599" s="148"/>
      <c r="S599" s="148"/>
      <c r="T599" s="148"/>
      <c r="U599" s="148"/>
      <c r="V599" s="148"/>
      <c r="W599" s="148"/>
      <c r="X599" s="148"/>
      <c r="Y599" s="148"/>
      <c r="Z599" s="148"/>
      <c r="AA599" s="148"/>
    </row>
    <row r="600" spans="1:27" ht="22" customHeight="1">
      <c r="A600" s="247"/>
      <c r="B600" s="216"/>
      <c r="C600" s="254"/>
      <c r="D600" s="331"/>
      <c r="E600" s="1315"/>
      <c r="F600" s="152" t="s">
        <v>1561</v>
      </c>
      <c r="G600" s="150" t="s">
        <v>112</v>
      </c>
      <c r="H600" s="1274" t="s">
        <v>1645</v>
      </c>
      <c r="I600" s="944"/>
      <c r="J600" s="1325"/>
      <c r="K600" s="1325"/>
      <c r="L600" s="1330"/>
      <c r="M600" s="1338"/>
      <c r="N600" s="1342"/>
      <c r="O600" s="254"/>
      <c r="P600" s="381"/>
      <c r="Q600" s="108" t="s">
        <v>1563</v>
      </c>
      <c r="R600" s="148"/>
      <c r="S600" s="148"/>
      <c r="T600" s="148"/>
      <c r="U600" s="148"/>
      <c r="V600" s="148"/>
      <c r="W600" s="148"/>
      <c r="X600" s="148"/>
      <c r="Y600" s="148"/>
      <c r="Z600" s="148"/>
      <c r="AA600" s="148"/>
    </row>
    <row r="601" spans="1:27" ht="44.15" customHeight="1">
      <c r="A601" s="247"/>
      <c r="B601" s="216"/>
      <c r="C601" s="254"/>
      <c r="D601" s="331"/>
      <c r="E601" s="1315"/>
      <c r="F601" s="152" t="s">
        <v>1564</v>
      </c>
      <c r="G601" s="150" t="s">
        <v>112</v>
      </c>
      <c r="H601" s="1248" t="s">
        <v>1646</v>
      </c>
      <c r="I601" s="1003"/>
      <c r="J601" s="1325"/>
      <c r="K601" s="1325"/>
      <c r="L601" s="1330"/>
      <c r="M601" s="1338"/>
      <c r="N601" s="1342"/>
      <c r="O601" s="254"/>
      <c r="P601" s="381"/>
      <c r="Q601" s="108" t="s">
        <v>1273</v>
      </c>
      <c r="R601" s="148"/>
      <c r="S601" s="148"/>
      <c r="T601" s="148"/>
      <c r="U601" s="148"/>
      <c r="V601" s="148"/>
      <c r="W601" s="148"/>
      <c r="X601" s="148"/>
      <c r="Y601" s="148"/>
      <c r="Z601" s="148"/>
      <c r="AA601" s="148"/>
    </row>
    <row r="602" spans="1:27" ht="54" customHeight="1">
      <c r="A602" s="247"/>
      <c r="B602" s="216"/>
      <c r="C602" s="254"/>
      <c r="D602" s="331"/>
      <c r="E602" s="1315"/>
      <c r="F602" s="152" t="s">
        <v>1277</v>
      </c>
      <c r="G602" s="150" t="s">
        <v>112</v>
      </c>
      <c r="H602" s="1274" t="s">
        <v>1647</v>
      </c>
      <c r="I602" s="944"/>
      <c r="J602" s="1325"/>
      <c r="K602" s="1325"/>
      <c r="L602" s="1330"/>
      <c r="M602" s="1338"/>
      <c r="N602" s="1342"/>
      <c r="O602" s="254"/>
      <c r="P602" s="381"/>
      <c r="Q602" s="108" t="s">
        <v>1567</v>
      </c>
      <c r="R602" s="148"/>
      <c r="S602" s="148"/>
      <c r="T602" s="148"/>
      <c r="U602" s="148"/>
      <c r="V602" s="148"/>
      <c r="W602" s="148"/>
      <c r="X602" s="148"/>
      <c r="Y602" s="148"/>
      <c r="Z602" s="148"/>
      <c r="AA602" s="148"/>
    </row>
    <row r="603" spans="1:27" ht="48" customHeight="1">
      <c r="A603" s="247"/>
      <c r="B603" s="216"/>
      <c r="C603" s="254"/>
      <c r="D603" s="331"/>
      <c r="E603" s="1316"/>
      <c r="F603" s="152" t="s">
        <v>1282</v>
      </c>
      <c r="G603" s="150" t="s">
        <v>112</v>
      </c>
      <c r="H603" s="1274" t="s">
        <v>1648</v>
      </c>
      <c r="I603" s="944"/>
      <c r="J603" s="1326"/>
      <c r="K603" s="1326"/>
      <c r="L603" s="1331"/>
      <c r="M603" s="1339"/>
      <c r="N603" s="1343"/>
      <c r="O603" s="407"/>
      <c r="P603" s="314"/>
      <c r="Q603" s="108" t="s">
        <v>1569</v>
      </c>
      <c r="R603" s="148"/>
      <c r="S603" s="148"/>
      <c r="T603" s="148"/>
      <c r="U603" s="148"/>
      <c r="V603" s="148"/>
      <c r="W603" s="148"/>
      <c r="X603" s="148"/>
      <c r="Y603" s="148"/>
      <c r="Z603" s="148"/>
      <c r="AA603" s="148"/>
    </row>
    <row r="604" spans="1:27" ht="30" customHeight="1">
      <c r="A604" s="389"/>
      <c r="B604" s="328"/>
      <c r="C604" s="377"/>
      <c r="D604" s="378"/>
      <c r="E604" s="392">
        <v>2</v>
      </c>
      <c r="F604" s="393" t="s">
        <v>1649</v>
      </c>
      <c r="G604" s="394"/>
      <c r="H604" s="394"/>
      <c r="I604" s="403"/>
      <c r="J604" s="404"/>
      <c r="K604" s="404"/>
      <c r="L604" s="405"/>
      <c r="M604" s="368"/>
      <c r="N604" s="369">
        <f>SUM(N605:N617)</f>
        <v>0</v>
      </c>
      <c r="O604" s="330"/>
      <c r="P604" s="348"/>
      <c r="Q604" s="295" t="s">
        <v>1650</v>
      </c>
      <c r="R604" s="376"/>
      <c r="S604" s="376"/>
      <c r="T604" s="376"/>
      <c r="U604" s="376"/>
      <c r="V604" s="376"/>
      <c r="W604" s="376"/>
      <c r="X604" s="376"/>
      <c r="Y604" s="376"/>
      <c r="Z604" s="376"/>
      <c r="AA604" s="376"/>
    </row>
    <row r="605" spans="1:27" ht="39.75" hidden="1" customHeight="1">
      <c r="A605" s="247"/>
      <c r="B605" s="216"/>
      <c r="C605" s="254"/>
      <c r="D605" s="331"/>
      <c r="E605" s="1303" t="s">
        <v>235</v>
      </c>
      <c r="F605" s="152" t="s">
        <v>1245</v>
      </c>
      <c r="G605" s="150" t="s">
        <v>112</v>
      </c>
      <c r="H605" s="1163"/>
      <c r="I605" s="944"/>
      <c r="J605" s="1317"/>
      <c r="K605" s="1317" t="s">
        <v>1545</v>
      </c>
      <c r="L605" s="1020">
        <v>1</v>
      </c>
      <c r="M605" s="1335"/>
      <c r="N605" s="1341">
        <f>L605*M605</f>
        <v>0</v>
      </c>
      <c r="O605" s="1020"/>
      <c r="P605" s="373"/>
      <c r="Q605" s="108" t="s">
        <v>1212</v>
      </c>
      <c r="R605" s="148"/>
      <c r="S605" s="148"/>
      <c r="T605" s="148"/>
      <c r="U605" s="148"/>
      <c r="V605" s="148"/>
      <c r="W605" s="148"/>
      <c r="X605" s="148"/>
      <c r="Y605" s="148"/>
      <c r="Z605" s="148"/>
      <c r="AA605" s="148"/>
    </row>
    <row r="606" spans="1:27" ht="21" hidden="1" customHeight="1">
      <c r="A606" s="247"/>
      <c r="B606" s="216"/>
      <c r="C606" s="254"/>
      <c r="D606" s="331"/>
      <c r="E606" s="1304"/>
      <c r="F606" s="152" t="s">
        <v>1227</v>
      </c>
      <c r="G606" s="150" t="s">
        <v>112</v>
      </c>
      <c r="H606" s="1163"/>
      <c r="I606" s="944"/>
      <c r="J606" s="1318"/>
      <c r="K606" s="1318"/>
      <c r="L606" s="936"/>
      <c r="M606" s="1333"/>
      <c r="N606" s="1333"/>
      <c r="O606" s="936"/>
      <c r="P606" s="371"/>
      <c r="Q606" s="108" t="s">
        <v>1212</v>
      </c>
      <c r="R606" s="148"/>
      <c r="S606" s="148"/>
      <c r="T606" s="148"/>
      <c r="U606" s="148"/>
      <c r="V606" s="148"/>
      <c r="W606" s="148"/>
      <c r="X606" s="148"/>
      <c r="Y606" s="148"/>
      <c r="Z606" s="148"/>
      <c r="AA606" s="148"/>
    </row>
    <row r="607" spans="1:27" ht="15.75" hidden="1" customHeight="1">
      <c r="A607" s="247"/>
      <c r="B607" s="216"/>
      <c r="C607" s="254"/>
      <c r="D607" s="331"/>
      <c r="E607" s="1304"/>
      <c r="F607" s="152" t="s">
        <v>1547</v>
      </c>
      <c r="G607" s="150" t="s">
        <v>112</v>
      </c>
      <c r="H607" s="1163"/>
      <c r="I607" s="944"/>
      <c r="J607" s="1318"/>
      <c r="K607" s="1318"/>
      <c r="L607" s="936"/>
      <c r="M607" s="1333"/>
      <c r="N607" s="1333"/>
      <c r="O607" s="936"/>
      <c r="P607" s="371"/>
      <c r="Q607" s="108" t="s">
        <v>1212</v>
      </c>
      <c r="R607" s="148"/>
      <c r="S607" s="148"/>
      <c r="T607" s="148"/>
      <c r="U607" s="148"/>
      <c r="V607" s="148"/>
      <c r="W607" s="148"/>
      <c r="X607" s="148"/>
      <c r="Y607" s="148"/>
      <c r="Z607" s="148"/>
      <c r="AA607" s="148"/>
    </row>
    <row r="608" spans="1:27" ht="15.75" hidden="1" customHeight="1">
      <c r="A608" s="247"/>
      <c r="B608" s="216"/>
      <c r="C608" s="254"/>
      <c r="D608" s="331"/>
      <c r="E608" s="1304"/>
      <c r="F608" s="152" t="s">
        <v>1549</v>
      </c>
      <c r="G608" s="150" t="s">
        <v>112</v>
      </c>
      <c r="H608" s="1163"/>
      <c r="I608" s="944"/>
      <c r="J608" s="1318"/>
      <c r="K608" s="1318"/>
      <c r="L608" s="936"/>
      <c r="M608" s="1333"/>
      <c r="N608" s="1333"/>
      <c r="O608" s="936"/>
      <c r="P608" s="371"/>
      <c r="Q608" s="108" t="s">
        <v>1212</v>
      </c>
      <c r="R608" s="148"/>
      <c r="S608" s="148"/>
      <c r="T608" s="148"/>
      <c r="U608" s="148"/>
      <c r="V608" s="148"/>
      <c r="W608" s="148"/>
      <c r="X608" s="148"/>
      <c r="Y608" s="148"/>
      <c r="Z608" s="148"/>
      <c r="AA608" s="148"/>
    </row>
    <row r="609" spans="1:27" ht="15.75" hidden="1" customHeight="1">
      <c r="A609" s="247"/>
      <c r="B609" s="216"/>
      <c r="C609" s="254"/>
      <c r="D609" s="331"/>
      <c r="E609" s="1304"/>
      <c r="F609" s="152" t="s">
        <v>1551</v>
      </c>
      <c r="G609" s="150" t="s">
        <v>112</v>
      </c>
      <c r="H609" s="1163"/>
      <c r="I609" s="944"/>
      <c r="J609" s="1318"/>
      <c r="K609" s="1318"/>
      <c r="L609" s="936"/>
      <c r="M609" s="1333"/>
      <c r="N609" s="1333"/>
      <c r="O609" s="936"/>
      <c r="P609" s="371"/>
      <c r="Q609" s="108" t="s">
        <v>1212</v>
      </c>
      <c r="R609" s="148"/>
      <c r="S609" s="148"/>
      <c r="T609" s="148"/>
      <c r="U609" s="148"/>
      <c r="V609" s="148"/>
      <c r="W609" s="148"/>
      <c r="X609" s="148"/>
      <c r="Y609" s="148"/>
      <c r="Z609" s="148"/>
      <c r="AA609" s="148"/>
    </row>
    <row r="610" spans="1:27" ht="21" hidden="1" customHeight="1">
      <c r="A610" s="247"/>
      <c r="B610" s="216"/>
      <c r="C610" s="254"/>
      <c r="D610" s="331"/>
      <c r="E610" s="1304"/>
      <c r="F610" s="152" t="s">
        <v>1553</v>
      </c>
      <c r="G610" s="150" t="s">
        <v>112</v>
      </c>
      <c r="H610" s="1163"/>
      <c r="I610" s="944"/>
      <c r="J610" s="1318"/>
      <c r="K610" s="1318"/>
      <c r="L610" s="936"/>
      <c r="M610" s="1333"/>
      <c r="N610" s="1333"/>
      <c r="O610" s="936"/>
      <c r="P610" s="371"/>
      <c r="Q610" s="108" t="s">
        <v>1555</v>
      </c>
      <c r="R610" s="148"/>
      <c r="S610" s="148"/>
      <c r="T610" s="148"/>
      <c r="U610" s="148"/>
      <c r="V610" s="148"/>
      <c r="W610" s="148"/>
      <c r="X610" s="148"/>
      <c r="Y610" s="148"/>
      <c r="Z610" s="148"/>
      <c r="AA610" s="148"/>
    </row>
    <row r="611" spans="1:27" ht="21" hidden="1" customHeight="1">
      <c r="A611" s="247"/>
      <c r="B611" s="216"/>
      <c r="C611" s="254"/>
      <c r="D611" s="331"/>
      <c r="E611" s="1304"/>
      <c r="F611" s="152" t="s">
        <v>1556</v>
      </c>
      <c r="G611" s="150" t="s">
        <v>112</v>
      </c>
      <c r="H611" s="1163"/>
      <c r="I611" s="944"/>
      <c r="J611" s="1318"/>
      <c r="K611" s="1318"/>
      <c r="L611" s="936"/>
      <c r="M611" s="1333"/>
      <c r="N611" s="1333"/>
      <c r="O611" s="936"/>
      <c r="P611" s="371"/>
      <c r="Q611" s="108" t="s">
        <v>1212</v>
      </c>
      <c r="R611" s="148"/>
      <c r="S611" s="148"/>
      <c r="T611" s="148"/>
      <c r="U611" s="148"/>
      <c r="V611" s="148"/>
      <c r="W611" s="148"/>
      <c r="X611" s="148"/>
      <c r="Y611" s="148"/>
      <c r="Z611" s="148"/>
      <c r="AA611" s="148"/>
    </row>
    <row r="612" spans="1:27" ht="21" hidden="1" customHeight="1">
      <c r="A612" s="247"/>
      <c r="B612" s="216"/>
      <c r="C612" s="254"/>
      <c r="D612" s="331"/>
      <c r="E612" s="1304"/>
      <c r="F612" s="152" t="s">
        <v>4</v>
      </c>
      <c r="G612" s="150" t="s">
        <v>112</v>
      </c>
      <c r="H612" s="1274"/>
      <c r="I612" s="944"/>
      <c r="J612" s="1318"/>
      <c r="K612" s="1318"/>
      <c r="L612" s="936"/>
      <c r="M612" s="1333"/>
      <c r="N612" s="1333"/>
      <c r="O612" s="936"/>
      <c r="P612" s="371"/>
      <c r="Q612" s="108" t="s">
        <v>1559</v>
      </c>
      <c r="R612" s="148"/>
      <c r="S612" s="148"/>
      <c r="T612" s="148"/>
      <c r="U612" s="148"/>
      <c r="V612" s="148"/>
      <c r="W612" s="148"/>
      <c r="X612" s="148"/>
      <c r="Y612" s="148"/>
      <c r="Z612" s="148"/>
      <c r="AA612" s="148"/>
    </row>
    <row r="613" spans="1:27" ht="21" hidden="1" customHeight="1">
      <c r="A613" s="247"/>
      <c r="B613" s="216"/>
      <c r="C613" s="254"/>
      <c r="D613" s="331"/>
      <c r="E613" s="1304"/>
      <c r="F613" s="152" t="s">
        <v>1218</v>
      </c>
      <c r="G613" s="150" t="s">
        <v>112</v>
      </c>
      <c r="H613" s="1163"/>
      <c r="I613" s="944"/>
      <c r="J613" s="1318"/>
      <c r="K613" s="1318"/>
      <c r="L613" s="936"/>
      <c r="M613" s="1333"/>
      <c r="N613" s="1333"/>
      <c r="O613" s="936"/>
      <c r="P613" s="371"/>
      <c r="Q613" s="108" t="s">
        <v>1219</v>
      </c>
      <c r="R613" s="148"/>
      <c r="S613" s="148"/>
      <c r="T613" s="148"/>
      <c r="U613" s="148"/>
      <c r="V613" s="148"/>
      <c r="W613" s="148"/>
      <c r="X613" s="148"/>
      <c r="Y613" s="148"/>
      <c r="Z613" s="148"/>
      <c r="AA613" s="148"/>
    </row>
    <row r="614" spans="1:27" ht="21" hidden="1" customHeight="1">
      <c r="A614" s="247" t="s">
        <v>1651</v>
      </c>
      <c r="B614" s="216"/>
      <c r="C614" s="254"/>
      <c r="D614" s="331"/>
      <c r="E614" s="1304"/>
      <c r="F614" s="152" t="s">
        <v>1561</v>
      </c>
      <c r="G614" s="150" t="s">
        <v>112</v>
      </c>
      <c r="H614" s="1163"/>
      <c r="I614" s="944"/>
      <c r="J614" s="1318"/>
      <c r="K614" s="1318"/>
      <c r="L614" s="936"/>
      <c r="M614" s="1333"/>
      <c r="N614" s="1333"/>
      <c r="O614" s="936"/>
      <c r="P614" s="371"/>
      <c r="Q614" s="108" t="s">
        <v>1652</v>
      </c>
      <c r="R614" s="148"/>
      <c r="S614" s="148"/>
      <c r="T614" s="148"/>
      <c r="U614" s="148"/>
      <c r="V614" s="148"/>
      <c r="W614" s="148"/>
      <c r="X614" s="148"/>
      <c r="Y614" s="148"/>
      <c r="Z614" s="148"/>
      <c r="AA614" s="148"/>
    </row>
    <row r="615" spans="1:27" ht="15.75" hidden="1" customHeight="1">
      <c r="A615" s="247"/>
      <c r="B615" s="216"/>
      <c r="C615" s="254"/>
      <c r="D615" s="331"/>
      <c r="E615" s="1304"/>
      <c r="F615" s="152" t="s">
        <v>1564</v>
      </c>
      <c r="G615" s="150" t="s">
        <v>112</v>
      </c>
      <c r="H615" s="1163"/>
      <c r="I615" s="944"/>
      <c r="J615" s="1318"/>
      <c r="K615" s="1318"/>
      <c r="L615" s="936"/>
      <c r="M615" s="1333"/>
      <c r="N615" s="1333"/>
      <c r="O615" s="936"/>
      <c r="P615" s="371"/>
      <c r="Q615" s="108" t="s">
        <v>1273</v>
      </c>
      <c r="R615" s="148"/>
      <c r="S615" s="148"/>
      <c r="T615" s="148"/>
      <c r="U615" s="148"/>
      <c r="V615" s="148"/>
      <c r="W615" s="148"/>
      <c r="X615" s="148"/>
      <c r="Y615" s="148"/>
      <c r="Z615" s="148"/>
      <c r="AA615" s="148"/>
    </row>
    <row r="616" spans="1:27" ht="37.5" hidden="1" customHeight="1">
      <c r="A616" s="247"/>
      <c r="B616" s="216"/>
      <c r="C616" s="254"/>
      <c r="D616" s="331"/>
      <c r="E616" s="1304"/>
      <c r="F616" s="152" t="s">
        <v>1277</v>
      </c>
      <c r="G616" s="150" t="s">
        <v>112</v>
      </c>
      <c r="H616" s="1163"/>
      <c r="I616" s="944"/>
      <c r="J616" s="1318"/>
      <c r="K616" s="1318"/>
      <c r="L616" s="936"/>
      <c r="M616" s="1333"/>
      <c r="N616" s="1333"/>
      <c r="O616" s="936"/>
      <c r="P616" s="371"/>
      <c r="Q616" s="108" t="s">
        <v>1567</v>
      </c>
      <c r="R616" s="148"/>
      <c r="S616" s="148"/>
      <c r="T616" s="148"/>
      <c r="U616" s="148"/>
      <c r="V616" s="148"/>
      <c r="W616" s="148"/>
      <c r="X616" s="148"/>
      <c r="Y616" s="148"/>
      <c r="Z616" s="148"/>
      <c r="AA616" s="148"/>
    </row>
    <row r="617" spans="1:27" ht="15.75" hidden="1" customHeight="1">
      <c r="A617" s="247"/>
      <c r="B617" s="216"/>
      <c r="C617" s="254"/>
      <c r="D617" s="331"/>
      <c r="E617" s="1304"/>
      <c r="F617" s="152" t="s">
        <v>1282</v>
      </c>
      <c r="G617" s="150" t="s">
        <v>112</v>
      </c>
      <c r="H617" s="1163"/>
      <c r="I617" s="944"/>
      <c r="J617" s="1318"/>
      <c r="K617" s="1318"/>
      <c r="L617" s="936"/>
      <c r="M617" s="1333"/>
      <c r="N617" s="1333"/>
      <c r="O617" s="936"/>
      <c r="P617" s="371"/>
      <c r="Q617" s="108" t="s">
        <v>1569</v>
      </c>
      <c r="R617" s="148"/>
      <c r="S617" s="148"/>
      <c r="T617" s="148"/>
      <c r="U617" s="148"/>
      <c r="V617" s="148"/>
      <c r="W617" s="148"/>
      <c r="X617" s="148"/>
      <c r="Y617" s="148"/>
      <c r="Z617" s="148"/>
      <c r="AA617" s="148"/>
    </row>
    <row r="618" spans="1:27" ht="30" customHeight="1">
      <c r="A618" s="389"/>
      <c r="B618" s="328"/>
      <c r="C618" s="377"/>
      <c r="D618" s="378"/>
      <c r="E618" s="392" t="s">
        <v>249</v>
      </c>
      <c r="F618" s="393" t="s">
        <v>243</v>
      </c>
      <c r="G618" s="394"/>
      <c r="H618" s="394"/>
      <c r="I618" s="403"/>
      <c r="J618" s="404"/>
      <c r="K618" s="404"/>
      <c r="L618" s="405"/>
      <c r="M618" s="368"/>
      <c r="N618" s="369">
        <f>SUM(N619:N631)</f>
        <v>0</v>
      </c>
      <c r="O618" s="330"/>
      <c r="P618" s="348"/>
      <c r="Q618" s="295" t="s">
        <v>1222</v>
      </c>
      <c r="R618" s="376"/>
      <c r="S618" s="376"/>
      <c r="T618" s="376"/>
      <c r="U618" s="376"/>
      <c r="V618" s="376"/>
      <c r="W618" s="376"/>
      <c r="X618" s="376"/>
      <c r="Y618" s="376"/>
      <c r="Z618" s="376"/>
      <c r="AA618" s="376"/>
    </row>
    <row r="619" spans="1:27" ht="38.25" hidden="1" customHeight="1">
      <c r="A619" s="247"/>
      <c r="B619" s="216"/>
      <c r="C619" s="254"/>
      <c r="D619" s="331"/>
      <c r="E619" s="1303" t="s">
        <v>235</v>
      </c>
      <c r="F619" s="152" t="s">
        <v>1245</v>
      </c>
      <c r="G619" s="150" t="s">
        <v>112</v>
      </c>
      <c r="H619" s="1163"/>
      <c r="I619" s="944"/>
      <c r="J619" s="1317"/>
      <c r="K619" s="1317" t="s">
        <v>1545</v>
      </c>
      <c r="L619" s="1020">
        <v>1</v>
      </c>
      <c r="M619" s="1335"/>
      <c r="N619" s="1341">
        <f>L619*M619</f>
        <v>0</v>
      </c>
      <c r="O619" s="1020"/>
      <c r="P619" s="373"/>
      <c r="Q619" s="108" t="s">
        <v>1212</v>
      </c>
      <c r="R619" s="148"/>
      <c r="S619" s="148"/>
      <c r="T619" s="148"/>
      <c r="U619" s="148"/>
      <c r="V619" s="148"/>
      <c r="W619" s="148"/>
      <c r="X619" s="148"/>
      <c r="Y619" s="148"/>
      <c r="Z619" s="148"/>
      <c r="AA619" s="148"/>
    </row>
    <row r="620" spans="1:27" ht="21" hidden="1" customHeight="1">
      <c r="A620" s="247"/>
      <c r="B620" s="216"/>
      <c r="C620" s="254"/>
      <c r="D620" s="331"/>
      <c r="E620" s="1304"/>
      <c r="F620" s="152" t="s">
        <v>1227</v>
      </c>
      <c r="G620" s="150" t="s">
        <v>112</v>
      </c>
      <c r="H620" s="1163"/>
      <c r="I620" s="944"/>
      <c r="J620" s="1318"/>
      <c r="K620" s="1318"/>
      <c r="L620" s="936"/>
      <c r="M620" s="1333"/>
      <c r="N620" s="1333"/>
      <c r="O620" s="936"/>
      <c r="P620" s="371"/>
      <c r="Q620" s="108" t="s">
        <v>1212</v>
      </c>
      <c r="R620" s="148"/>
      <c r="S620" s="148"/>
      <c r="T620" s="148"/>
      <c r="U620" s="148"/>
      <c r="V620" s="148"/>
      <c r="W620" s="148"/>
      <c r="X620" s="148"/>
      <c r="Y620" s="148"/>
      <c r="Z620" s="148"/>
      <c r="AA620" s="148"/>
    </row>
    <row r="621" spans="1:27" ht="15.75" hidden="1" customHeight="1">
      <c r="A621" s="247"/>
      <c r="B621" s="216"/>
      <c r="C621" s="254"/>
      <c r="D621" s="331"/>
      <c r="E621" s="1304"/>
      <c r="F621" s="152" t="s">
        <v>1547</v>
      </c>
      <c r="G621" s="150" t="s">
        <v>112</v>
      </c>
      <c r="H621" s="1163"/>
      <c r="I621" s="944"/>
      <c r="J621" s="1318"/>
      <c r="K621" s="1318"/>
      <c r="L621" s="936"/>
      <c r="M621" s="1333"/>
      <c r="N621" s="1333"/>
      <c r="O621" s="936"/>
      <c r="P621" s="371"/>
      <c r="Q621" s="108" t="s">
        <v>1212</v>
      </c>
      <c r="R621" s="148"/>
      <c r="S621" s="148"/>
      <c r="T621" s="148"/>
      <c r="U621" s="148"/>
      <c r="V621" s="148"/>
      <c r="W621" s="148"/>
      <c r="X621" s="148"/>
      <c r="Y621" s="148"/>
      <c r="Z621" s="148"/>
      <c r="AA621" s="148"/>
    </row>
    <row r="622" spans="1:27" ht="15.75" hidden="1" customHeight="1">
      <c r="A622" s="247"/>
      <c r="B622" s="216"/>
      <c r="C622" s="254"/>
      <c r="D622" s="331"/>
      <c r="E622" s="1304"/>
      <c r="F622" s="152" t="s">
        <v>1549</v>
      </c>
      <c r="G622" s="150" t="s">
        <v>112</v>
      </c>
      <c r="H622" s="1163"/>
      <c r="I622" s="944"/>
      <c r="J622" s="1318"/>
      <c r="K622" s="1318"/>
      <c r="L622" s="936"/>
      <c r="M622" s="1333"/>
      <c r="N622" s="1333"/>
      <c r="O622" s="936"/>
      <c r="P622" s="371"/>
      <c r="Q622" s="108" t="s">
        <v>1212</v>
      </c>
      <c r="R622" s="148"/>
      <c r="S622" s="148"/>
      <c r="T622" s="148"/>
      <c r="U622" s="148"/>
      <c r="V622" s="148"/>
      <c r="W622" s="148"/>
      <c r="X622" s="148"/>
      <c r="Y622" s="148"/>
      <c r="Z622" s="148"/>
      <c r="AA622" s="148"/>
    </row>
    <row r="623" spans="1:27" ht="15.75" hidden="1" customHeight="1">
      <c r="A623" s="247"/>
      <c r="B623" s="216"/>
      <c r="C623" s="254"/>
      <c r="D623" s="331"/>
      <c r="E623" s="1304"/>
      <c r="F623" s="152" t="s">
        <v>1551</v>
      </c>
      <c r="G623" s="150" t="s">
        <v>112</v>
      </c>
      <c r="H623" s="1163"/>
      <c r="I623" s="944"/>
      <c r="J623" s="1318"/>
      <c r="K623" s="1318"/>
      <c r="L623" s="936"/>
      <c r="M623" s="1333"/>
      <c r="N623" s="1333"/>
      <c r="O623" s="936"/>
      <c r="P623" s="371"/>
      <c r="Q623" s="108" t="s">
        <v>1212</v>
      </c>
      <c r="R623" s="148"/>
      <c r="S623" s="148"/>
      <c r="T623" s="148"/>
      <c r="U623" s="148"/>
      <c r="V623" s="148"/>
      <c r="W623" s="148"/>
      <c r="X623" s="148"/>
      <c r="Y623" s="148"/>
      <c r="Z623" s="148"/>
      <c r="AA623" s="148"/>
    </row>
    <row r="624" spans="1:27" ht="21" hidden="1" customHeight="1">
      <c r="A624" s="247"/>
      <c r="B624" s="216"/>
      <c r="C624" s="254"/>
      <c r="D624" s="331"/>
      <c r="E624" s="1304"/>
      <c r="F624" s="152" t="s">
        <v>1553</v>
      </c>
      <c r="G624" s="150" t="s">
        <v>112</v>
      </c>
      <c r="H624" s="1163"/>
      <c r="I624" s="944"/>
      <c r="J624" s="1318"/>
      <c r="K624" s="1318"/>
      <c r="L624" s="936"/>
      <c r="M624" s="1333"/>
      <c r="N624" s="1333"/>
      <c r="O624" s="936"/>
      <c r="P624" s="371"/>
      <c r="Q624" s="108" t="s">
        <v>1555</v>
      </c>
      <c r="R624" s="148"/>
      <c r="S624" s="148"/>
      <c r="T624" s="148"/>
      <c r="U624" s="148"/>
      <c r="V624" s="148"/>
      <c r="W624" s="148"/>
      <c r="X624" s="148"/>
      <c r="Y624" s="148"/>
      <c r="Z624" s="148"/>
      <c r="AA624" s="148"/>
    </row>
    <row r="625" spans="1:27" ht="21" hidden="1" customHeight="1">
      <c r="A625" s="247"/>
      <c r="B625" s="216"/>
      <c r="C625" s="254"/>
      <c r="D625" s="331"/>
      <c r="E625" s="1304"/>
      <c r="F625" s="152" t="s">
        <v>1556</v>
      </c>
      <c r="G625" s="150" t="s">
        <v>112</v>
      </c>
      <c r="H625" s="1163"/>
      <c r="I625" s="944"/>
      <c r="J625" s="1318"/>
      <c r="K625" s="1318"/>
      <c r="L625" s="936"/>
      <c r="M625" s="1333"/>
      <c r="N625" s="1333"/>
      <c r="O625" s="936"/>
      <c r="P625" s="371"/>
      <c r="Q625" s="108" t="s">
        <v>1212</v>
      </c>
      <c r="R625" s="148"/>
      <c r="S625" s="148"/>
      <c r="T625" s="148"/>
      <c r="U625" s="148"/>
      <c r="V625" s="148"/>
      <c r="W625" s="148"/>
      <c r="X625" s="148"/>
      <c r="Y625" s="148"/>
      <c r="Z625" s="148"/>
      <c r="AA625" s="148"/>
    </row>
    <row r="626" spans="1:27" ht="21" hidden="1" customHeight="1">
      <c r="A626" s="247"/>
      <c r="B626" s="216"/>
      <c r="C626" s="254"/>
      <c r="D626" s="331"/>
      <c r="E626" s="1304"/>
      <c r="F626" s="152" t="s">
        <v>4</v>
      </c>
      <c r="G626" s="150" t="s">
        <v>112</v>
      </c>
      <c r="H626" s="1298"/>
      <c r="I626" s="944"/>
      <c r="J626" s="1318"/>
      <c r="K626" s="1318"/>
      <c r="L626" s="936"/>
      <c r="M626" s="1333"/>
      <c r="N626" s="1333"/>
      <c r="O626" s="936"/>
      <c r="P626" s="371"/>
      <c r="Q626" s="108" t="s">
        <v>1559</v>
      </c>
      <c r="R626" s="148"/>
      <c r="S626" s="148"/>
      <c r="T626" s="148"/>
      <c r="U626" s="148"/>
      <c r="V626" s="148"/>
      <c r="W626" s="148"/>
      <c r="X626" s="148"/>
      <c r="Y626" s="148"/>
      <c r="Z626" s="148"/>
      <c r="AA626" s="148"/>
    </row>
    <row r="627" spans="1:27" ht="21" hidden="1" customHeight="1">
      <c r="A627" s="247"/>
      <c r="B627" s="216"/>
      <c r="C627" s="254"/>
      <c r="D627" s="331"/>
      <c r="E627" s="1304"/>
      <c r="F627" s="152" t="s">
        <v>1218</v>
      </c>
      <c r="G627" s="150" t="s">
        <v>112</v>
      </c>
      <c r="H627" s="1163"/>
      <c r="I627" s="944"/>
      <c r="J627" s="1318"/>
      <c r="K627" s="1318"/>
      <c r="L627" s="936"/>
      <c r="M627" s="1333"/>
      <c r="N627" s="1333"/>
      <c r="O627" s="936"/>
      <c r="P627" s="371"/>
      <c r="Q627" s="108" t="s">
        <v>1219</v>
      </c>
      <c r="R627" s="148"/>
      <c r="S627" s="148"/>
      <c r="T627" s="148"/>
      <c r="U627" s="148"/>
      <c r="V627" s="148"/>
      <c r="W627" s="148"/>
      <c r="X627" s="148"/>
      <c r="Y627" s="148"/>
      <c r="Z627" s="148"/>
      <c r="AA627" s="148"/>
    </row>
    <row r="628" spans="1:27" ht="21" hidden="1" customHeight="1">
      <c r="A628" s="247"/>
      <c r="B628" s="216"/>
      <c r="C628" s="254"/>
      <c r="D628" s="331"/>
      <c r="E628" s="1304"/>
      <c r="F628" s="152" t="s">
        <v>1561</v>
      </c>
      <c r="G628" s="150" t="s">
        <v>112</v>
      </c>
      <c r="H628" s="1163"/>
      <c r="I628" s="944"/>
      <c r="J628" s="1318"/>
      <c r="K628" s="1318"/>
      <c r="L628" s="936"/>
      <c r="M628" s="1333"/>
      <c r="N628" s="1333"/>
      <c r="O628" s="936"/>
      <c r="P628" s="371"/>
      <c r="Q628" s="108" t="s">
        <v>1563</v>
      </c>
      <c r="R628" s="148"/>
      <c r="S628" s="148"/>
      <c r="T628" s="148"/>
      <c r="U628" s="148"/>
      <c r="V628" s="148"/>
      <c r="W628" s="148"/>
      <c r="X628" s="148"/>
      <c r="Y628" s="148"/>
      <c r="Z628" s="148"/>
      <c r="AA628" s="148"/>
    </row>
    <row r="629" spans="1:27" ht="15.75" hidden="1" customHeight="1">
      <c r="A629" s="247"/>
      <c r="B629" s="216"/>
      <c r="C629" s="254"/>
      <c r="D629" s="331"/>
      <c r="E629" s="1304"/>
      <c r="F629" s="152" t="s">
        <v>1564</v>
      </c>
      <c r="G629" s="150" t="s">
        <v>112</v>
      </c>
      <c r="H629" s="1163"/>
      <c r="I629" s="944"/>
      <c r="J629" s="1318"/>
      <c r="K629" s="1318"/>
      <c r="L629" s="936"/>
      <c r="M629" s="1333"/>
      <c r="N629" s="1333"/>
      <c r="O629" s="936"/>
      <c r="P629" s="371"/>
      <c r="Q629" s="108" t="s">
        <v>1273</v>
      </c>
      <c r="R629" s="148"/>
      <c r="S629" s="148"/>
      <c r="T629" s="148"/>
      <c r="U629" s="148"/>
      <c r="V629" s="148"/>
      <c r="W629" s="148"/>
      <c r="X629" s="148"/>
      <c r="Y629" s="148"/>
      <c r="Z629" s="148"/>
      <c r="AA629" s="148"/>
    </row>
    <row r="630" spans="1:27" ht="37.5" hidden="1" customHeight="1">
      <c r="A630" s="247"/>
      <c r="B630" s="216"/>
      <c r="C630" s="254"/>
      <c r="D630" s="331"/>
      <c r="E630" s="1304"/>
      <c r="F630" s="152" t="s">
        <v>1277</v>
      </c>
      <c r="G630" s="150" t="s">
        <v>112</v>
      </c>
      <c r="H630" s="1163"/>
      <c r="I630" s="944"/>
      <c r="J630" s="1318"/>
      <c r="K630" s="1318"/>
      <c r="L630" s="936"/>
      <c r="M630" s="1333"/>
      <c r="N630" s="1333"/>
      <c r="O630" s="936"/>
      <c r="P630" s="371"/>
      <c r="Q630" s="108" t="s">
        <v>1567</v>
      </c>
      <c r="R630" s="148"/>
      <c r="S630" s="148"/>
      <c r="T630" s="148"/>
      <c r="U630" s="148"/>
      <c r="V630" s="148"/>
      <c r="W630" s="148"/>
      <c r="X630" s="148"/>
      <c r="Y630" s="148"/>
      <c r="Z630" s="148"/>
      <c r="AA630" s="148"/>
    </row>
    <row r="631" spans="1:27" ht="15.75" hidden="1" customHeight="1">
      <c r="A631" s="247"/>
      <c r="B631" s="216"/>
      <c r="C631" s="254"/>
      <c r="D631" s="331"/>
      <c r="E631" s="1304"/>
      <c r="F631" s="152" t="s">
        <v>1282</v>
      </c>
      <c r="G631" s="150" t="s">
        <v>112</v>
      </c>
      <c r="H631" s="1163"/>
      <c r="I631" s="944"/>
      <c r="J631" s="1318"/>
      <c r="K631" s="1318"/>
      <c r="L631" s="936"/>
      <c r="M631" s="1333"/>
      <c r="N631" s="1333"/>
      <c r="O631" s="936"/>
      <c r="P631" s="371"/>
      <c r="Q631" s="108" t="s">
        <v>1569</v>
      </c>
      <c r="R631" s="148"/>
      <c r="S631" s="148"/>
      <c r="T631" s="148"/>
      <c r="U631" s="148"/>
      <c r="V631" s="148"/>
      <c r="W631" s="148"/>
      <c r="X631" s="148"/>
      <c r="Y631" s="148"/>
      <c r="Z631" s="148"/>
      <c r="AA631" s="148"/>
    </row>
    <row r="632" spans="1:27" ht="30" customHeight="1">
      <c r="A632" s="389"/>
      <c r="B632" s="328"/>
      <c r="C632" s="377"/>
      <c r="D632" s="378"/>
      <c r="E632" s="410" t="s">
        <v>251</v>
      </c>
      <c r="F632" s="393" t="s">
        <v>244</v>
      </c>
      <c r="G632" s="394"/>
      <c r="H632" s="394"/>
      <c r="I632" s="413"/>
      <c r="J632" s="414"/>
      <c r="K632" s="414"/>
      <c r="L632" s="367"/>
      <c r="M632" s="415"/>
      <c r="N632" s="369">
        <f>SUM(N633:N641)</f>
        <v>0</v>
      </c>
      <c r="O632" s="330"/>
      <c r="P632" s="348"/>
      <c r="Q632" s="295" t="s">
        <v>1237</v>
      </c>
      <c r="R632" s="103"/>
      <c r="S632" s="103"/>
      <c r="T632" s="103"/>
      <c r="U632" s="103"/>
      <c r="V632" s="103"/>
      <c r="W632" s="103"/>
      <c r="X632" s="103"/>
      <c r="Y632" s="103"/>
      <c r="Z632" s="103"/>
      <c r="AA632" s="103"/>
    </row>
    <row r="633" spans="1:27" ht="34.5" hidden="1" customHeight="1">
      <c r="A633" s="247"/>
      <c r="B633" s="216"/>
      <c r="C633" s="254"/>
      <c r="D633" s="331"/>
      <c r="E633" s="1303" t="s">
        <v>235</v>
      </c>
      <c r="F633" s="222" t="s">
        <v>1245</v>
      </c>
      <c r="G633" s="411" t="s">
        <v>112</v>
      </c>
      <c r="H633" s="1299"/>
      <c r="I633" s="1300"/>
      <c r="J633" s="1317"/>
      <c r="K633" s="1317" t="s">
        <v>1545</v>
      </c>
      <c r="L633" s="1020">
        <v>1</v>
      </c>
      <c r="M633" s="1335"/>
      <c r="N633" s="1341">
        <f>L633*M633</f>
        <v>0</v>
      </c>
      <c r="O633" s="1020"/>
      <c r="P633" s="373"/>
      <c r="Q633" s="108" t="s">
        <v>1212</v>
      </c>
      <c r="R633" s="148"/>
      <c r="S633" s="148"/>
      <c r="T633" s="148"/>
      <c r="U633" s="148"/>
      <c r="V633" s="148"/>
      <c r="W633" s="148"/>
      <c r="X633" s="148"/>
      <c r="Y633" s="148"/>
      <c r="Z633" s="148"/>
      <c r="AA633" s="148"/>
    </row>
    <row r="634" spans="1:27" ht="21" hidden="1" customHeight="1">
      <c r="A634" s="247"/>
      <c r="B634" s="216"/>
      <c r="C634" s="254"/>
      <c r="D634" s="331"/>
      <c r="E634" s="1304"/>
      <c r="F634" s="152" t="s">
        <v>1227</v>
      </c>
      <c r="G634" s="150" t="s">
        <v>112</v>
      </c>
      <c r="H634" s="1163"/>
      <c r="I634" s="1164"/>
      <c r="J634" s="1318"/>
      <c r="K634" s="1318"/>
      <c r="L634" s="936"/>
      <c r="M634" s="1333"/>
      <c r="N634" s="1333"/>
      <c r="O634" s="936"/>
      <c r="P634" s="371"/>
      <c r="Q634" s="108" t="s">
        <v>1212</v>
      </c>
      <c r="R634" s="148"/>
      <c r="S634" s="148"/>
      <c r="T634" s="148"/>
      <c r="U634" s="148"/>
      <c r="V634" s="148"/>
      <c r="W634" s="148"/>
      <c r="X634" s="148"/>
      <c r="Y634" s="148"/>
      <c r="Z634" s="148"/>
      <c r="AA634" s="148"/>
    </row>
    <row r="635" spans="1:27" ht="15.75" hidden="1" customHeight="1">
      <c r="A635" s="247"/>
      <c r="B635" s="216"/>
      <c r="C635" s="254"/>
      <c r="D635" s="331"/>
      <c r="E635" s="1304"/>
      <c r="F635" s="152" t="s">
        <v>1547</v>
      </c>
      <c r="G635" s="150" t="s">
        <v>112</v>
      </c>
      <c r="H635" s="1163"/>
      <c r="I635" s="1164"/>
      <c r="J635" s="1318"/>
      <c r="K635" s="1318"/>
      <c r="L635" s="936"/>
      <c r="M635" s="1333"/>
      <c r="N635" s="1333"/>
      <c r="O635" s="936"/>
      <c r="P635" s="371"/>
      <c r="Q635" s="108" t="s">
        <v>1212</v>
      </c>
      <c r="R635" s="148"/>
      <c r="S635" s="148"/>
      <c r="T635" s="148"/>
      <c r="U635" s="148"/>
      <c r="V635" s="148"/>
      <c r="W635" s="148"/>
      <c r="X635" s="148"/>
      <c r="Y635" s="148"/>
      <c r="Z635" s="148"/>
      <c r="AA635" s="148"/>
    </row>
    <row r="636" spans="1:27" ht="15.75" hidden="1" customHeight="1">
      <c r="A636" s="247"/>
      <c r="B636" s="216"/>
      <c r="C636" s="254"/>
      <c r="D636" s="331"/>
      <c r="E636" s="1304"/>
      <c r="F636" s="152" t="s">
        <v>1549</v>
      </c>
      <c r="G636" s="150" t="s">
        <v>112</v>
      </c>
      <c r="H636" s="1163"/>
      <c r="I636" s="1164"/>
      <c r="J636" s="1318"/>
      <c r="K636" s="1318"/>
      <c r="L636" s="936"/>
      <c r="M636" s="1333"/>
      <c r="N636" s="1333"/>
      <c r="O636" s="936"/>
      <c r="P636" s="371"/>
      <c r="Q636" s="108" t="s">
        <v>1212</v>
      </c>
      <c r="R636" s="148"/>
      <c r="S636" s="148"/>
      <c r="T636" s="148"/>
      <c r="U636" s="148"/>
      <c r="V636" s="148"/>
      <c r="W636" s="148"/>
      <c r="X636" s="148"/>
      <c r="Y636" s="148"/>
      <c r="Z636" s="148"/>
      <c r="AA636" s="148"/>
    </row>
    <row r="637" spans="1:27" ht="15.75" hidden="1" customHeight="1">
      <c r="A637" s="247"/>
      <c r="B637" s="216"/>
      <c r="C637" s="254"/>
      <c r="D637" s="331"/>
      <c r="E637" s="1304"/>
      <c r="F637" s="152" t="s">
        <v>1551</v>
      </c>
      <c r="G637" s="150" t="s">
        <v>112</v>
      </c>
      <c r="H637" s="1163"/>
      <c r="I637" s="1164"/>
      <c r="J637" s="1318"/>
      <c r="K637" s="1318"/>
      <c r="L637" s="936"/>
      <c r="M637" s="1333"/>
      <c r="N637" s="1333"/>
      <c r="O637" s="936"/>
      <c r="P637" s="371"/>
      <c r="Q637" s="108" t="s">
        <v>1212</v>
      </c>
      <c r="R637" s="148"/>
      <c r="S637" s="148"/>
      <c r="T637" s="148"/>
      <c r="U637" s="148"/>
      <c r="V637" s="148"/>
      <c r="W637" s="148"/>
      <c r="X637" s="148"/>
      <c r="Y637" s="148"/>
      <c r="Z637" s="148"/>
      <c r="AA637" s="148"/>
    </row>
    <row r="638" spans="1:27" ht="21" hidden="1" customHeight="1">
      <c r="A638" s="247"/>
      <c r="B638" s="216"/>
      <c r="C638" s="254"/>
      <c r="D638" s="331"/>
      <c r="E638" s="1304"/>
      <c r="F638" s="152" t="s">
        <v>1553</v>
      </c>
      <c r="G638" s="150" t="s">
        <v>112</v>
      </c>
      <c r="H638" s="1298"/>
      <c r="I638" s="944"/>
      <c r="J638" s="1318"/>
      <c r="K638" s="1318"/>
      <c r="L638" s="936"/>
      <c r="M638" s="1333"/>
      <c r="N638" s="1333"/>
      <c r="O638" s="936"/>
      <c r="P638" s="371"/>
      <c r="Q638" s="108" t="s">
        <v>1555</v>
      </c>
      <c r="R638" s="148"/>
      <c r="S638" s="148"/>
      <c r="T638" s="148"/>
      <c r="U638" s="148"/>
      <c r="V638" s="148"/>
      <c r="W638" s="148"/>
      <c r="X638" s="148"/>
      <c r="Y638" s="148"/>
      <c r="Z638" s="148"/>
      <c r="AA638" s="148"/>
    </row>
    <row r="639" spans="1:27" ht="21" hidden="1" customHeight="1">
      <c r="A639" s="247"/>
      <c r="B639" s="216"/>
      <c r="C639" s="254"/>
      <c r="D639" s="331"/>
      <c r="E639" s="1304"/>
      <c r="F639" s="152" t="s">
        <v>1556</v>
      </c>
      <c r="G639" s="150" t="s">
        <v>112</v>
      </c>
      <c r="H639" s="1163"/>
      <c r="I639" s="944"/>
      <c r="J639" s="1318"/>
      <c r="K639" s="1318"/>
      <c r="L639" s="936"/>
      <c r="M639" s="1333"/>
      <c r="N639" s="1333"/>
      <c r="O639" s="936"/>
      <c r="P639" s="371"/>
      <c r="Q639" s="108" t="s">
        <v>1212</v>
      </c>
      <c r="R639" s="148"/>
      <c r="S639" s="148"/>
      <c r="T639" s="148"/>
      <c r="U639" s="148"/>
      <c r="V639" s="148"/>
      <c r="W639" s="148"/>
      <c r="X639" s="148"/>
      <c r="Y639" s="148"/>
      <c r="Z639" s="148"/>
      <c r="AA639" s="148"/>
    </row>
    <row r="640" spans="1:27" ht="41.25" hidden="1" customHeight="1">
      <c r="A640" s="247"/>
      <c r="B640" s="216"/>
      <c r="C640" s="254"/>
      <c r="D640" s="331"/>
      <c r="E640" s="1304"/>
      <c r="F640" s="152" t="s">
        <v>4</v>
      </c>
      <c r="G640" s="150" t="s">
        <v>112</v>
      </c>
      <c r="H640" s="1298"/>
      <c r="I640" s="944"/>
      <c r="J640" s="1318"/>
      <c r="K640" s="1318"/>
      <c r="L640" s="936"/>
      <c r="M640" s="1333"/>
      <c r="N640" s="1333"/>
      <c r="O640" s="936"/>
      <c r="P640" s="371"/>
      <c r="Q640" s="108" t="s">
        <v>1559</v>
      </c>
      <c r="R640" s="148"/>
      <c r="S640" s="148"/>
      <c r="T640" s="148"/>
      <c r="U640" s="148"/>
      <c r="V640" s="148"/>
      <c r="W640" s="148"/>
      <c r="X640" s="148"/>
      <c r="Y640" s="148"/>
      <c r="Z640" s="148"/>
      <c r="AA640" s="148"/>
    </row>
    <row r="641" spans="1:27" ht="21" hidden="1" customHeight="1">
      <c r="A641" s="247"/>
      <c r="B641" s="216"/>
      <c r="C641" s="254"/>
      <c r="D641" s="331"/>
      <c r="E641" s="1304"/>
      <c r="F641" s="152" t="s">
        <v>1218</v>
      </c>
      <c r="G641" s="150" t="s">
        <v>112</v>
      </c>
      <c r="H641" s="1163"/>
      <c r="I641" s="944"/>
      <c r="J641" s="1318"/>
      <c r="K641" s="1318"/>
      <c r="L641" s="936"/>
      <c r="M641" s="1333"/>
      <c r="N641" s="1333"/>
      <c r="O641" s="936"/>
      <c r="P641" s="371"/>
      <c r="Q641" s="108" t="s">
        <v>1219</v>
      </c>
      <c r="R641" s="148"/>
      <c r="S641" s="148"/>
      <c r="T641" s="148"/>
      <c r="U641" s="148"/>
      <c r="V641" s="148"/>
      <c r="W641" s="148"/>
      <c r="X641" s="148"/>
      <c r="Y641" s="148"/>
      <c r="Z641" s="148"/>
      <c r="AA641" s="148"/>
    </row>
    <row r="642" spans="1:27" ht="30" customHeight="1">
      <c r="A642" s="389"/>
      <c r="B642" s="328"/>
      <c r="C642" s="377"/>
      <c r="D642" s="391" t="s">
        <v>37</v>
      </c>
      <c r="E642" s="1238" t="s">
        <v>262</v>
      </c>
      <c r="F642" s="943"/>
      <c r="G642" s="943"/>
      <c r="H642" s="943"/>
      <c r="I642" s="944"/>
      <c r="J642" s="361"/>
      <c r="K642" s="361"/>
      <c r="L642" s="402"/>
      <c r="M642" s="363"/>
      <c r="N642" s="364">
        <f>N643+N644</f>
        <v>0</v>
      </c>
      <c r="O642" s="365"/>
      <c r="P642" s="348"/>
      <c r="Q642" s="295"/>
      <c r="R642" s="376"/>
      <c r="S642" s="376"/>
      <c r="T642" s="376"/>
      <c r="U642" s="376"/>
      <c r="V642" s="376"/>
      <c r="W642" s="376"/>
      <c r="X642" s="376"/>
      <c r="Y642" s="376"/>
      <c r="Z642" s="376"/>
      <c r="AA642" s="376"/>
    </row>
    <row r="643" spans="1:27" ht="30" customHeight="1">
      <c r="A643" s="389"/>
      <c r="B643" s="328"/>
      <c r="C643" s="377"/>
      <c r="D643" s="378"/>
      <c r="E643" s="392" t="s">
        <v>237</v>
      </c>
      <c r="F643" s="393" t="s">
        <v>1653</v>
      </c>
      <c r="G643" s="394"/>
      <c r="H643" s="394"/>
      <c r="I643" s="403"/>
      <c r="J643" s="404"/>
      <c r="K643" s="404"/>
      <c r="L643" s="405"/>
      <c r="M643" s="368"/>
      <c r="N643" s="369">
        <v>0</v>
      </c>
      <c r="O643" s="330"/>
      <c r="P643" s="348"/>
      <c r="Q643" s="295" t="s">
        <v>1237</v>
      </c>
      <c r="R643" s="376"/>
      <c r="S643" s="376"/>
      <c r="T643" s="376"/>
      <c r="U643" s="376"/>
      <c r="V643" s="376"/>
      <c r="W643" s="376"/>
      <c r="X643" s="376"/>
      <c r="Y643" s="376"/>
      <c r="Z643" s="376"/>
      <c r="AA643" s="376"/>
    </row>
    <row r="644" spans="1:27" ht="30" customHeight="1">
      <c r="A644" s="389"/>
      <c r="B644" s="328"/>
      <c r="C644" s="377"/>
      <c r="D644" s="378"/>
      <c r="E644" s="410" t="s">
        <v>239</v>
      </c>
      <c r="F644" s="393" t="s">
        <v>244</v>
      </c>
      <c r="G644" s="394"/>
      <c r="H644" s="394"/>
      <c r="I644" s="403"/>
      <c r="J644" s="414"/>
      <c r="K644" s="414"/>
      <c r="L644" s="367"/>
      <c r="M644" s="415"/>
      <c r="N644" s="369">
        <v>0</v>
      </c>
      <c r="O644" s="330"/>
      <c r="P644" s="348"/>
      <c r="Q644" s="295" t="s">
        <v>1654</v>
      </c>
      <c r="R644" s="376"/>
      <c r="S644" s="376"/>
      <c r="T644" s="376"/>
      <c r="U644" s="376"/>
      <c r="V644" s="376"/>
      <c r="W644" s="376"/>
      <c r="X644" s="376"/>
      <c r="Y644" s="376"/>
      <c r="Z644" s="376"/>
      <c r="AA644" s="376"/>
    </row>
    <row r="645" spans="1:27" ht="38.25" customHeight="1">
      <c r="A645" s="219"/>
      <c r="B645" s="216"/>
      <c r="C645" s="259"/>
      <c r="D645" s="391" t="s">
        <v>39</v>
      </c>
      <c r="E645" s="1238" t="s">
        <v>263</v>
      </c>
      <c r="F645" s="943"/>
      <c r="G645" s="943"/>
      <c r="H645" s="943"/>
      <c r="I645" s="944"/>
      <c r="J645" s="361"/>
      <c r="K645" s="361"/>
      <c r="L645" s="402"/>
      <c r="M645" s="363"/>
      <c r="N645" s="364">
        <f>N646+N647</f>
        <v>0</v>
      </c>
      <c r="O645" s="365"/>
      <c r="P645" s="348"/>
      <c r="Q645" s="108"/>
      <c r="R645" s="148"/>
      <c r="S645" s="148"/>
      <c r="T645" s="148"/>
      <c r="U645" s="148"/>
      <c r="V645" s="148"/>
      <c r="W645" s="148"/>
      <c r="X645" s="148"/>
      <c r="Y645" s="148"/>
      <c r="Z645" s="148"/>
      <c r="AA645" s="148"/>
    </row>
    <row r="646" spans="1:27" ht="30" customHeight="1">
      <c r="A646" s="389"/>
      <c r="B646" s="328"/>
      <c r="C646" s="377"/>
      <c r="D646" s="378"/>
      <c r="E646" s="392" t="s">
        <v>237</v>
      </c>
      <c r="F646" s="393" t="s">
        <v>243</v>
      </c>
      <c r="G646" s="394"/>
      <c r="H646" s="394"/>
      <c r="I646" s="403"/>
      <c r="J646" s="404"/>
      <c r="K646" s="404"/>
      <c r="L646" s="405"/>
      <c r="M646" s="368"/>
      <c r="N646" s="369">
        <v>0</v>
      </c>
      <c r="O646" s="330"/>
      <c r="P646" s="348"/>
      <c r="Q646" s="295" t="s">
        <v>1654</v>
      </c>
      <c r="R646" s="376"/>
      <c r="S646" s="376"/>
      <c r="T646" s="376"/>
      <c r="U646" s="376"/>
      <c r="V646" s="376"/>
      <c r="W646" s="376"/>
      <c r="X646" s="376"/>
      <c r="Y646" s="376"/>
      <c r="Z646" s="376"/>
      <c r="AA646" s="376"/>
    </row>
    <row r="647" spans="1:27" ht="30" customHeight="1">
      <c r="A647" s="389"/>
      <c r="B647" s="328"/>
      <c r="C647" s="377"/>
      <c r="D647" s="378"/>
      <c r="E647" s="417" t="s">
        <v>239</v>
      </c>
      <c r="F647" s="393" t="s">
        <v>244</v>
      </c>
      <c r="G647" s="394"/>
      <c r="H647" s="394"/>
      <c r="I647" s="403"/>
      <c r="J647" s="414"/>
      <c r="K647" s="414"/>
      <c r="L647" s="367"/>
      <c r="M647" s="415"/>
      <c r="N647" s="369">
        <v>0</v>
      </c>
      <c r="O647" s="330"/>
      <c r="P647" s="348"/>
      <c r="Q647" s="295" t="s">
        <v>1655</v>
      </c>
      <c r="R647" s="376"/>
      <c r="S647" s="376"/>
      <c r="T647" s="376"/>
      <c r="U647" s="376"/>
      <c r="V647" s="376"/>
      <c r="W647" s="376"/>
      <c r="X647" s="376"/>
      <c r="Y647" s="376"/>
      <c r="Z647" s="376"/>
      <c r="AA647" s="376"/>
    </row>
    <row r="648" spans="1:27" ht="38.25" customHeight="1">
      <c r="A648" s="389"/>
      <c r="B648" s="328"/>
      <c r="C648" s="377"/>
      <c r="D648" s="391" t="s">
        <v>41</v>
      </c>
      <c r="E648" s="1301" t="s">
        <v>265</v>
      </c>
      <c r="F648" s="943"/>
      <c r="G648" s="943"/>
      <c r="H648" s="943"/>
      <c r="I648" s="944"/>
      <c r="J648" s="361"/>
      <c r="K648" s="361"/>
      <c r="L648" s="402"/>
      <c r="M648" s="363"/>
      <c r="N648" s="364">
        <f>N649+N650</f>
        <v>0</v>
      </c>
      <c r="O648" s="365"/>
      <c r="P648" s="348"/>
      <c r="Q648" s="295"/>
      <c r="R648" s="376"/>
      <c r="S648" s="376"/>
      <c r="T648" s="376"/>
      <c r="U648" s="376"/>
      <c r="V648" s="376"/>
      <c r="W648" s="376"/>
      <c r="X648" s="376"/>
      <c r="Y648" s="376"/>
      <c r="Z648" s="376"/>
      <c r="AA648" s="376"/>
    </row>
    <row r="649" spans="1:27" ht="30" customHeight="1">
      <c r="A649" s="389"/>
      <c r="B649" s="328"/>
      <c r="C649" s="377"/>
      <c r="D649" s="378"/>
      <c r="E649" s="392" t="s">
        <v>237</v>
      </c>
      <c r="F649" s="393" t="s">
        <v>243</v>
      </c>
      <c r="G649" s="394"/>
      <c r="H649" s="394"/>
      <c r="I649" s="403"/>
      <c r="J649" s="404"/>
      <c r="K649" s="404"/>
      <c r="L649" s="405"/>
      <c r="M649" s="368"/>
      <c r="N649" s="369">
        <v>0</v>
      </c>
      <c r="O649" s="330"/>
      <c r="P649" s="348"/>
      <c r="Q649" s="295" t="s">
        <v>1237</v>
      </c>
      <c r="R649" s="376"/>
      <c r="S649" s="376"/>
      <c r="T649" s="376"/>
      <c r="U649" s="376"/>
      <c r="V649" s="376"/>
      <c r="W649" s="376"/>
      <c r="X649" s="376"/>
      <c r="Y649" s="376"/>
      <c r="Z649" s="376"/>
      <c r="AA649" s="376"/>
    </row>
    <row r="650" spans="1:27" ht="30" customHeight="1">
      <c r="A650" s="389"/>
      <c r="B650" s="328"/>
      <c r="C650" s="377"/>
      <c r="D650" s="378"/>
      <c r="E650" s="410" t="s">
        <v>239</v>
      </c>
      <c r="F650" s="393" t="s">
        <v>244</v>
      </c>
      <c r="G650" s="394"/>
      <c r="H650" s="394"/>
      <c r="I650" s="403"/>
      <c r="J650" s="414"/>
      <c r="K650" s="414"/>
      <c r="L650" s="367"/>
      <c r="M650" s="415"/>
      <c r="N650" s="369">
        <v>0</v>
      </c>
      <c r="O650" s="330"/>
      <c r="P650" s="348"/>
      <c r="Q650" s="295" t="s">
        <v>1654</v>
      </c>
      <c r="R650" s="376"/>
      <c r="S650" s="376"/>
      <c r="T650" s="376"/>
      <c r="U650" s="376"/>
      <c r="V650" s="376"/>
      <c r="W650" s="376"/>
      <c r="X650" s="376"/>
      <c r="Y650" s="376"/>
      <c r="Z650" s="376"/>
      <c r="AA650" s="376"/>
    </row>
    <row r="651" spans="1:27" ht="37.5" customHeight="1">
      <c r="A651" s="322"/>
      <c r="B651" s="328"/>
      <c r="C651" s="418"/>
      <c r="D651" s="419" t="s">
        <v>50</v>
      </c>
      <c r="E651" s="1238" t="s">
        <v>1656</v>
      </c>
      <c r="F651" s="943"/>
      <c r="G651" s="943"/>
      <c r="H651" s="943"/>
      <c r="I651" s="944"/>
      <c r="J651" s="361"/>
      <c r="K651" s="361"/>
      <c r="L651" s="362"/>
      <c r="M651" s="363"/>
      <c r="N651" s="364">
        <v>0</v>
      </c>
      <c r="O651" s="365"/>
      <c r="P651" s="348"/>
      <c r="Q651" s="386" t="s">
        <v>1657</v>
      </c>
      <c r="R651" s="376"/>
      <c r="S651" s="376"/>
      <c r="T651" s="376"/>
      <c r="U651" s="376"/>
      <c r="V651" s="376"/>
      <c r="W651" s="376"/>
      <c r="X651" s="376"/>
      <c r="Y651" s="376"/>
      <c r="Z651" s="376"/>
      <c r="AA651" s="376"/>
    </row>
    <row r="652" spans="1:27" ht="44.25" customHeight="1">
      <c r="A652" s="327"/>
      <c r="B652" s="328"/>
      <c r="C652" s="420" t="s">
        <v>142</v>
      </c>
      <c r="D652" s="1302" t="s">
        <v>1658</v>
      </c>
      <c r="E652" s="943"/>
      <c r="F652" s="943"/>
      <c r="G652" s="943"/>
      <c r="H652" s="943"/>
      <c r="I652" s="944"/>
      <c r="J652" s="429"/>
      <c r="K652" s="429"/>
      <c r="L652" s="430"/>
      <c r="M652" s="431"/>
      <c r="N652" s="432">
        <f>SUM(N653:N657)</f>
        <v>0</v>
      </c>
      <c r="O652" s="420"/>
      <c r="P652" s="348"/>
      <c r="Q652" s="386" t="s">
        <v>1659</v>
      </c>
      <c r="R652" s="103"/>
      <c r="S652" s="103"/>
      <c r="T652" s="103"/>
      <c r="U652" s="103"/>
      <c r="V652" s="103"/>
      <c r="W652" s="103"/>
      <c r="X652" s="103"/>
      <c r="Y652" s="103"/>
      <c r="Z652" s="103"/>
      <c r="AA652" s="103"/>
    </row>
    <row r="653" spans="1:27" ht="33" hidden="1" customHeight="1">
      <c r="A653" s="247"/>
      <c r="B653" s="216"/>
      <c r="C653" s="254"/>
      <c r="D653" s="331"/>
      <c r="E653" s="1303" t="s">
        <v>237</v>
      </c>
      <c r="F653" s="152" t="s">
        <v>1660</v>
      </c>
      <c r="G653" s="150" t="s">
        <v>112</v>
      </c>
      <c r="H653" s="1163"/>
      <c r="I653" s="944"/>
      <c r="J653" s="1317"/>
      <c r="K653" s="1317"/>
      <c r="L653" s="1020">
        <v>1</v>
      </c>
      <c r="M653" s="1335"/>
      <c r="N653" s="1341">
        <f>L653*M653</f>
        <v>0</v>
      </c>
      <c r="O653" s="1020"/>
      <c r="P653" s="373"/>
      <c r="Q653" s="108" t="s">
        <v>1212</v>
      </c>
      <c r="R653" s="148"/>
      <c r="S653" s="148"/>
      <c r="T653" s="148"/>
      <c r="U653" s="148"/>
      <c r="V653" s="148"/>
      <c r="W653" s="148"/>
      <c r="X653" s="148"/>
      <c r="Y653" s="148"/>
      <c r="Z653" s="148"/>
      <c r="AA653" s="148"/>
    </row>
    <row r="654" spans="1:27" ht="32.25" hidden="1" customHeight="1">
      <c r="A654" s="247"/>
      <c r="B654" s="216"/>
      <c r="C654" s="254"/>
      <c r="D654" s="331"/>
      <c r="E654" s="1304"/>
      <c r="F654" s="152" t="s">
        <v>1227</v>
      </c>
      <c r="G654" s="150" t="s">
        <v>112</v>
      </c>
      <c r="H654" s="1163"/>
      <c r="I654" s="944"/>
      <c r="J654" s="1318"/>
      <c r="K654" s="1318"/>
      <c r="L654" s="936"/>
      <c r="M654" s="1333"/>
      <c r="N654" s="1333"/>
      <c r="O654" s="936"/>
      <c r="P654" s="371"/>
      <c r="Q654" s="108" t="s">
        <v>1212</v>
      </c>
      <c r="R654" s="148"/>
      <c r="S654" s="148"/>
      <c r="T654" s="148"/>
      <c r="U654" s="148"/>
      <c r="V654" s="148"/>
      <c r="W654" s="148"/>
      <c r="X654" s="148"/>
      <c r="Y654" s="148"/>
      <c r="Z654" s="148"/>
      <c r="AA654" s="148"/>
    </row>
    <row r="655" spans="1:27" ht="21" hidden="1" customHeight="1">
      <c r="A655" s="247"/>
      <c r="B655" s="216"/>
      <c r="C655" s="254"/>
      <c r="D655" s="331"/>
      <c r="E655" s="1304"/>
      <c r="F655" s="152" t="s">
        <v>4</v>
      </c>
      <c r="G655" s="150" t="s">
        <v>112</v>
      </c>
      <c r="H655" s="1163"/>
      <c r="I655" s="944"/>
      <c r="J655" s="1318"/>
      <c r="K655" s="1318"/>
      <c r="L655" s="936"/>
      <c r="M655" s="1333"/>
      <c r="N655" s="1333"/>
      <c r="O655" s="936"/>
      <c r="P655" s="371"/>
      <c r="Q655" s="108" t="s">
        <v>1661</v>
      </c>
      <c r="R655" s="148"/>
      <c r="S655" s="148"/>
      <c r="T655" s="148"/>
      <c r="U655" s="148"/>
      <c r="V655" s="148"/>
      <c r="W655" s="148"/>
      <c r="X655" s="148"/>
      <c r="Y655" s="148"/>
      <c r="Z655" s="148"/>
      <c r="AA655" s="148"/>
    </row>
    <row r="656" spans="1:27" ht="21" hidden="1" customHeight="1">
      <c r="A656" s="247"/>
      <c r="B656" s="216"/>
      <c r="C656" s="254"/>
      <c r="D656" s="331"/>
      <c r="E656" s="1304"/>
      <c r="F656" s="152" t="s">
        <v>1218</v>
      </c>
      <c r="G656" s="150" t="s">
        <v>112</v>
      </c>
      <c r="H656" s="1163"/>
      <c r="I656" s="944"/>
      <c r="J656" s="1318"/>
      <c r="K656" s="1318"/>
      <c r="L656" s="936"/>
      <c r="M656" s="1333"/>
      <c r="N656" s="1333"/>
      <c r="O656" s="936"/>
      <c r="P656" s="371"/>
      <c r="Q656" s="108" t="s">
        <v>1219</v>
      </c>
      <c r="R656" s="148"/>
      <c r="S656" s="148"/>
      <c r="T656" s="148"/>
      <c r="U656" s="148"/>
      <c r="V656" s="148"/>
      <c r="W656" s="148"/>
      <c r="X656" s="148"/>
      <c r="Y656" s="148"/>
      <c r="Z656" s="148"/>
      <c r="AA656" s="148"/>
    </row>
    <row r="657" spans="1:27" ht="42" hidden="1" customHeight="1">
      <c r="A657" s="247"/>
      <c r="B657" s="216"/>
      <c r="C657" s="254"/>
      <c r="D657" s="421"/>
      <c r="E657" s="422"/>
      <c r="F657" s="152" t="s">
        <v>1662</v>
      </c>
      <c r="G657" s="150" t="s">
        <v>112</v>
      </c>
      <c r="H657" s="1163"/>
      <c r="I657" s="944"/>
      <c r="J657" s="1319"/>
      <c r="K657" s="1319"/>
      <c r="L657" s="937"/>
      <c r="M657" s="1334"/>
      <c r="N657" s="1334"/>
      <c r="O657" s="937"/>
      <c r="P657" s="372"/>
      <c r="Q657" s="108" t="s">
        <v>1663</v>
      </c>
      <c r="R657" s="148"/>
      <c r="S657" s="148"/>
      <c r="T657" s="148"/>
      <c r="U657" s="148"/>
      <c r="V657" s="148"/>
      <c r="W657" s="148"/>
      <c r="X657" s="148"/>
      <c r="Y657" s="148"/>
      <c r="Z657" s="148"/>
      <c r="AA657" s="148"/>
    </row>
    <row r="658" spans="1:27" ht="32.25" customHeight="1">
      <c r="A658" s="322"/>
      <c r="B658" s="423" t="s">
        <v>169</v>
      </c>
      <c r="C658" s="1236" t="s">
        <v>269</v>
      </c>
      <c r="D658" s="943"/>
      <c r="E658" s="943"/>
      <c r="F658" s="943"/>
      <c r="G658" s="943"/>
      <c r="H658" s="943"/>
      <c r="I658" s="944"/>
      <c r="J658" s="351"/>
      <c r="K658" s="351"/>
      <c r="L658" s="352"/>
      <c r="M658" s="353"/>
      <c r="N658" s="354">
        <v>0</v>
      </c>
      <c r="O658" s="355"/>
      <c r="P658" s="348"/>
      <c r="Q658" s="295" t="s">
        <v>1222</v>
      </c>
      <c r="R658" s="376"/>
      <c r="S658" s="376"/>
      <c r="T658" s="376"/>
      <c r="U658" s="376"/>
      <c r="V658" s="376"/>
      <c r="W658" s="376"/>
      <c r="X658" s="376"/>
      <c r="Y658" s="376"/>
      <c r="Z658" s="376"/>
      <c r="AA658" s="376"/>
    </row>
    <row r="659" spans="1:27" ht="31.5" customHeight="1">
      <c r="A659" s="247"/>
      <c r="B659" s="123"/>
      <c r="C659" s="181"/>
      <c r="D659" s="1238" t="s">
        <v>270</v>
      </c>
      <c r="E659" s="943"/>
      <c r="F659" s="943"/>
      <c r="G659" s="943"/>
      <c r="H659" s="943"/>
      <c r="I659" s="944"/>
      <c r="J659" s="433"/>
      <c r="K659" s="433"/>
      <c r="L659" s="434"/>
      <c r="M659" s="435"/>
      <c r="N659" s="436"/>
      <c r="O659" s="437"/>
      <c r="P659" s="312"/>
      <c r="Q659" s="108"/>
      <c r="R659" s="148"/>
      <c r="S659" s="148"/>
      <c r="T659" s="148"/>
      <c r="U659" s="148"/>
      <c r="V659" s="148"/>
      <c r="W659" s="148"/>
      <c r="X659" s="148"/>
      <c r="Y659" s="148"/>
      <c r="Z659" s="148"/>
      <c r="AA659" s="148"/>
    </row>
    <row r="660" spans="1:27" ht="33.75" customHeight="1">
      <c r="A660" s="322"/>
      <c r="B660" s="423" t="s">
        <v>178</v>
      </c>
      <c r="C660" s="1236" t="s">
        <v>271</v>
      </c>
      <c r="D660" s="943"/>
      <c r="E660" s="943"/>
      <c r="F660" s="943"/>
      <c r="G660" s="943"/>
      <c r="H660" s="943"/>
      <c r="I660" s="944"/>
      <c r="J660" s="351"/>
      <c r="K660" s="351"/>
      <c r="L660" s="352"/>
      <c r="M660" s="353"/>
      <c r="N660" s="354">
        <v>0</v>
      </c>
      <c r="O660" s="355"/>
      <c r="P660" s="348"/>
      <c r="Q660" s="295" t="s">
        <v>1237</v>
      </c>
      <c r="R660" s="376"/>
      <c r="S660" s="376"/>
      <c r="T660" s="376"/>
      <c r="U660" s="376"/>
      <c r="V660" s="376"/>
      <c r="W660" s="376"/>
      <c r="X660" s="376"/>
      <c r="Y660" s="376"/>
      <c r="Z660" s="376"/>
      <c r="AA660" s="376"/>
    </row>
    <row r="661" spans="1:27" ht="32.25" customHeight="1">
      <c r="A661" s="247"/>
      <c r="B661" s="216"/>
      <c r="C661" s="406"/>
      <c r="D661" s="1238" t="s">
        <v>270</v>
      </c>
      <c r="E661" s="943"/>
      <c r="F661" s="943"/>
      <c r="G661" s="943"/>
      <c r="H661" s="943"/>
      <c r="I661" s="944"/>
      <c r="J661" s="433"/>
      <c r="K661" s="433"/>
      <c r="L661" s="434"/>
      <c r="M661" s="435"/>
      <c r="N661" s="436"/>
      <c r="O661" s="437"/>
      <c r="P661" s="312"/>
      <c r="Q661" s="108"/>
      <c r="R661" s="148"/>
      <c r="S661" s="148"/>
      <c r="T661" s="148"/>
      <c r="U661" s="148"/>
      <c r="V661" s="148"/>
      <c r="W661" s="148"/>
      <c r="X661" s="148"/>
      <c r="Y661" s="148"/>
      <c r="Z661" s="148"/>
      <c r="AA661" s="148"/>
    </row>
    <row r="662" spans="1:27" ht="34.5" customHeight="1">
      <c r="A662" s="322"/>
      <c r="B662" s="423" t="s">
        <v>181</v>
      </c>
      <c r="C662" s="1236" t="s">
        <v>1664</v>
      </c>
      <c r="D662" s="943"/>
      <c r="E662" s="943"/>
      <c r="F662" s="943"/>
      <c r="G662" s="943"/>
      <c r="H662" s="943"/>
      <c r="I662" s="944"/>
      <c r="J662" s="438"/>
      <c r="K662" s="438"/>
      <c r="L662" s="352"/>
      <c r="M662" s="353"/>
      <c r="N662" s="354">
        <f>N663+N664+N665+N666+N667+N668</f>
        <v>0</v>
      </c>
      <c r="O662" s="355"/>
      <c r="P662" s="348"/>
      <c r="Q662" s="295"/>
      <c r="R662" s="376"/>
      <c r="S662" s="376"/>
      <c r="T662" s="376"/>
      <c r="U662" s="376"/>
      <c r="V662" s="376"/>
      <c r="W662" s="376"/>
      <c r="X662" s="376"/>
      <c r="Y662" s="376"/>
      <c r="Z662" s="376"/>
      <c r="AA662" s="376"/>
    </row>
    <row r="663" spans="1:27" ht="36.75" customHeight="1">
      <c r="A663" s="247"/>
      <c r="B663" s="216"/>
      <c r="C663" s="365">
        <v>1</v>
      </c>
      <c r="D663" s="1238" t="s">
        <v>1665</v>
      </c>
      <c r="E663" s="943"/>
      <c r="F663" s="943"/>
      <c r="G663" s="943"/>
      <c r="H663" s="943"/>
      <c r="I663" s="944"/>
      <c r="J663" s="361"/>
      <c r="K663" s="361"/>
      <c r="L663" s="362"/>
      <c r="M663" s="363"/>
      <c r="N663" s="364">
        <v>0</v>
      </c>
      <c r="O663" s="365"/>
      <c r="P663" s="348"/>
      <c r="Q663" s="295" t="s">
        <v>1666</v>
      </c>
      <c r="R663" s="148"/>
      <c r="S663" s="148"/>
      <c r="T663" s="148"/>
      <c r="U663" s="148"/>
      <c r="V663" s="148"/>
      <c r="W663" s="148"/>
      <c r="X663" s="148"/>
      <c r="Y663" s="148"/>
      <c r="Z663" s="148"/>
      <c r="AA663" s="148"/>
    </row>
    <row r="664" spans="1:27" ht="36.75" customHeight="1">
      <c r="A664" s="247"/>
      <c r="B664" s="216"/>
      <c r="C664" s="365">
        <v>2</v>
      </c>
      <c r="D664" s="1238" t="s">
        <v>1667</v>
      </c>
      <c r="E664" s="943"/>
      <c r="F664" s="943"/>
      <c r="G664" s="943"/>
      <c r="H664" s="943"/>
      <c r="I664" s="944"/>
      <c r="J664" s="361"/>
      <c r="K664" s="361"/>
      <c r="L664" s="362"/>
      <c r="M664" s="363"/>
      <c r="N664" s="364">
        <v>0</v>
      </c>
      <c r="O664" s="365"/>
      <c r="P664" s="348"/>
      <c r="Q664" s="295" t="s">
        <v>1668</v>
      </c>
      <c r="R664" s="148"/>
      <c r="S664" s="148"/>
      <c r="T664" s="148"/>
      <c r="U664" s="148"/>
      <c r="V664" s="148"/>
      <c r="W664" s="148"/>
      <c r="X664" s="148"/>
      <c r="Y664" s="148"/>
      <c r="Z664" s="148"/>
      <c r="AA664" s="148"/>
    </row>
    <row r="665" spans="1:27" ht="36.75" customHeight="1">
      <c r="A665" s="247"/>
      <c r="B665" s="216"/>
      <c r="C665" s="365">
        <v>3</v>
      </c>
      <c r="D665" s="1238" t="s">
        <v>1669</v>
      </c>
      <c r="E665" s="943"/>
      <c r="F665" s="943"/>
      <c r="G665" s="943"/>
      <c r="H665" s="943"/>
      <c r="I665" s="944"/>
      <c r="J665" s="361"/>
      <c r="K665" s="361"/>
      <c r="L665" s="362"/>
      <c r="M665" s="363"/>
      <c r="N665" s="364">
        <v>0</v>
      </c>
      <c r="O665" s="365"/>
      <c r="P665" s="348"/>
      <c r="Q665" s="295" t="s">
        <v>1209</v>
      </c>
      <c r="R665" s="148"/>
      <c r="S665" s="148"/>
      <c r="T665" s="148"/>
      <c r="U665" s="148"/>
      <c r="V665" s="148"/>
      <c r="W665" s="148"/>
      <c r="X665" s="148"/>
      <c r="Y665" s="148"/>
      <c r="Z665" s="148"/>
      <c r="AA665" s="148"/>
    </row>
    <row r="666" spans="1:27" ht="36.75" customHeight="1">
      <c r="A666" s="247"/>
      <c r="B666" s="216"/>
      <c r="C666" s="365">
        <v>4</v>
      </c>
      <c r="D666" s="1238" t="s">
        <v>1670</v>
      </c>
      <c r="E666" s="943"/>
      <c r="F666" s="943"/>
      <c r="G666" s="943"/>
      <c r="H666" s="943"/>
      <c r="I666" s="944"/>
      <c r="J666" s="361"/>
      <c r="K666" s="361"/>
      <c r="L666" s="362"/>
      <c r="M666" s="363"/>
      <c r="N666" s="364">
        <v>0</v>
      </c>
      <c r="O666" s="365"/>
      <c r="P666" s="348"/>
      <c r="Q666" s="295" t="s">
        <v>1671</v>
      </c>
      <c r="R666" s="148"/>
      <c r="S666" s="148"/>
      <c r="T666" s="148"/>
      <c r="U666" s="148"/>
      <c r="V666" s="148"/>
      <c r="W666" s="148"/>
      <c r="X666" s="148"/>
      <c r="Y666" s="148"/>
      <c r="Z666" s="148"/>
      <c r="AA666" s="148"/>
    </row>
    <row r="667" spans="1:27" ht="36.75" customHeight="1">
      <c r="A667" s="247"/>
      <c r="B667" s="216"/>
      <c r="C667" s="365">
        <v>5</v>
      </c>
      <c r="D667" s="1238" t="s">
        <v>1672</v>
      </c>
      <c r="E667" s="943"/>
      <c r="F667" s="943"/>
      <c r="G667" s="943"/>
      <c r="H667" s="943"/>
      <c r="I667" s="944"/>
      <c r="J667" s="361"/>
      <c r="K667" s="361"/>
      <c r="L667" s="362"/>
      <c r="M667" s="363"/>
      <c r="N667" s="364">
        <v>0</v>
      </c>
      <c r="O667" s="365"/>
      <c r="P667" s="348"/>
      <c r="Q667" s="295" t="s">
        <v>1220</v>
      </c>
      <c r="R667" s="148"/>
      <c r="S667" s="148"/>
      <c r="T667" s="148"/>
      <c r="U667" s="148"/>
      <c r="V667" s="148"/>
      <c r="W667" s="148"/>
      <c r="X667" s="148"/>
      <c r="Y667" s="148"/>
      <c r="Z667" s="148"/>
      <c r="AA667" s="148"/>
    </row>
    <row r="668" spans="1:27" ht="47.25" customHeight="1">
      <c r="A668" s="247"/>
      <c r="B668" s="216"/>
      <c r="C668" s="365">
        <v>6</v>
      </c>
      <c r="D668" s="1238" t="s">
        <v>1673</v>
      </c>
      <c r="E668" s="1305"/>
      <c r="F668" s="1305"/>
      <c r="G668" s="1305"/>
      <c r="H668" s="1305"/>
      <c r="I668" s="1306"/>
      <c r="J668" s="361"/>
      <c r="K668" s="361"/>
      <c r="L668" s="362"/>
      <c r="M668" s="363"/>
      <c r="N668" s="364">
        <v>0</v>
      </c>
      <c r="O668" s="365"/>
      <c r="P668" s="348"/>
      <c r="Q668" s="386" t="s">
        <v>1674</v>
      </c>
      <c r="R668" s="148"/>
      <c r="S668" s="148"/>
      <c r="T668" s="148"/>
      <c r="U668" s="148"/>
      <c r="V668" s="148"/>
      <c r="W668" s="148"/>
      <c r="X668" s="148"/>
      <c r="Y668" s="148"/>
      <c r="Z668" s="148"/>
      <c r="AA668" s="148"/>
    </row>
    <row r="669" spans="1:27" ht="46.5" customHeight="1">
      <c r="A669" s="322"/>
      <c r="B669" s="423" t="s">
        <v>189</v>
      </c>
      <c r="C669" s="1236" t="s">
        <v>1675</v>
      </c>
      <c r="D669" s="943"/>
      <c r="E669" s="943"/>
      <c r="F669" s="943"/>
      <c r="G669" s="943"/>
      <c r="H669" s="943"/>
      <c r="I669" s="944"/>
      <c r="J669" s="438"/>
      <c r="K669" s="438"/>
      <c r="L669" s="352"/>
      <c r="M669" s="353"/>
      <c r="N669" s="354">
        <f>N670+N671+N672</f>
        <v>0</v>
      </c>
      <c r="O669" s="355"/>
      <c r="P669" s="348"/>
      <c r="Q669" s="295"/>
      <c r="R669" s="376"/>
      <c r="S669" s="376"/>
      <c r="T669" s="376"/>
      <c r="U669" s="376"/>
      <c r="V669" s="376"/>
      <c r="W669" s="376"/>
      <c r="X669" s="376"/>
      <c r="Y669" s="376"/>
      <c r="Z669" s="376"/>
      <c r="AA669" s="376"/>
    </row>
    <row r="670" spans="1:27" ht="24.75" customHeight="1">
      <c r="A670" s="322"/>
      <c r="B670" s="328"/>
      <c r="C670" s="365">
        <v>1</v>
      </c>
      <c r="D670" s="1238" t="s">
        <v>275</v>
      </c>
      <c r="E670" s="943"/>
      <c r="F670" s="943"/>
      <c r="G670" s="943"/>
      <c r="H670" s="943"/>
      <c r="I670" s="944"/>
      <c r="J670" s="361"/>
      <c r="K670" s="361"/>
      <c r="L670" s="362"/>
      <c r="M670" s="363"/>
      <c r="N670" s="364">
        <v>0</v>
      </c>
      <c r="O670" s="365"/>
      <c r="P670" s="348"/>
      <c r="Q670" s="295" t="s">
        <v>1220</v>
      </c>
      <c r="R670" s="376"/>
      <c r="S670" s="376"/>
      <c r="T670" s="376"/>
      <c r="U670" s="376"/>
      <c r="V670" s="376"/>
      <c r="W670" s="376"/>
      <c r="X670" s="376"/>
      <c r="Y670" s="376"/>
      <c r="Z670" s="376"/>
      <c r="AA670" s="376"/>
    </row>
    <row r="671" spans="1:27" ht="24.75" customHeight="1">
      <c r="A671" s="322"/>
      <c r="B671" s="328"/>
      <c r="C671" s="365">
        <v>2</v>
      </c>
      <c r="D671" s="1238" t="s">
        <v>276</v>
      </c>
      <c r="E671" s="943"/>
      <c r="F671" s="943"/>
      <c r="G671" s="943"/>
      <c r="H671" s="943"/>
      <c r="I671" s="944"/>
      <c r="J671" s="361"/>
      <c r="K671" s="361"/>
      <c r="L671" s="362"/>
      <c r="M671" s="363"/>
      <c r="N671" s="364">
        <v>0</v>
      </c>
      <c r="O671" s="365"/>
      <c r="P671" s="348"/>
      <c r="Q671" s="295" t="s">
        <v>1222</v>
      </c>
      <c r="R671" s="376"/>
      <c r="S671" s="376"/>
      <c r="T671" s="376"/>
      <c r="U671" s="376"/>
      <c r="V671" s="376"/>
      <c r="W671" s="376"/>
      <c r="X671" s="376"/>
      <c r="Y671" s="376"/>
      <c r="Z671" s="376"/>
      <c r="AA671" s="376"/>
    </row>
    <row r="672" spans="1:27" ht="24.75" customHeight="1">
      <c r="A672" s="322"/>
      <c r="B672" s="328"/>
      <c r="C672" s="365">
        <v>3</v>
      </c>
      <c r="D672" s="1301" t="s">
        <v>277</v>
      </c>
      <c r="E672" s="993"/>
      <c r="F672" s="993"/>
      <c r="G672" s="993"/>
      <c r="H672" s="993"/>
      <c r="I672" s="980"/>
      <c r="J672" s="439"/>
      <c r="K672" s="439"/>
      <c r="L672" s="362"/>
      <c r="M672" s="363"/>
      <c r="N672" s="364">
        <v>0</v>
      </c>
      <c r="O672" s="365"/>
      <c r="P672" s="348"/>
      <c r="Q672" s="295" t="s">
        <v>1237</v>
      </c>
      <c r="R672" s="376"/>
      <c r="S672" s="376"/>
      <c r="T672" s="376"/>
      <c r="U672" s="376"/>
      <c r="V672" s="376"/>
      <c r="W672" s="376"/>
      <c r="X672" s="376"/>
      <c r="Y672" s="376"/>
      <c r="Z672" s="376"/>
      <c r="AA672" s="376"/>
    </row>
    <row r="673" spans="1:27" ht="21" customHeight="1">
      <c r="A673" s="424"/>
      <c r="B673" s="123"/>
      <c r="C673" s="157"/>
      <c r="D673" s="425"/>
      <c r="E673" s="189"/>
      <c r="F673" s="426"/>
      <c r="G673" s="426"/>
      <c r="H673" s="426"/>
      <c r="I673" s="426"/>
      <c r="J673" s="440"/>
      <c r="K673" s="440"/>
      <c r="L673" s="441"/>
      <c r="M673" s="350"/>
      <c r="N673" s="442"/>
      <c r="O673" s="126"/>
      <c r="P673" s="312"/>
      <c r="Q673" s="108"/>
      <c r="R673" s="148"/>
      <c r="S673" s="148"/>
      <c r="T673" s="148"/>
      <c r="U673" s="148"/>
      <c r="V673" s="148"/>
      <c r="W673" s="148"/>
      <c r="X673" s="148"/>
      <c r="Y673" s="148"/>
      <c r="Z673" s="148"/>
      <c r="AA673" s="148"/>
    </row>
    <row r="674" spans="1:27" ht="18.75" customHeight="1">
      <c r="A674" s="229"/>
      <c r="B674" s="108"/>
      <c r="C674" s="1008" t="s">
        <v>1197</v>
      </c>
      <c r="D674" s="943"/>
      <c r="E674" s="943"/>
      <c r="F674" s="943"/>
      <c r="G674" s="943"/>
      <c r="H674" s="943"/>
      <c r="I674" s="943"/>
      <c r="J674" s="1307"/>
      <c r="K674" s="1307"/>
      <c r="L674" s="944"/>
      <c r="M674" s="443"/>
      <c r="N674" s="347">
        <f>N22</f>
        <v>113.42478354978356</v>
      </c>
      <c r="O674" s="71">
        <f>SUM(O22:O673)</f>
        <v>106.30000000000003</v>
      </c>
      <c r="P674" s="348"/>
      <c r="Q674" s="108"/>
      <c r="R674" s="148"/>
      <c r="S674" s="148"/>
      <c r="T674" s="148"/>
      <c r="U674" s="148"/>
      <c r="V674" s="148"/>
      <c r="W674" s="148"/>
      <c r="X674" s="148"/>
      <c r="Y674" s="148"/>
      <c r="Z674" s="148"/>
      <c r="AA674" s="148"/>
    </row>
    <row r="675" spans="1:27" ht="15" customHeight="1">
      <c r="A675" s="62"/>
      <c r="B675" s="62"/>
      <c r="C675" s="61"/>
      <c r="D675" s="321"/>
      <c r="E675" s="61"/>
      <c r="F675" s="61"/>
      <c r="G675" s="61"/>
      <c r="H675" s="61"/>
      <c r="I675" s="61"/>
      <c r="J675" s="321"/>
      <c r="K675" s="321"/>
      <c r="L675" s="61"/>
      <c r="M675" s="444"/>
      <c r="N675" s="444"/>
      <c r="O675" s="234"/>
      <c r="P675" s="445"/>
      <c r="Q675" s="62"/>
      <c r="R675" s="148"/>
      <c r="S675" s="148"/>
      <c r="T675" s="148"/>
      <c r="U675" s="148"/>
      <c r="V675" s="148"/>
      <c r="W675" s="148"/>
      <c r="X675" s="148"/>
      <c r="Y675" s="148"/>
      <c r="Z675" s="148"/>
      <c r="AA675" s="148"/>
    </row>
    <row r="676" spans="1:27" ht="15" customHeight="1">
      <c r="A676" s="62" t="s">
        <v>1198</v>
      </c>
      <c r="B676" s="62"/>
      <c r="C676" s="63"/>
      <c r="D676" s="320"/>
      <c r="E676" s="63"/>
      <c r="F676" s="62"/>
      <c r="G676" s="62"/>
      <c r="H676" s="62"/>
      <c r="I676" s="62"/>
      <c r="J676" s="320"/>
      <c r="K676" s="320"/>
      <c r="L676" s="63"/>
      <c r="M676" s="336"/>
      <c r="N676" s="336"/>
      <c r="O676" s="63"/>
      <c r="P676" s="54"/>
      <c r="Q676" s="62"/>
      <c r="R676" s="148"/>
      <c r="S676" s="148"/>
      <c r="T676" s="148"/>
      <c r="U676" s="148"/>
      <c r="V676" s="148"/>
      <c r="W676" s="148"/>
      <c r="X676" s="148"/>
      <c r="Y676" s="148"/>
      <c r="Z676" s="148"/>
      <c r="AA676" s="148"/>
    </row>
    <row r="677" spans="1:27" ht="15" customHeight="1">
      <c r="A677" s="62"/>
      <c r="B677" s="62"/>
      <c r="C677" s="63"/>
      <c r="D677" s="320"/>
      <c r="E677" s="63"/>
      <c r="F677" s="62"/>
      <c r="G677" s="62"/>
      <c r="H677" s="62"/>
      <c r="I677" s="62"/>
      <c r="J677" s="335"/>
      <c r="K677" s="335"/>
      <c r="L677" s="62"/>
      <c r="M677" s="336"/>
      <c r="N677" s="336"/>
      <c r="O677" s="63"/>
      <c r="P677" s="54"/>
      <c r="Q677" s="62"/>
      <c r="R677" s="148"/>
      <c r="S677" s="148"/>
      <c r="T677" s="148"/>
      <c r="U677" s="148"/>
      <c r="V677" s="148"/>
      <c r="W677" s="148"/>
      <c r="X677" s="148"/>
      <c r="Y677" s="148"/>
      <c r="Z677" s="148"/>
      <c r="AA677" s="148"/>
    </row>
    <row r="678" spans="1:27" ht="15" customHeight="1">
      <c r="A678" s="62"/>
      <c r="B678" s="62"/>
      <c r="C678" s="63"/>
      <c r="D678" s="320"/>
      <c r="E678" s="63"/>
      <c r="F678" s="62"/>
      <c r="G678" s="62"/>
      <c r="H678" s="62"/>
      <c r="I678" s="62"/>
      <c r="J678" s="1308" t="s">
        <v>342</v>
      </c>
      <c r="K678" s="1308"/>
      <c r="L678" s="446"/>
      <c r="M678" s="447"/>
      <c r="N678" s="447"/>
      <c r="O678" s="148"/>
      <c r="P678" s="448"/>
      <c r="Q678" s="63"/>
      <c r="R678" s="148"/>
      <c r="S678" s="148"/>
      <c r="T678" s="148"/>
      <c r="U678" s="148"/>
      <c r="V678" s="148"/>
      <c r="W678" s="148"/>
      <c r="X678" s="148"/>
      <c r="Y678" s="148"/>
      <c r="Z678" s="148"/>
      <c r="AA678" s="148"/>
    </row>
    <row r="679" spans="1:27" ht="15" customHeight="1">
      <c r="A679" s="62"/>
      <c r="B679" s="62"/>
      <c r="C679" s="63"/>
      <c r="D679" s="320"/>
      <c r="E679" s="63"/>
      <c r="F679" s="62"/>
      <c r="G679" s="62"/>
      <c r="H679" s="62"/>
      <c r="I679" s="62"/>
      <c r="J679" s="449" t="s">
        <v>343</v>
      </c>
      <c r="K679" s="449" t="s">
        <v>343</v>
      </c>
      <c r="L679" s="148"/>
      <c r="M679" s="447"/>
      <c r="N679" s="450"/>
      <c r="O679" s="235"/>
      <c r="P679" s="448"/>
      <c r="Q679" s="63"/>
      <c r="R679" s="148"/>
      <c r="S679" s="148"/>
      <c r="T679" s="148"/>
      <c r="U679" s="148"/>
      <c r="V679" s="148"/>
      <c r="W679" s="148"/>
      <c r="X679" s="148"/>
      <c r="Y679" s="148"/>
      <c r="Z679" s="148"/>
      <c r="AA679" s="148"/>
    </row>
    <row r="680" spans="1:27" ht="15" customHeight="1">
      <c r="A680" s="62"/>
      <c r="B680" s="62"/>
      <c r="C680" s="63"/>
      <c r="D680" s="320"/>
      <c r="E680" s="63"/>
      <c r="F680" s="62"/>
      <c r="G680" s="62"/>
      <c r="H680" s="62"/>
      <c r="I680" s="62"/>
      <c r="J680" s="449" t="s">
        <v>1676</v>
      </c>
      <c r="K680" s="449" t="s">
        <v>1676</v>
      </c>
      <c r="L680" s="148"/>
      <c r="M680" s="447"/>
      <c r="N680" s="447"/>
      <c r="O680" s="148"/>
      <c r="P680" s="448"/>
      <c r="Q680" s="63"/>
      <c r="R680" s="148"/>
      <c r="S680" s="148"/>
      <c r="T680" s="148"/>
      <c r="U680" s="148"/>
      <c r="V680" s="148"/>
      <c r="W680" s="148"/>
      <c r="X680" s="148"/>
      <c r="Y680" s="148"/>
      <c r="Z680" s="148"/>
      <c r="AA680" s="148"/>
    </row>
    <row r="681" spans="1:27" ht="15" customHeight="1">
      <c r="A681" s="62"/>
      <c r="B681" s="62"/>
      <c r="C681" s="63"/>
      <c r="D681" s="320"/>
      <c r="E681" s="63"/>
      <c r="F681" s="62"/>
      <c r="G681" s="62"/>
      <c r="H681" s="62"/>
      <c r="I681" s="62"/>
      <c r="J681" s="449"/>
      <c r="K681" s="449"/>
      <c r="L681" s="148"/>
      <c r="M681" s="447"/>
      <c r="N681" s="447"/>
      <c r="O681" s="148"/>
      <c r="P681" s="448"/>
      <c r="Q681" s="63"/>
      <c r="R681" s="148"/>
      <c r="S681" s="148"/>
      <c r="T681" s="148"/>
      <c r="U681" s="148"/>
      <c r="V681" s="148"/>
      <c r="W681" s="148"/>
      <c r="X681" s="148"/>
      <c r="Y681" s="148"/>
      <c r="Z681" s="148"/>
      <c r="AA681" s="148"/>
    </row>
    <row r="682" spans="1:27" ht="15" customHeight="1">
      <c r="A682" s="62"/>
      <c r="B682" s="62"/>
      <c r="C682" s="63"/>
      <c r="D682" s="320"/>
      <c r="E682" s="63"/>
      <c r="F682" s="62"/>
      <c r="G682" s="62"/>
      <c r="H682" s="62"/>
      <c r="I682" s="62"/>
      <c r="J682" s="449"/>
      <c r="K682" s="449"/>
      <c r="L682" s="148"/>
      <c r="M682" s="447"/>
      <c r="N682" s="447"/>
      <c r="O682" s="148"/>
      <c r="P682" s="448"/>
      <c r="Q682" s="63"/>
      <c r="R682" s="148"/>
      <c r="S682" s="148"/>
      <c r="T682" s="148"/>
      <c r="U682" s="148"/>
      <c r="V682" s="148"/>
      <c r="W682" s="148"/>
      <c r="X682" s="148"/>
      <c r="Y682" s="148"/>
      <c r="Z682" s="148"/>
      <c r="AA682" s="148"/>
    </row>
    <row r="683" spans="1:27" ht="15" customHeight="1">
      <c r="A683" s="62"/>
      <c r="B683" s="62"/>
      <c r="C683" s="63"/>
      <c r="D683" s="320"/>
      <c r="E683" s="63"/>
      <c r="F683" s="62"/>
      <c r="G683" s="62"/>
      <c r="H683" s="62"/>
      <c r="I683" s="62"/>
      <c r="J683" s="449"/>
      <c r="K683" s="449"/>
      <c r="L683" s="148"/>
      <c r="M683" s="447"/>
      <c r="N683" s="447"/>
      <c r="O683" s="148"/>
      <c r="P683" s="448"/>
      <c r="Q683" s="63"/>
      <c r="R683" s="148"/>
      <c r="S683" s="148"/>
      <c r="T683" s="148"/>
      <c r="U683" s="148"/>
      <c r="V683" s="148"/>
      <c r="W683" s="148"/>
      <c r="X683" s="148"/>
      <c r="Y683" s="148"/>
      <c r="Z683" s="148"/>
      <c r="AA683" s="148"/>
    </row>
    <row r="684" spans="1:27" ht="15" customHeight="1">
      <c r="A684" s="62"/>
      <c r="B684" s="62"/>
      <c r="C684" s="63"/>
      <c r="D684" s="320"/>
      <c r="E684" s="63"/>
      <c r="F684" s="62"/>
      <c r="G684" s="62"/>
      <c r="H684" s="62"/>
      <c r="I684" s="62"/>
      <c r="J684" s="449"/>
      <c r="K684" s="449"/>
      <c r="L684" s="148"/>
      <c r="M684" s="447"/>
      <c r="N684" s="447"/>
      <c r="O684" s="148"/>
      <c r="P684" s="448"/>
      <c r="Q684" s="63"/>
      <c r="R684" s="148"/>
      <c r="S684" s="148"/>
      <c r="T684" s="148"/>
      <c r="U684" s="148"/>
      <c r="V684" s="148"/>
      <c r="W684" s="148"/>
      <c r="X684" s="148"/>
      <c r="Y684" s="148"/>
      <c r="Z684" s="148"/>
      <c r="AA684" s="148"/>
    </row>
    <row r="685" spans="1:27" ht="15" customHeight="1">
      <c r="A685" s="62"/>
      <c r="B685" s="62"/>
      <c r="C685" s="63"/>
      <c r="D685" s="320"/>
      <c r="E685" s="63"/>
      <c r="F685" s="62"/>
      <c r="G685" s="62"/>
      <c r="H685" s="62"/>
      <c r="I685" s="62"/>
      <c r="J685" s="1309" t="str">
        <f>DUPAK!I251</f>
        <v>Dr. Afdhal Muttaqin H.S. M.Si</v>
      </c>
      <c r="K685" s="1309"/>
      <c r="L685" s="1309"/>
      <c r="M685" s="451"/>
      <c r="N685" s="447"/>
      <c r="O685" s="148"/>
      <c r="P685" s="448"/>
      <c r="Q685" s="61"/>
      <c r="R685" s="148"/>
      <c r="S685" s="148"/>
      <c r="T685" s="148"/>
      <c r="U685" s="148"/>
      <c r="V685" s="148"/>
      <c r="W685" s="148"/>
      <c r="X685" s="148"/>
      <c r="Y685" s="148"/>
      <c r="Z685" s="148"/>
      <c r="AA685" s="148"/>
    </row>
    <row r="686" spans="1:27" ht="15" customHeight="1">
      <c r="A686" s="62"/>
      <c r="B686" s="62"/>
      <c r="C686" s="63"/>
      <c r="D686" s="320"/>
      <c r="E686" s="63"/>
      <c r="F686" s="62"/>
      <c r="G686" s="62"/>
      <c r="H686" s="62"/>
      <c r="I686" s="62"/>
      <c r="J686" s="1310" t="str">
        <f>PENDIDIKAN!I410</f>
        <v>197704292005011002</v>
      </c>
      <c r="K686" s="1311"/>
      <c r="L686" s="1311"/>
      <c r="M686" s="451"/>
      <c r="N686" s="447"/>
      <c r="O686" s="148"/>
      <c r="P686" s="448"/>
      <c r="Q686" s="63"/>
      <c r="R686" s="148"/>
      <c r="S686" s="148"/>
      <c r="T686" s="148"/>
      <c r="U686" s="148"/>
      <c r="V686" s="148"/>
      <c r="W686" s="148"/>
      <c r="X686" s="148"/>
      <c r="Y686" s="148"/>
      <c r="Z686" s="148"/>
      <c r="AA686" s="148"/>
    </row>
    <row r="687" spans="1:27" ht="15.75" customHeight="1">
      <c r="A687" s="148"/>
      <c r="B687" s="148"/>
      <c r="C687" s="148"/>
      <c r="D687" s="427"/>
      <c r="E687" s="227"/>
      <c r="F687" s="148"/>
      <c r="G687" s="148"/>
      <c r="H687" s="148"/>
      <c r="I687" s="148"/>
      <c r="J687" s="449"/>
      <c r="K687" s="449"/>
      <c r="L687" s="148"/>
      <c r="M687" s="447"/>
      <c r="N687" s="447"/>
      <c r="O687" s="148"/>
      <c r="P687" s="448"/>
      <c r="Q687" s="62"/>
      <c r="R687" s="148"/>
      <c r="S687" s="148"/>
      <c r="T687" s="148"/>
      <c r="U687" s="148"/>
      <c r="V687" s="148"/>
      <c r="W687" s="148"/>
      <c r="X687" s="148"/>
      <c r="Y687" s="148"/>
      <c r="Z687" s="148"/>
      <c r="AA687" s="148"/>
    </row>
    <row r="688" spans="1:27" ht="15.75" customHeight="1">
      <c r="A688" s="428"/>
      <c r="B688" s="148"/>
      <c r="C688" s="148"/>
      <c r="D688" s="427"/>
      <c r="E688" s="227"/>
      <c r="F688" s="148"/>
      <c r="G688" s="148"/>
      <c r="H688" s="148"/>
      <c r="I688" s="148"/>
      <c r="J688" s="449"/>
      <c r="K688" s="449"/>
      <c r="L688" s="148"/>
      <c r="M688" s="447"/>
      <c r="N688" s="447"/>
      <c r="O688" s="148"/>
      <c r="P688" s="448"/>
      <c r="Q688" s="62"/>
      <c r="R688" s="148"/>
      <c r="S688" s="148"/>
      <c r="T688" s="148"/>
      <c r="U688" s="148"/>
      <c r="V688" s="148"/>
      <c r="W688" s="148"/>
      <c r="X688" s="148"/>
      <c r="Y688" s="148"/>
      <c r="Z688" s="148"/>
      <c r="AA688" s="148"/>
    </row>
    <row r="689" spans="1:27" ht="15.75" customHeight="1">
      <c r="A689" s="148"/>
      <c r="B689" s="148"/>
      <c r="C689" s="148"/>
      <c r="D689" s="427"/>
      <c r="E689" s="227"/>
      <c r="F689" s="148"/>
      <c r="G689" s="148"/>
      <c r="H689" s="148"/>
      <c r="I689" s="148"/>
      <c r="J689" s="449"/>
      <c r="K689" s="449"/>
      <c r="L689" s="148"/>
      <c r="M689" s="447"/>
      <c r="N689" s="447"/>
      <c r="O689" s="148"/>
      <c r="P689" s="448"/>
      <c r="Q689" s="62"/>
      <c r="R689" s="148"/>
      <c r="S689" s="148"/>
      <c r="T689" s="148"/>
      <c r="U689" s="148"/>
      <c r="V689" s="148"/>
      <c r="W689" s="148"/>
      <c r="X689" s="148"/>
      <c r="Y689" s="148"/>
      <c r="Z689" s="148"/>
      <c r="AA689" s="148"/>
    </row>
    <row r="690" spans="1:27" ht="15.75" customHeight="1">
      <c r="A690" s="148"/>
      <c r="B690" s="148"/>
      <c r="C690" s="148"/>
      <c r="D690" s="427"/>
      <c r="E690" s="227"/>
      <c r="F690" s="148"/>
      <c r="G690" s="148"/>
      <c r="H690" s="148"/>
      <c r="I690" s="148"/>
      <c r="J690" s="449"/>
      <c r="K690" s="449"/>
      <c r="L690" s="148"/>
      <c r="M690" s="447"/>
      <c r="N690" s="447"/>
      <c r="O690" s="148"/>
      <c r="P690" s="448"/>
      <c r="Q690" s="62"/>
      <c r="R690" s="148"/>
      <c r="S690" s="148"/>
      <c r="T690" s="148"/>
      <c r="U690" s="148"/>
      <c r="V690" s="148"/>
      <c r="W690" s="148"/>
      <c r="X690" s="148"/>
      <c r="Y690" s="148"/>
      <c r="Z690" s="148"/>
      <c r="AA690" s="148"/>
    </row>
    <row r="691" spans="1:27" ht="15.75" customHeight="1">
      <c r="A691" s="148"/>
      <c r="B691" s="148"/>
      <c r="C691" s="148"/>
      <c r="D691" s="427"/>
      <c r="E691" s="227"/>
      <c r="F691" s="148"/>
      <c r="G691" s="148"/>
      <c r="H691" s="148"/>
      <c r="I691" s="148"/>
      <c r="J691" s="449"/>
      <c r="K691" s="449"/>
      <c r="L691" s="148"/>
      <c r="M691" s="447"/>
      <c r="N691" s="447"/>
      <c r="O691" s="148"/>
      <c r="P691" s="448"/>
      <c r="Q691" s="62"/>
      <c r="R691" s="148"/>
      <c r="S691" s="148"/>
      <c r="T691" s="148"/>
      <c r="U691" s="148"/>
      <c r="V691" s="148"/>
      <c r="W691" s="148"/>
      <c r="X691" s="148"/>
      <c r="Y691" s="148"/>
      <c r="Z691" s="148"/>
      <c r="AA691" s="148"/>
    </row>
    <row r="692" spans="1:27" ht="15.75" customHeight="1">
      <c r="A692" s="148"/>
      <c r="B692" s="148"/>
      <c r="C692" s="148"/>
      <c r="D692" s="427"/>
      <c r="E692" s="227"/>
      <c r="F692" s="148"/>
      <c r="G692" s="148"/>
      <c r="H692" s="148"/>
      <c r="I692" s="148"/>
      <c r="J692" s="449"/>
      <c r="K692" s="449"/>
      <c r="L692" s="148"/>
      <c r="M692" s="447"/>
      <c r="N692" s="447"/>
      <c r="O692" s="148"/>
      <c r="P692" s="448"/>
      <c r="Q692" s="62"/>
      <c r="R692" s="148"/>
      <c r="S692" s="148"/>
      <c r="T692" s="148"/>
      <c r="U692" s="148"/>
      <c r="V692" s="148"/>
      <c r="W692" s="148"/>
      <c r="X692" s="148"/>
      <c r="Y692" s="148"/>
      <c r="Z692" s="148"/>
      <c r="AA692" s="148"/>
    </row>
    <row r="693" spans="1:27" ht="15.75" customHeight="1">
      <c r="A693" s="148"/>
      <c r="B693" s="148"/>
      <c r="C693" s="148"/>
      <c r="D693" s="427"/>
      <c r="E693" s="227"/>
      <c r="F693" s="148"/>
      <c r="G693" s="148"/>
      <c r="H693" s="148"/>
      <c r="I693" s="148"/>
      <c r="J693" s="449"/>
      <c r="K693" s="449"/>
      <c r="L693" s="148"/>
      <c r="M693" s="447"/>
      <c r="N693" s="447"/>
      <c r="O693" s="148"/>
      <c r="P693" s="448"/>
      <c r="Q693" s="62"/>
      <c r="R693" s="148"/>
      <c r="S693" s="148"/>
      <c r="T693" s="148"/>
      <c r="U693" s="148"/>
      <c r="V693" s="148"/>
      <c r="W693" s="148"/>
      <c r="X693" s="148"/>
      <c r="Y693" s="148"/>
      <c r="Z693" s="148"/>
      <c r="AA693" s="148"/>
    </row>
    <row r="694" spans="1:27" ht="15.75" customHeight="1">
      <c r="A694" s="148"/>
      <c r="B694" s="148"/>
      <c r="C694" s="148"/>
      <c r="D694" s="427"/>
      <c r="E694" s="227"/>
      <c r="F694" s="148"/>
      <c r="G694" s="148"/>
      <c r="H694" s="148"/>
      <c r="I694" s="148"/>
      <c r="J694" s="449"/>
      <c r="K694" s="449"/>
      <c r="L694" s="148"/>
      <c r="M694" s="447"/>
      <c r="N694" s="447"/>
      <c r="O694" s="148"/>
      <c r="P694" s="448"/>
      <c r="Q694" s="62"/>
      <c r="R694" s="148"/>
      <c r="S694" s="148"/>
      <c r="T694" s="148"/>
      <c r="U694" s="148"/>
      <c r="V694" s="148"/>
      <c r="W694" s="148"/>
      <c r="X694" s="148"/>
      <c r="Y694" s="148"/>
      <c r="Z694" s="148"/>
      <c r="AA694" s="148"/>
    </row>
    <row r="695" spans="1:27" ht="15.75" customHeight="1">
      <c r="A695" s="148"/>
      <c r="B695" s="148"/>
      <c r="C695" s="148"/>
      <c r="D695" s="427"/>
      <c r="E695" s="227"/>
      <c r="F695" s="148"/>
      <c r="G695" s="148"/>
      <c r="H695" s="148"/>
      <c r="I695" s="148"/>
      <c r="J695" s="449"/>
      <c r="K695" s="449"/>
      <c r="L695" s="148"/>
      <c r="M695" s="447"/>
      <c r="N695" s="447"/>
      <c r="O695" s="148"/>
      <c r="P695" s="448"/>
      <c r="Q695" s="62"/>
      <c r="R695" s="148"/>
      <c r="S695" s="148"/>
      <c r="T695" s="148"/>
      <c r="U695" s="148"/>
      <c r="V695" s="148"/>
      <c r="W695" s="148"/>
      <c r="X695" s="148"/>
      <c r="Y695" s="148"/>
      <c r="Z695" s="148"/>
      <c r="AA695" s="148"/>
    </row>
    <row r="696" spans="1:27" ht="15.75" customHeight="1">
      <c r="A696" s="148"/>
      <c r="B696" s="148"/>
      <c r="C696" s="148"/>
      <c r="D696" s="427"/>
      <c r="E696" s="227"/>
      <c r="F696" s="148"/>
      <c r="G696" s="148"/>
      <c r="H696" s="148"/>
      <c r="I696" s="148"/>
      <c r="J696" s="449"/>
      <c r="K696" s="449"/>
      <c r="L696" s="148"/>
      <c r="M696" s="447"/>
      <c r="N696" s="447"/>
      <c r="O696" s="148"/>
      <c r="P696" s="448"/>
      <c r="Q696" s="62"/>
      <c r="R696" s="148"/>
      <c r="S696" s="148"/>
      <c r="T696" s="148"/>
      <c r="U696" s="148"/>
      <c r="V696" s="148"/>
      <c r="W696" s="148"/>
      <c r="X696" s="148"/>
      <c r="Y696" s="148"/>
      <c r="Z696" s="148"/>
      <c r="AA696" s="148"/>
    </row>
    <row r="697" spans="1:27" ht="15.75" customHeight="1">
      <c r="A697" s="148"/>
      <c r="B697" s="148"/>
      <c r="C697" s="148"/>
      <c r="D697" s="427"/>
      <c r="E697" s="227"/>
      <c r="F697" s="148"/>
      <c r="G697" s="148"/>
      <c r="H697" s="148"/>
      <c r="I697" s="148"/>
      <c r="J697" s="449"/>
      <c r="K697" s="449"/>
      <c r="L697" s="148"/>
      <c r="M697" s="447"/>
      <c r="N697" s="447"/>
      <c r="O697" s="148"/>
      <c r="P697" s="448"/>
      <c r="Q697" s="62"/>
      <c r="R697" s="148"/>
      <c r="S697" s="148"/>
      <c r="T697" s="148"/>
      <c r="U697" s="148"/>
      <c r="V697" s="148"/>
      <c r="W697" s="148"/>
      <c r="X697" s="148"/>
      <c r="Y697" s="148"/>
      <c r="Z697" s="148"/>
      <c r="AA697" s="148"/>
    </row>
    <row r="698" spans="1:27" ht="15.75" customHeight="1">
      <c r="A698" s="148"/>
      <c r="B698" s="148"/>
      <c r="C698" s="148"/>
      <c r="D698" s="427"/>
      <c r="E698" s="227"/>
      <c r="F698" s="148"/>
      <c r="G698" s="148"/>
      <c r="H698" s="148"/>
      <c r="I698" s="148"/>
      <c r="J698" s="449"/>
      <c r="K698" s="449"/>
      <c r="L698" s="148"/>
      <c r="M698" s="447"/>
      <c r="N698" s="447"/>
      <c r="O698" s="148"/>
      <c r="P698" s="448"/>
      <c r="Q698" s="62"/>
      <c r="R698" s="148"/>
      <c r="S698" s="148"/>
      <c r="T698" s="148"/>
      <c r="U698" s="148"/>
      <c r="V698" s="148"/>
      <c r="W698" s="148"/>
      <c r="X698" s="148"/>
      <c r="Y698" s="148"/>
      <c r="Z698" s="148"/>
      <c r="AA698" s="148"/>
    </row>
    <row r="699" spans="1:27" ht="15.75" customHeight="1">
      <c r="A699" s="148"/>
      <c r="B699" s="148"/>
      <c r="C699" s="148"/>
      <c r="D699" s="427"/>
      <c r="E699" s="227"/>
      <c r="F699" s="148"/>
      <c r="G699" s="148"/>
      <c r="H699" s="148"/>
      <c r="I699" s="148"/>
      <c r="J699" s="449"/>
      <c r="K699" s="449"/>
      <c r="L699" s="148"/>
      <c r="M699" s="447"/>
      <c r="N699" s="447"/>
      <c r="O699" s="148"/>
      <c r="P699" s="448"/>
      <c r="Q699" s="62"/>
      <c r="R699" s="148"/>
      <c r="S699" s="148"/>
      <c r="T699" s="148"/>
      <c r="U699" s="148"/>
      <c r="V699" s="148"/>
      <c r="W699" s="148"/>
      <c r="X699" s="148"/>
      <c r="Y699" s="148"/>
      <c r="Z699" s="148"/>
      <c r="AA699" s="148"/>
    </row>
    <row r="700" spans="1:27" ht="15.75" customHeight="1">
      <c r="A700" s="148"/>
      <c r="B700" s="148"/>
      <c r="C700" s="148"/>
      <c r="D700" s="427"/>
      <c r="E700" s="227"/>
      <c r="F700" s="148"/>
      <c r="G700" s="148"/>
      <c r="H700" s="148"/>
      <c r="I700" s="148"/>
      <c r="J700" s="449"/>
      <c r="K700" s="449"/>
      <c r="L700" s="148"/>
      <c r="M700" s="447"/>
      <c r="N700" s="447"/>
      <c r="O700" s="148"/>
      <c r="P700" s="448"/>
      <c r="Q700" s="62"/>
      <c r="R700" s="148"/>
      <c r="S700" s="148"/>
      <c r="T700" s="148"/>
      <c r="U700" s="148"/>
      <c r="V700" s="148"/>
      <c r="W700" s="148"/>
      <c r="X700" s="148"/>
      <c r="Y700" s="148"/>
      <c r="Z700" s="148"/>
      <c r="AA700" s="148"/>
    </row>
    <row r="701" spans="1:27" ht="15.75" customHeight="1">
      <c r="A701" s="148"/>
      <c r="B701" s="148"/>
      <c r="C701" s="148"/>
      <c r="D701" s="427"/>
      <c r="E701" s="227"/>
      <c r="F701" s="148"/>
      <c r="G701" s="148"/>
      <c r="H701" s="148"/>
      <c r="I701" s="148"/>
      <c r="J701" s="449"/>
      <c r="K701" s="449"/>
      <c r="L701" s="148"/>
      <c r="M701" s="447"/>
      <c r="N701" s="447"/>
      <c r="O701" s="148"/>
      <c r="P701" s="448"/>
      <c r="Q701" s="62"/>
      <c r="R701" s="148"/>
      <c r="S701" s="148"/>
      <c r="T701" s="148"/>
      <c r="U701" s="148"/>
      <c r="V701" s="148"/>
      <c r="W701" s="148"/>
      <c r="X701" s="148"/>
      <c r="Y701" s="148"/>
      <c r="Z701" s="148"/>
      <c r="AA701" s="148"/>
    </row>
    <row r="702" spans="1:27" ht="15.75" customHeight="1">
      <c r="A702" s="148"/>
      <c r="B702" s="148"/>
      <c r="C702" s="148"/>
      <c r="D702" s="427"/>
      <c r="E702" s="227"/>
      <c r="F702" s="148"/>
      <c r="G702" s="148"/>
      <c r="H702" s="148"/>
      <c r="I702" s="148"/>
      <c r="J702" s="449"/>
      <c r="K702" s="449"/>
      <c r="L702" s="148"/>
      <c r="M702" s="447"/>
      <c r="N702" s="447"/>
      <c r="O702" s="148"/>
      <c r="P702" s="448"/>
      <c r="Q702" s="62"/>
      <c r="R702" s="148"/>
      <c r="S702" s="148"/>
      <c r="T702" s="148"/>
      <c r="U702" s="148"/>
      <c r="V702" s="148"/>
      <c r="W702" s="148"/>
      <c r="X702" s="148"/>
      <c r="Y702" s="148"/>
      <c r="Z702" s="148"/>
      <c r="AA702" s="148"/>
    </row>
    <row r="703" spans="1:27" ht="15.75" customHeight="1">
      <c r="A703" s="148"/>
      <c r="B703" s="148"/>
      <c r="C703" s="148"/>
      <c r="D703" s="427"/>
      <c r="E703" s="227"/>
      <c r="F703" s="148"/>
      <c r="G703" s="148"/>
      <c r="H703" s="148"/>
      <c r="I703" s="148"/>
      <c r="J703" s="449"/>
      <c r="K703" s="449"/>
      <c r="L703" s="148"/>
      <c r="M703" s="447"/>
      <c r="N703" s="447"/>
      <c r="O703" s="148"/>
      <c r="P703" s="448"/>
      <c r="Q703" s="62"/>
      <c r="R703" s="148"/>
      <c r="S703" s="148"/>
      <c r="T703" s="148"/>
      <c r="U703" s="148"/>
      <c r="V703" s="148"/>
      <c r="W703" s="148"/>
      <c r="X703" s="148"/>
      <c r="Y703" s="148"/>
      <c r="Z703" s="148"/>
      <c r="AA703" s="148"/>
    </row>
    <row r="704" spans="1:27" ht="15.75" customHeight="1">
      <c r="A704" s="148"/>
      <c r="B704" s="148"/>
      <c r="C704" s="148"/>
      <c r="D704" s="427"/>
      <c r="E704" s="227"/>
      <c r="F704" s="148"/>
      <c r="G704" s="148"/>
      <c r="H704" s="148"/>
      <c r="I704" s="148"/>
      <c r="J704" s="449"/>
      <c r="K704" s="449"/>
      <c r="L704" s="148"/>
      <c r="M704" s="447"/>
      <c r="N704" s="447"/>
      <c r="O704" s="148"/>
      <c r="P704" s="448"/>
      <c r="Q704" s="62"/>
      <c r="R704" s="148"/>
      <c r="S704" s="148"/>
      <c r="T704" s="148"/>
      <c r="U704" s="148"/>
      <c r="V704" s="148"/>
      <c r="W704" s="148"/>
      <c r="X704" s="148"/>
      <c r="Y704" s="148"/>
      <c r="Z704" s="148"/>
      <c r="AA704" s="148"/>
    </row>
    <row r="705" spans="1:27" ht="15.75" customHeight="1">
      <c r="A705" s="148"/>
      <c r="B705" s="148"/>
      <c r="C705" s="148"/>
      <c r="D705" s="427"/>
      <c r="E705" s="227"/>
      <c r="F705" s="148"/>
      <c r="G705" s="148"/>
      <c r="H705" s="148"/>
      <c r="I705" s="148"/>
      <c r="J705" s="449"/>
      <c r="K705" s="449"/>
      <c r="L705" s="148"/>
      <c r="M705" s="447"/>
      <c r="N705" s="447"/>
      <c r="O705" s="148"/>
      <c r="P705" s="448"/>
      <c r="Q705" s="62"/>
      <c r="R705" s="148"/>
      <c r="S705" s="148"/>
      <c r="T705" s="148"/>
      <c r="U705" s="148"/>
      <c r="V705" s="148"/>
      <c r="W705" s="148"/>
      <c r="X705" s="148"/>
      <c r="Y705" s="148"/>
      <c r="Z705" s="148"/>
      <c r="AA705" s="148"/>
    </row>
    <row r="706" spans="1:27" ht="15.75" customHeight="1">
      <c r="A706" s="148"/>
      <c r="B706" s="148"/>
      <c r="C706" s="148"/>
      <c r="D706" s="427"/>
      <c r="E706" s="227"/>
      <c r="F706" s="148"/>
      <c r="G706" s="148"/>
      <c r="H706" s="148"/>
      <c r="I706" s="148"/>
      <c r="J706" s="449"/>
      <c r="K706" s="449"/>
      <c r="L706" s="148"/>
      <c r="M706" s="447"/>
      <c r="N706" s="447"/>
      <c r="O706" s="148"/>
      <c r="P706" s="448"/>
      <c r="Q706" s="62"/>
      <c r="R706" s="148"/>
      <c r="S706" s="148"/>
      <c r="T706" s="148"/>
      <c r="U706" s="148"/>
      <c r="V706" s="148"/>
      <c r="W706" s="148"/>
      <c r="X706" s="148"/>
      <c r="Y706" s="148"/>
      <c r="Z706" s="148"/>
      <c r="AA706" s="148"/>
    </row>
    <row r="707" spans="1:27" ht="15.75" customHeight="1">
      <c r="A707" s="148"/>
      <c r="B707" s="148"/>
      <c r="C707" s="148"/>
      <c r="D707" s="427"/>
      <c r="E707" s="227"/>
      <c r="F707" s="148"/>
      <c r="G707" s="148"/>
      <c r="H707" s="148"/>
      <c r="I707" s="148"/>
      <c r="J707" s="449"/>
      <c r="K707" s="449"/>
      <c r="L707" s="148"/>
      <c r="M707" s="447"/>
      <c r="N707" s="447"/>
      <c r="O707" s="148"/>
      <c r="P707" s="448"/>
      <c r="Q707" s="62"/>
      <c r="R707" s="148"/>
      <c r="S707" s="148"/>
      <c r="T707" s="148"/>
      <c r="U707" s="148"/>
      <c r="V707" s="148"/>
      <c r="W707" s="148"/>
      <c r="X707" s="148"/>
      <c r="Y707" s="148"/>
      <c r="Z707" s="148"/>
      <c r="AA707" s="148"/>
    </row>
    <row r="708" spans="1:27" ht="15.75" customHeight="1">
      <c r="A708" s="148"/>
      <c r="B708" s="148"/>
      <c r="C708" s="148"/>
      <c r="D708" s="427"/>
      <c r="E708" s="227"/>
      <c r="F708" s="148"/>
      <c r="G708" s="148"/>
      <c r="H708" s="148"/>
      <c r="I708" s="148"/>
      <c r="J708" s="449"/>
      <c r="K708" s="449"/>
      <c r="L708" s="148"/>
      <c r="M708" s="447"/>
      <c r="N708" s="447"/>
      <c r="O708" s="148"/>
      <c r="P708" s="448"/>
      <c r="Q708" s="62"/>
      <c r="R708" s="148"/>
      <c r="S708" s="148"/>
      <c r="T708" s="148"/>
      <c r="U708" s="148"/>
      <c r="V708" s="148"/>
      <c r="W708" s="148"/>
      <c r="X708" s="148"/>
      <c r="Y708" s="148"/>
      <c r="Z708" s="148"/>
      <c r="AA708" s="148"/>
    </row>
    <row r="709" spans="1:27" ht="15.75" customHeight="1">
      <c r="A709" s="148"/>
      <c r="B709" s="148"/>
      <c r="C709" s="148"/>
      <c r="D709" s="427"/>
      <c r="E709" s="227"/>
      <c r="F709" s="148"/>
      <c r="G709" s="148"/>
      <c r="H709" s="148"/>
      <c r="I709" s="148"/>
      <c r="J709" s="449"/>
      <c r="K709" s="449"/>
      <c r="L709" s="148"/>
      <c r="M709" s="447"/>
      <c r="N709" s="447"/>
      <c r="O709" s="148"/>
      <c r="P709" s="448"/>
      <c r="Q709" s="62"/>
      <c r="R709" s="148"/>
      <c r="S709" s="148"/>
      <c r="T709" s="148"/>
      <c r="U709" s="148"/>
      <c r="V709" s="148"/>
      <c r="W709" s="148"/>
      <c r="X709" s="148"/>
      <c r="Y709" s="148"/>
      <c r="Z709" s="148"/>
      <c r="AA709" s="148"/>
    </row>
    <row r="710" spans="1:27" ht="15.75" customHeight="1">
      <c r="A710" s="148"/>
      <c r="B710" s="148"/>
      <c r="C710" s="148"/>
      <c r="D710" s="427"/>
      <c r="E710" s="227"/>
      <c r="F710" s="148"/>
      <c r="G710" s="148"/>
      <c r="H710" s="148"/>
      <c r="I710" s="148"/>
      <c r="J710" s="449"/>
      <c r="K710" s="449"/>
      <c r="L710" s="148"/>
      <c r="M710" s="447"/>
      <c r="N710" s="447"/>
      <c r="O710" s="148"/>
      <c r="P710" s="448"/>
      <c r="Q710" s="62"/>
      <c r="R710" s="148"/>
      <c r="S710" s="148"/>
      <c r="T710" s="148"/>
      <c r="U710" s="148"/>
      <c r="V710" s="148"/>
      <c r="W710" s="148"/>
      <c r="X710" s="148"/>
      <c r="Y710" s="148"/>
      <c r="Z710" s="148"/>
      <c r="AA710" s="148"/>
    </row>
    <row r="711" spans="1:27" ht="15.75" customHeight="1">
      <c r="A711" s="148"/>
      <c r="B711" s="148"/>
      <c r="C711" s="148"/>
      <c r="D711" s="427"/>
      <c r="E711" s="227"/>
      <c r="F711" s="148"/>
      <c r="G711" s="148"/>
      <c r="H711" s="148"/>
      <c r="I711" s="148"/>
      <c r="J711" s="449"/>
      <c r="K711" s="449"/>
      <c r="L711" s="148"/>
      <c r="M711" s="447"/>
      <c r="N711" s="447"/>
      <c r="O711" s="148"/>
      <c r="P711" s="448"/>
      <c r="Q711" s="62"/>
      <c r="R711" s="148"/>
      <c r="S711" s="148"/>
      <c r="T711" s="148"/>
      <c r="U711" s="148"/>
      <c r="V711" s="148"/>
      <c r="W711" s="148"/>
      <c r="X711" s="148"/>
      <c r="Y711" s="148"/>
      <c r="Z711" s="148"/>
      <c r="AA711" s="148"/>
    </row>
    <row r="712" spans="1:27" ht="15.75" customHeight="1">
      <c r="A712" s="148"/>
      <c r="B712" s="148"/>
      <c r="C712" s="148"/>
      <c r="D712" s="427"/>
      <c r="E712" s="227"/>
      <c r="F712" s="148"/>
      <c r="G712" s="148"/>
      <c r="H712" s="148"/>
      <c r="I712" s="148"/>
      <c r="J712" s="449"/>
      <c r="K712" s="449"/>
      <c r="L712" s="148"/>
      <c r="M712" s="447"/>
      <c r="N712" s="447"/>
      <c r="O712" s="148"/>
      <c r="P712" s="448"/>
      <c r="Q712" s="62"/>
      <c r="R712" s="148"/>
      <c r="S712" s="148"/>
      <c r="T712" s="148"/>
      <c r="U712" s="148"/>
      <c r="V712" s="148"/>
      <c r="W712" s="148"/>
      <c r="X712" s="148"/>
      <c r="Y712" s="148"/>
      <c r="Z712" s="148"/>
      <c r="AA712" s="148"/>
    </row>
    <row r="713" spans="1:27" ht="15.75" customHeight="1">
      <c r="A713" s="148"/>
      <c r="B713" s="148"/>
      <c r="C713" s="148"/>
      <c r="D713" s="427"/>
      <c r="E713" s="227"/>
      <c r="F713" s="148"/>
      <c r="G713" s="148"/>
      <c r="H713" s="148"/>
      <c r="I713" s="148"/>
      <c r="J713" s="449"/>
      <c r="K713" s="449"/>
      <c r="L713" s="148"/>
      <c r="M713" s="447"/>
      <c r="N713" s="447"/>
      <c r="O713" s="148"/>
      <c r="P713" s="448"/>
      <c r="Q713" s="62"/>
      <c r="R713" s="148"/>
      <c r="S713" s="148"/>
      <c r="T713" s="148"/>
      <c r="U713" s="148"/>
      <c r="V713" s="148"/>
      <c r="W713" s="148"/>
      <c r="X713" s="148"/>
      <c r="Y713" s="148"/>
      <c r="Z713" s="148"/>
      <c r="AA713" s="148"/>
    </row>
    <row r="714" spans="1:27" ht="15.75" customHeight="1">
      <c r="A714" s="148"/>
      <c r="B714" s="148"/>
      <c r="C714" s="148"/>
      <c r="D714" s="427"/>
      <c r="E714" s="227"/>
      <c r="F714" s="148"/>
      <c r="G714" s="148"/>
      <c r="H714" s="148"/>
      <c r="I714" s="148"/>
      <c r="J714" s="449"/>
      <c r="K714" s="449"/>
      <c r="L714" s="148"/>
      <c r="M714" s="447"/>
      <c r="N714" s="447"/>
      <c r="O714" s="148"/>
      <c r="P714" s="448"/>
      <c r="Q714" s="62"/>
      <c r="R714" s="148"/>
      <c r="S714" s="148"/>
      <c r="T714" s="148"/>
      <c r="U714" s="148"/>
      <c r="V714" s="148"/>
      <c r="W714" s="148"/>
      <c r="X714" s="148"/>
      <c r="Y714" s="148"/>
      <c r="Z714" s="148"/>
      <c r="AA714" s="148"/>
    </row>
    <row r="715" spans="1:27" ht="15.75" customHeight="1">
      <c r="A715" s="148"/>
      <c r="B715" s="148"/>
      <c r="C715" s="148"/>
      <c r="D715" s="427"/>
      <c r="E715" s="227"/>
      <c r="F715" s="148"/>
      <c r="G715" s="148"/>
      <c r="H715" s="148"/>
      <c r="I715" s="148"/>
      <c r="J715" s="449"/>
      <c r="K715" s="449"/>
      <c r="L715" s="148"/>
      <c r="M715" s="447"/>
      <c r="N715" s="447"/>
      <c r="O715" s="148"/>
      <c r="P715" s="448"/>
      <c r="Q715" s="62"/>
      <c r="R715" s="148"/>
      <c r="S715" s="148"/>
      <c r="T715" s="148"/>
      <c r="U715" s="148"/>
      <c r="V715" s="148"/>
      <c r="W715" s="148"/>
      <c r="X715" s="148"/>
      <c r="Y715" s="148"/>
      <c r="Z715" s="148"/>
      <c r="AA715" s="148"/>
    </row>
    <row r="716" spans="1:27" ht="15.75" customHeight="1">
      <c r="A716" s="148"/>
      <c r="B716" s="148"/>
      <c r="C716" s="148"/>
      <c r="D716" s="427"/>
      <c r="E716" s="227"/>
      <c r="F716" s="148"/>
      <c r="G716" s="148"/>
      <c r="H716" s="148"/>
      <c r="I716" s="148"/>
      <c r="J716" s="449"/>
      <c r="K716" s="449"/>
      <c r="L716" s="148"/>
      <c r="M716" s="447"/>
      <c r="N716" s="447"/>
      <c r="O716" s="148"/>
      <c r="P716" s="448"/>
      <c r="Q716" s="62"/>
      <c r="R716" s="148"/>
      <c r="S716" s="148"/>
      <c r="T716" s="148"/>
      <c r="U716" s="148"/>
      <c r="V716" s="148"/>
      <c r="W716" s="148"/>
      <c r="X716" s="148"/>
      <c r="Y716" s="148"/>
      <c r="Z716" s="148"/>
      <c r="AA716" s="148"/>
    </row>
    <row r="717" spans="1:27" ht="15.75" customHeight="1">
      <c r="A717" s="148"/>
      <c r="B717" s="148"/>
      <c r="C717" s="148"/>
      <c r="D717" s="427"/>
      <c r="E717" s="227"/>
      <c r="F717" s="148"/>
      <c r="G717" s="148"/>
      <c r="H717" s="148"/>
      <c r="I717" s="148"/>
      <c r="J717" s="449"/>
      <c r="K717" s="449"/>
      <c r="L717" s="148"/>
      <c r="M717" s="447"/>
      <c r="N717" s="447"/>
      <c r="O717" s="148"/>
      <c r="P717" s="448"/>
      <c r="Q717" s="62"/>
      <c r="R717" s="148"/>
      <c r="S717" s="148"/>
      <c r="T717" s="148"/>
      <c r="U717" s="148"/>
      <c r="V717" s="148"/>
      <c r="W717" s="148"/>
      <c r="X717" s="148"/>
      <c r="Y717" s="148"/>
      <c r="Z717" s="148"/>
      <c r="AA717" s="148"/>
    </row>
    <row r="718" spans="1:27" ht="15.75" customHeight="1">
      <c r="A718" s="148"/>
      <c r="B718" s="148"/>
      <c r="C718" s="148"/>
      <c r="D718" s="427"/>
      <c r="E718" s="227"/>
      <c r="F718" s="148"/>
      <c r="G718" s="148"/>
      <c r="H718" s="148"/>
      <c r="I718" s="148"/>
      <c r="J718" s="449"/>
      <c r="K718" s="449"/>
      <c r="L718" s="148"/>
      <c r="M718" s="447"/>
      <c r="N718" s="447"/>
      <c r="O718" s="148"/>
      <c r="P718" s="448"/>
      <c r="Q718" s="62"/>
      <c r="R718" s="148"/>
      <c r="S718" s="148"/>
      <c r="T718" s="148"/>
      <c r="U718" s="148"/>
      <c r="V718" s="148"/>
      <c r="W718" s="148"/>
      <c r="X718" s="148"/>
      <c r="Y718" s="148"/>
      <c r="Z718" s="148"/>
      <c r="AA718" s="148"/>
    </row>
    <row r="719" spans="1:27" ht="15.75" customHeight="1">
      <c r="A719" s="148"/>
      <c r="B719" s="148"/>
      <c r="C719" s="148"/>
      <c r="D719" s="427"/>
      <c r="E719" s="227"/>
      <c r="F719" s="148"/>
      <c r="G719" s="148"/>
      <c r="H719" s="148"/>
      <c r="I719" s="148"/>
      <c r="J719" s="449"/>
      <c r="K719" s="449"/>
      <c r="L719" s="148"/>
      <c r="M719" s="447"/>
      <c r="N719" s="447"/>
      <c r="O719" s="148"/>
      <c r="P719" s="448"/>
      <c r="Q719" s="62"/>
      <c r="R719" s="148"/>
      <c r="S719" s="148"/>
      <c r="T719" s="148"/>
      <c r="U719" s="148"/>
      <c r="V719" s="148"/>
      <c r="W719" s="148"/>
      <c r="X719" s="148"/>
      <c r="Y719" s="148"/>
      <c r="Z719" s="148"/>
      <c r="AA719" s="148"/>
    </row>
    <row r="720" spans="1:27" ht="15.75" customHeight="1">
      <c r="A720" s="148"/>
      <c r="B720" s="148"/>
      <c r="C720" s="148"/>
      <c r="D720" s="427"/>
      <c r="E720" s="227"/>
      <c r="F720" s="148"/>
      <c r="G720" s="148"/>
      <c r="H720" s="148"/>
      <c r="I720" s="148"/>
      <c r="J720" s="449"/>
      <c r="K720" s="449"/>
      <c r="L720" s="148"/>
      <c r="M720" s="447"/>
      <c r="N720" s="447"/>
      <c r="O720" s="148"/>
      <c r="P720" s="448"/>
      <c r="Q720" s="62"/>
      <c r="R720" s="148"/>
      <c r="S720" s="148"/>
      <c r="T720" s="148"/>
      <c r="U720" s="148"/>
      <c r="V720" s="148"/>
      <c r="W720" s="148"/>
      <c r="X720" s="148"/>
      <c r="Y720" s="148"/>
      <c r="Z720" s="148"/>
      <c r="AA720" s="148"/>
    </row>
    <row r="721" spans="1:27" ht="15.75" customHeight="1">
      <c r="A721" s="148"/>
      <c r="B721" s="148"/>
      <c r="C721" s="148"/>
      <c r="D721" s="427"/>
      <c r="E721" s="227"/>
      <c r="F721" s="148"/>
      <c r="G721" s="148"/>
      <c r="H721" s="148"/>
      <c r="I721" s="148"/>
      <c r="J721" s="449"/>
      <c r="K721" s="449"/>
      <c r="L721" s="148"/>
      <c r="M721" s="447"/>
      <c r="N721" s="447"/>
      <c r="O721" s="148"/>
      <c r="P721" s="448"/>
      <c r="Q721" s="62"/>
      <c r="R721" s="148"/>
      <c r="S721" s="148"/>
      <c r="T721" s="148"/>
      <c r="U721" s="148"/>
      <c r="V721" s="148"/>
      <c r="W721" s="148"/>
      <c r="X721" s="148"/>
      <c r="Y721" s="148"/>
      <c r="Z721" s="148"/>
      <c r="AA721" s="148"/>
    </row>
    <row r="722" spans="1:27" ht="15.75" customHeight="1">
      <c r="A722" s="148"/>
      <c r="B722" s="148"/>
      <c r="C722" s="148"/>
      <c r="D722" s="427"/>
      <c r="E722" s="227"/>
      <c r="F722" s="148"/>
      <c r="G722" s="148"/>
      <c r="H722" s="148"/>
      <c r="I722" s="148"/>
      <c r="J722" s="449"/>
      <c r="K722" s="449"/>
      <c r="L722" s="148"/>
      <c r="M722" s="447"/>
      <c r="N722" s="447"/>
      <c r="O722" s="148"/>
      <c r="P722" s="448"/>
      <c r="Q722" s="62"/>
      <c r="R722" s="148"/>
      <c r="S722" s="148"/>
      <c r="T722" s="148"/>
      <c r="U722" s="148"/>
      <c r="V722" s="148"/>
      <c r="W722" s="148"/>
      <c r="X722" s="148"/>
      <c r="Y722" s="148"/>
      <c r="Z722" s="148"/>
      <c r="AA722" s="148"/>
    </row>
    <row r="723" spans="1:27" ht="15.75" customHeight="1">
      <c r="A723" s="148"/>
      <c r="B723" s="148"/>
      <c r="C723" s="148"/>
      <c r="D723" s="427"/>
      <c r="E723" s="227"/>
      <c r="F723" s="148"/>
      <c r="G723" s="148"/>
      <c r="H723" s="148"/>
      <c r="I723" s="148"/>
      <c r="J723" s="449"/>
      <c r="K723" s="449"/>
      <c r="L723" s="148"/>
      <c r="M723" s="447"/>
      <c r="N723" s="447"/>
      <c r="O723" s="148"/>
      <c r="P723" s="448"/>
      <c r="Q723" s="62"/>
      <c r="R723" s="148"/>
      <c r="S723" s="148"/>
      <c r="T723" s="148"/>
      <c r="U723" s="148"/>
      <c r="V723" s="148"/>
      <c r="W723" s="148"/>
      <c r="X723" s="148"/>
      <c r="Y723" s="148"/>
      <c r="Z723" s="148"/>
      <c r="AA723" s="148"/>
    </row>
    <row r="724" spans="1:27" ht="15.75" customHeight="1">
      <c r="A724" s="148"/>
      <c r="B724" s="148"/>
      <c r="C724" s="148"/>
      <c r="D724" s="427"/>
      <c r="E724" s="227"/>
      <c r="F724" s="148"/>
      <c r="G724" s="148"/>
      <c r="H724" s="148"/>
      <c r="I724" s="148"/>
      <c r="J724" s="449"/>
      <c r="K724" s="449"/>
      <c r="L724" s="148"/>
      <c r="M724" s="447"/>
      <c r="N724" s="447"/>
      <c r="O724" s="148"/>
      <c r="P724" s="448"/>
      <c r="Q724" s="62"/>
      <c r="R724" s="148"/>
      <c r="S724" s="148"/>
      <c r="T724" s="148"/>
      <c r="U724" s="148"/>
      <c r="V724" s="148"/>
      <c r="W724" s="148"/>
      <c r="X724" s="148"/>
      <c r="Y724" s="148"/>
      <c r="Z724" s="148"/>
      <c r="AA724" s="148"/>
    </row>
    <row r="725" spans="1:27" ht="15.75" customHeight="1">
      <c r="A725" s="148"/>
      <c r="B725" s="148"/>
      <c r="C725" s="148"/>
      <c r="D725" s="427"/>
      <c r="E725" s="227"/>
      <c r="F725" s="148"/>
      <c r="G725" s="148"/>
      <c r="H725" s="148"/>
      <c r="I725" s="148"/>
      <c r="J725" s="449"/>
      <c r="K725" s="449"/>
      <c r="L725" s="148"/>
      <c r="M725" s="447"/>
      <c r="N725" s="447"/>
      <c r="O725" s="148"/>
      <c r="P725" s="448"/>
      <c r="Q725" s="62"/>
      <c r="R725" s="148"/>
      <c r="S725" s="148"/>
      <c r="T725" s="148"/>
      <c r="U725" s="148"/>
      <c r="V725" s="148"/>
      <c r="W725" s="148"/>
      <c r="X725" s="148"/>
      <c r="Y725" s="148"/>
      <c r="Z725" s="148"/>
      <c r="AA725" s="148"/>
    </row>
    <row r="726" spans="1:27" ht="15.75" customHeight="1">
      <c r="A726" s="148"/>
      <c r="B726" s="148"/>
      <c r="C726" s="148"/>
      <c r="D726" s="427"/>
      <c r="E726" s="227"/>
      <c r="F726" s="148"/>
      <c r="G726" s="148"/>
      <c r="H726" s="148"/>
      <c r="I726" s="148"/>
      <c r="J726" s="449"/>
      <c r="K726" s="449"/>
      <c r="L726" s="148"/>
      <c r="M726" s="447"/>
      <c r="N726" s="447"/>
      <c r="O726" s="148"/>
      <c r="P726" s="448"/>
      <c r="Q726" s="62"/>
      <c r="R726" s="148"/>
      <c r="S726" s="148"/>
      <c r="T726" s="148"/>
      <c r="U726" s="148"/>
      <c r="V726" s="148"/>
      <c r="W726" s="148"/>
      <c r="X726" s="148"/>
      <c r="Y726" s="148"/>
      <c r="Z726" s="148"/>
      <c r="AA726" s="148"/>
    </row>
    <row r="727" spans="1:27" ht="15.75" customHeight="1">
      <c r="A727" s="148"/>
      <c r="B727" s="148"/>
      <c r="C727" s="148"/>
      <c r="D727" s="427"/>
      <c r="E727" s="227"/>
      <c r="F727" s="148"/>
      <c r="G727" s="148"/>
      <c r="H727" s="148"/>
      <c r="I727" s="148"/>
      <c r="J727" s="449"/>
      <c r="K727" s="449"/>
      <c r="L727" s="148"/>
      <c r="M727" s="447"/>
      <c r="N727" s="447"/>
      <c r="O727" s="148"/>
      <c r="P727" s="448"/>
      <c r="Q727" s="62"/>
      <c r="R727" s="148"/>
      <c r="S727" s="148"/>
      <c r="T727" s="148"/>
      <c r="U727" s="148"/>
      <c r="V727" s="148"/>
      <c r="W727" s="148"/>
      <c r="X727" s="148"/>
      <c r="Y727" s="148"/>
      <c r="Z727" s="148"/>
      <c r="AA727" s="148"/>
    </row>
    <row r="728" spans="1:27" ht="15.75" customHeight="1">
      <c r="A728" s="148"/>
      <c r="B728" s="148"/>
      <c r="C728" s="148"/>
      <c r="D728" s="427"/>
      <c r="E728" s="227"/>
      <c r="F728" s="148"/>
      <c r="G728" s="148"/>
      <c r="H728" s="148"/>
      <c r="I728" s="148"/>
      <c r="J728" s="449"/>
      <c r="K728" s="449"/>
      <c r="L728" s="148"/>
      <c r="M728" s="447"/>
      <c r="N728" s="447"/>
      <c r="O728" s="148"/>
      <c r="P728" s="448"/>
      <c r="Q728" s="62"/>
      <c r="R728" s="148"/>
      <c r="S728" s="148"/>
      <c r="T728" s="148"/>
      <c r="U728" s="148"/>
      <c r="V728" s="148"/>
      <c r="W728" s="148"/>
      <c r="X728" s="148"/>
      <c r="Y728" s="148"/>
      <c r="Z728" s="148"/>
      <c r="AA728" s="148"/>
    </row>
    <row r="729" spans="1:27" ht="15.75" customHeight="1">
      <c r="A729" s="148"/>
      <c r="B729" s="148"/>
      <c r="C729" s="148"/>
      <c r="D729" s="427"/>
      <c r="E729" s="227"/>
      <c r="F729" s="148"/>
      <c r="G729" s="148"/>
      <c r="H729" s="148"/>
      <c r="I729" s="148"/>
      <c r="J729" s="449"/>
      <c r="K729" s="449"/>
      <c r="L729" s="148"/>
      <c r="M729" s="447"/>
      <c r="N729" s="447"/>
      <c r="O729" s="148"/>
      <c r="P729" s="448"/>
      <c r="Q729" s="62"/>
      <c r="R729" s="148"/>
      <c r="S729" s="148"/>
      <c r="T729" s="148"/>
      <c r="U729" s="148"/>
      <c r="V729" s="148"/>
      <c r="W729" s="148"/>
      <c r="X729" s="148"/>
      <c r="Y729" s="148"/>
      <c r="Z729" s="148"/>
      <c r="AA729" s="148"/>
    </row>
    <row r="730" spans="1:27" ht="15.75" customHeight="1">
      <c r="A730" s="148"/>
      <c r="B730" s="148"/>
      <c r="C730" s="148"/>
      <c r="D730" s="427"/>
      <c r="E730" s="227"/>
      <c r="F730" s="148"/>
      <c r="G730" s="148"/>
      <c r="H730" s="148"/>
      <c r="I730" s="148"/>
      <c r="J730" s="449"/>
      <c r="K730" s="449"/>
      <c r="L730" s="148"/>
      <c r="M730" s="447"/>
      <c r="N730" s="447"/>
      <c r="O730" s="148"/>
      <c r="P730" s="448"/>
      <c r="Q730" s="62"/>
      <c r="R730" s="148"/>
      <c r="S730" s="148"/>
      <c r="T730" s="148"/>
      <c r="U730" s="148"/>
      <c r="V730" s="148"/>
      <c r="W730" s="148"/>
      <c r="X730" s="148"/>
      <c r="Y730" s="148"/>
      <c r="Z730" s="148"/>
      <c r="AA730" s="148"/>
    </row>
    <row r="731" spans="1:27" ht="15.75" customHeight="1">
      <c r="A731" s="148"/>
      <c r="B731" s="148"/>
      <c r="C731" s="148"/>
      <c r="D731" s="427"/>
      <c r="E731" s="227"/>
      <c r="F731" s="148"/>
      <c r="G731" s="148"/>
      <c r="H731" s="148"/>
      <c r="I731" s="148"/>
      <c r="J731" s="449"/>
      <c r="K731" s="449"/>
      <c r="L731" s="148"/>
      <c r="M731" s="447"/>
      <c r="N731" s="447"/>
      <c r="O731" s="148"/>
      <c r="P731" s="448"/>
      <c r="Q731" s="62"/>
      <c r="R731" s="148"/>
      <c r="S731" s="148"/>
      <c r="T731" s="148"/>
      <c r="U731" s="148"/>
      <c r="V731" s="148"/>
      <c r="W731" s="148"/>
      <c r="X731" s="148"/>
      <c r="Y731" s="148"/>
      <c r="Z731" s="148"/>
      <c r="AA731" s="148"/>
    </row>
    <row r="732" spans="1:27" ht="15.75" customHeight="1">
      <c r="A732" s="148"/>
      <c r="B732" s="148"/>
      <c r="C732" s="148"/>
      <c r="D732" s="427"/>
      <c r="E732" s="227"/>
      <c r="F732" s="148"/>
      <c r="G732" s="148"/>
      <c r="H732" s="148"/>
      <c r="I732" s="148"/>
      <c r="J732" s="449"/>
      <c r="K732" s="449"/>
      <c r="L732" s="148"/>
      <c r="M732" s="447"/>
      <c r="N732" s="447"/>
      <c r="O732" s="148"/>
      <c r="P732" s="448"/>
      <c r="Q732" s="62"/>
      <c r="R732" s="148"/>
      <c r="S732" s="148"/>
      <c r="T732" s="148"/>
      <c r="U732" s="148"/>
      <c r="V732" s="148"/>
      <c r="W732" s="148"/>
      <c r="X732" s="148"/>
      <c r="Y732" s="148"/>
      <c r="Z732" s="148"/>
      <c r="AA732" s="148"/>
    </row>
    <row r="733" spans="1:27" ht="15.75" customHeight="1">
      <c r="A733" s="148"/>
      <c r="B733" s="148"/>
      <c r="C733" s="148"/>
      <c r="D733" s="427"/>
      <c r="E733" s="227"/>
      <c r="F733" s="148"/>
      <c r="G733" s="148"/>
      <c r="H733" s="148"/>
      <c r="I733" s="148"/>
      <c r="J733" s="449"/>
      <c r="K733" s="449"/>
      <c r="L733" s="148"/>
      <c r="M733" s="447"/>
      <c r="N733" s="447"/>
      <c r="O733" s="148"/>
      <c r="P733" s="448"/>
      <c r="Q733" s="62"/>
      <c r="R733" s="148"/>
      <c r="S733" s="148"/>
      <c r="T733" s="148"/>
      <c r="U733" s="148"/>
      <c r="V733" s="148"/>
      <c r="W733" s="148"/>
      <c r="X733" s="148"/>
      <c r="Y733" s="148"/>
      <c r="Z733" s="148"/>
      <c r="AA733" s="148"/>
    </row>
    <row r="734" spans="1:27" ht="15.75" customHeight="1">
      <c r="A734" s="148"/>
      <c r="B734" s="148"/>
      <c r="C734" s="148"/>
      <c r="D734" s="427"/>
      <c r="E734" s="227"/>
      <c r="F734" s="148"/>
      <c r="G734" s="148"/>
      <c r="H734" s="148"/>
      <c r="I734" s="148"/>
      <c r="J734" s="449"/>
      <c r="K734" s="449"/>
      <c r="L734" s="148"/>
      <c r="M734" s="447"/>
      <c r="N734" s="447"/>
      <c r="O734" s="148"/>
      <c r="P734" s="448"/>
      <c r="Q734" s="62"/>
      <c r="R734" s="148"/>
      <c r="S734" s="148"/>
      <c r="T734" s="148"/>
      <c r="U734" s="148"/>
      <c r="V734" s="148"/>
      <c r="W734" s="148"/>
      <c r="X734" s="148"/>
      <c r="Y734" s="148"/>
      <c r="Z734" s="148"/>
      <c r="AA734" s="148"/>
    </row>
    <row r="735" spans="1:27" ht="15.75" customHeight="1">
      <c r="A735" s="148"/>
      <c r="B735" s="148"/>
      <c r="C735" s="148"/>
      <c r="D735" s="427"/>
      <c r="E735" s="227"/>
      <c r="F735" s="148"/>
      <c r="G735" s="148"/>
      <c r="H735" s="148"/>
      <c r="I735" s="148"/>
      <c r="J735" s="449"/>
      <c r="K735" s="449"/>
      <c r="L735" s="148"/>
      <c r="M735" s="447"/>
      <c r="N735" s="447"/>
      <c r="O735" s="148"/>
      <c r="P735" s="448"/>
      <c r="Q735" s="62"/>
      <c r="R735" s="148"/>
      <c r="S735" s="148"/>
      <c r="T735" s="148"/>
      <c r="U735" s="148"/>
      <c r="V735" s="148"/>
      <c r="W735" s="148"/>
      <c r="X735" s="148"/>
      <c r="Y735" s="148"/>
      <c r="Z735" s="148"/>
      <c r="AA735" s="148"/>
    </row>
    <row r="736" spans="1:27" ht="15.75" customHeight="1">
      <c r="A736" s="148"/>
      <c r="B736" s="148"/>
      <c r="C736" s="148"/>
      <c r="D736" s="427"/>
      <c r="E736" s="227"/>
      <c r="F736" s="148"/>
      <c r="G736" s="148"/>
      <c r="H736" s="148"/>
      <c r="I736" s="148"/>
      <c r="J736" s="449"/>
      <c r="K736" s="449"/>
      <c r="L736" s="148"/>
      <c r="M736" s="447"/>
      <c r="N736" s="447"/>
      <c r="O736" s="148"/>
      <c r="P736" s="448"/>
      <c r="Q736" s="62"/>
      <c r="R736" s="148"/>
      <c r="S736" s="148"/>
      <c r="T736" s="148"/>
      <c r="U736" s="148"/>
      <c r="V736" s="148"/>
      <c r="W736" s="148"/>
      <c r="X736" s="148"/>
      <c r="Y736" s="148"/>
      <c r="Z736" s="148"/>
      <c r="AA736" s="148"/>
    </row>
    <row r="737" spans="1:27" ht="15.75" customHeight="1">
      <c r="A737" s="148"/>
      <c r="B737" s="148"/>
      <c r="C737" s="148"/>
      <c r="D737" s="427"/>
      <c r="E737" s="227"/>
      <c r="F737" s="148"/>
      <c r="G737" s="148"/>
      <c r="H737" s="148"/>
      <c r="I737" s="148"/>
      <c r="J737" s="449"/>
      <c r="K737" s="449"/>
      <c r="L737" s="148"/>
      <c r="M737" s="447"/>
      <c r="N737" s="447"/>
      <c r="O737" s="148"/>
      <c r="P737" s="448"/>
      <c r="Q737" s="62"/>
      <c r="R737" s="148"/>
      <c r="S737" s="148"/>
      <c r="T737" s="148"/>
      <c r="U737" s="148"/>
      <c r="V737" s="148"/>
      <c r="W737" s="148"/>
      <c r="X737" s="148"/>
      <c r="Y737" s="148"/>
      <c r="Z737" s="148"/>
      <c r="AA737" s="148"/>
    </row>
    <row r="738" spans="1:27" ht="15.75" customHeight="1">
      <c r="A738" s="148"/>
      <c r="B738" s="148"/>
      <c r="C738" s="148"/>
      <c r="D738" s="427"/>
      <c r="E738" s="227"/>
      <c r="F738" s="148"/>
      <c r="G738" s="148"/>
      <c r="H738" s="148"/>
      <c r="I738" s="148"/>
      <c r="J738" s="449"/>
      <c r="K738" s="449"/>
      <c r="L738" s="148"/>
      <c r="M738" s="447"/>
      <c r="N738" s="447"/>
      <c r="O738" s="148"/>
      <c r="P738" s="448"/>
      <c r="Q738" s="62"/>
      <c r="R738" s="148"/>
      <c r="S738" s="148"/>
      <c r="T738" s="148"/>
      <c r="U738" s="148"/>
      <c r="V738" s="148"/>
      <c r="W738" s="148"/>
      <c r="X738" s="148"/>
      <c r="Y738" s="148"/>
      <c r="Z738" s="148"/>
      <c r="AA738" s="148"/>
    </row>
    <row r="739" spans="1:27" ht="15.75" customHeight="1">
      <c r="A739" s="148"/>
      <c r="B739" s="148"/>
      <c r="C739" s="148"/>
      <c r="D739" s="427"/>
      <c r="E739" s="227"/>
      <c r="F739" s="148"/>
      <c r="G739" s="148"/>
      <c r="H739" s="148"/>
      <c r="I739" s="148"/>
      <c r="J739" s="449"/>
      <c r="K739" s="449"/>
      <c r="L739" s="148"/>
      <c r="M739" s="447"/>
      <c r="N739" s="447"/>
      <c r="O739" s="148"/>
      <c r="P739" s="448"/>
      <c r="Q739" s="62"/>
      <c r="R739" s="148"/>
      <c r="S739" s="148"/>
      <c r="T739" s="148"/>
      <c r="U739" s="148"/>
      <c r="V739" s="148"/>
      <c r="W739" s="148"/>
      <c r="X739" s="148"/>
      <c r="Y739" s="148"/>
      <c r="Z739" s="148"/>
      <c r="AA739" s="148"/>
    </row>
    <row r="740" spans="1:27" ht="15.75" customHeight="1">
      <c r="A740" s="148"/>
      <c r="B740" s="148"/>
      <c r="C740" s="148"/>
      <c r="D740" s="427"/>
      <c r="E740" s="227"/>
      <c r="F740" s="148"/>
      <c r="G740" s="148"/>
      <c r="H740" s="148"/>
      <c r="I740" s="148"/>
      <c r="J740" s="449"/>
      <c r="K740" s="449"/>
      <c r="L740" s="148"/>
      <c r="M740" s="447"/>
      <c r="N740" s="447"/>
      <c r="O740" s="148"/>
      <c r="P740" s="448"/>
      <c r="Q740" s="62"/>
      <c r="R740" s="148"/>
      <c r="S740" s="148"/>
      <c r="T740" s="148"/>
      <c r="U740" s="148"/>
      <c r="V740" s="148"/>
      <c r="W740" s="148"/>
      <c r="X740" s="148"/>
      <c r="Y740" s="148"/>
      <c r="Z740" s="148"/>
      <c r="AA740" s="148"/>
    </row>
    <row r="741" spans="1:27" ht="15.75" customHeight="1">
      <c r="A741" s="148"/>
      <c r="B741" s="148"/>
      <c r="C741" s="148"/>
      <c r="D741" s="427"/>
      <c r="E741" s="227"/>
      <c r="F741" s="148"/>
      <c r="G741" s="148"/>
      <c r="H741" s="148"/>
      <c r="I741" s="148"/>
      <c r="J741" s="449"/>
      <c r="K741" s="449"/>
      <c r="L741" s="148"/>
      <c r="M741" s="447"/>
      <c r="N741" s="447"/>
      <c r="O741" s="148"/>
      <c r="P741" s="448"/>
      <c r="Q741" s="62"/>
      <c r="R741" s="148"/>
      <c r="S741" s="148"/>
      <c r="T741" s="148"/>
      <c r="U741" s="148"/>
      <c r="V741" s="148"/>
      <c r="W741" s="148"/>
      <c r="X741" s="148"/>
      <c r="Y741" s="148"/>
      <c r="Z741" s="148"/>
      <c r="AA741" s="148"/>
    </row>
    <row r="742" spans="1:27" ht="15.75" customHeight="1">
      <c r="A742" s="148"/>
      <c r="B742" s="148"/>
      <c r="C742" s="148"/>
      <c r="D742" s="427"/>
      <c r="E742" s="227"/>
      <c r="F742" s="148"/>
      <c r="G742" s="148"/>
      <c r="H742" s="148"/>
      <c r="I742" s="148"/>
      <c r="J742" s="449"/>
      <c r="K742" s="449"/>
      <c r="L742" s="148"/>
      <c r="M742" s="447"/>
      <c r="N742" s="447"/>
      <c r="O742" s="148"/>
      <c r="P742" s="448"/>
      <c r="Q742" s="62"/>
      <c r="R742" s="148"/>
      <c r="S742" s="148"/>
      <c r="T742" s="148"/>
      <c r="U742" s="148"/>
      <c r="V742" s="148"/>
      <c r="W742" s="148"/>
      <c r="X742" s="148"/>
      <c r="Y742" s="148"/>
      <c r="Z742" s="148"/>
      <c r="AA742" s="148"/>
    </row>
    <row r="743" spans="1:27" ht="15.75" customHeight="1">
      <c r="A743" s="148"/>
      <c r="B743" s="148"/>
      <c r="C743" s="148"/>
      <c r="D743" s="427"/>
      <c r="E743" s="227"/>
      <c r="F743" s="148"/>
      <c r="G743" s="148"/>
      <c r="H743" s="148"/>
      <c r="I743" s="148"/>
      <c r="J743" s="449"/>
      <c r="K743" s="449"/>
      <c r="L743" s="148"/>
      <c r="M743" s="447"/>
      <c r="N743" s="447"/>
      <c r="O743" s="148"/>
      <c r="P743" s="448"/>
      <c r="Q743" s="62"/>
      <c r="R743" s="148"/>
      <c r="S743" s="148"/>
      <c r="T743" s="148"/>
      <c r="U743" s="148"/>
      <c r="V743" s="148"/>
      <c r="W743" s="148"/>
      <c r="X743" s="148"/>
      <c r="Y743" s="148"/>
      <c r="Z743" s="148"/>
      <c r="AA743" s="148"/>
    </row>
    <row r="744" spans="1:27" ht="15.75" customHeight="1">
      <c r="A744" s="148"/>
      <c r="B744" s="148"/>
      <c r="C744" s="148"/>
      <c r="D744" s="427"/>
      <c r="E744" s="227"/>
      <c r="F744" s="148"/>
      <c r="G744" s="148"/>
      <c r="H744" s="148"/>
      <c r="I744" s="148"/>
      <c r="J744" s="449"/>
      <c r="K744" s="449"/>
      <c r="L744" s="148"/>
      <c r="M744" s="447"/>
      <c r="N744" s="447"/>
      <c r="O744" s="148"/>
      <c r="P744" s="448"/>
      <c r="Q744" s="62"/>
      <c r="R744" s="148"/>
      <c r="S744" s="148"/>
      <c r="T744" s="148"/>
      <c r="U744" s="148"/>
      <c r="V744" s="148"/>
      <c r="W744" s="148"/>
      <c r="X744" s="148"/>
      <c r="Y744" s="148"/>
      <c r="Z744" s="148"/>
      <c r="AA744" s="148"/>
    </row>
    <row r="745" spans="1:27" ht="15.75" customHeight="1">
      <c r="A745" s="148"/>
      <c r="B745" s="148"/>
      <c r="C745" s="148"/>
      <c r="D745" s="427"/>
      <c r="E745" s="227"/>
      <c r="F745" s="148"/>
      <c r="G745" s="148"/>
      <c r="H745" s="148"/>
      <c r="I745" s="148"/>
      <c r="J745" s="449"/>
      <c r="K745" s="449"/>
      <c r="L745" s="148"/>
      <c r="M745" s="447"/>
      <c r="N745" s="447"/>
      <c r="O745" s="148"/>
      <c r="P745" s="448"/>
      <c r="Q745" s="62"/>
      <c r="R745" s="148"/>
      <c r="S745" s="148"/>
      <c r="T745" s="148"/>
      <c r="U745" s="148"/>
      <c r="V745" s="148"/>
      <c r="W745" s="148"/>
      <c r="X745" s="148"/>
      <c r="Y745" s="148"/>
      <c r="Z745" s="148"/>
      <c r="AA745" s="148"/>
    </row>
    <row r="746" spans="1:27" ht="15.75" customHeight="1">
      <c r="A746" s="148"/>
      <c r="B746" s="148"/>
      <c r="C746" s="148"/>
      <c r="D746" s="427"/>
      <c r="E746" s="227"/>
      <c r="F746" s="148"/>
      <c r="G746" s="148"/>
      <c r="H746" s="148"/>
      <c r="I746" s="148"/>
      <c r="J746" s="449"/>
      <c r="K746" s="449"/>
      <c r="L746" s="148"/>
      <c r="M746" s="447"/>
      <c r="N746" s="447"/>
      <c r="O746" s="148"/>
      <c r="P746" s="448"/>
      <c r="Q746" s="62"/>
      <c r="R746" s="148"/>
      <c r="S746" s="148"/>
      <c r="T746" s="148"/>
      <c r="U746" s="148"/>
      <c r="V746" s="148"/>
      <c r="W746" s="148"/>
      <c r="X746" s="148"/>
      <c r="Y746" s="148"/>
      <c r="Z746" s="148"/>
      <c r="AA746" s="148"/>
    </row>
    <row r="747" spans="1:27" ht="15.75" customHeight="1">
      <c r="A747" s="148"/>
      <c r="B747" s="148"/>
      <c r="C747" s="148"/>
      <c r="D747" s="427"/>
      <c r="E747" s="227"/>
      <c r="F747" s="148"/>
      <c r="G747" s="148"/>
      <c r="H747" s="148"/>
      <c r="I747" s="148"/>
      <c r="J747" s="449"/>
      <c r="K747" s="449"/>
      <c r="L747" s="148"/>
      <c r="M747" s="447"/>
      <c r="N747" s="447"/>
      <c r="O747" s="148"/>
      <c r="P747" s="448"/>
      <c r="Q747" s="62"/>
      <c r="R747" s="148"/>
      <c r="S747" s="148"/>
      <c r="T747" s="148"/>
      <c r="U747" s="148"/>
      <c r="V747" s="148"/>
      <c r="W747" s="148"/>
      <c r="X747" s="148"/>
      <c r="Y747" s="148"/>
      <c r="Z747" s="148"/>
      <c r="AA747" s="148"/>
    </row>
    <row r="748" spans="1:27" ht="15.75" customHeight="1">
      <c r="A748" s="148"/>
      <c r="B748" s="148"/>
      <c r="C748" s="148"/>
      <c r="D748" s="427"/>
      <c r="E748" s="227"/>
      <c r="F748" s="148"/>
      <c r="G748" s="148"/>
      <c r="H748" s="148"/>
      <c r="I748" s="148"/>
      <c r="J748" s="449"/>
      <c r="K748" s="449"/>
      <c r="L748" s="148"/>
      <c r="M748" s="447"/>
      <c r="N748" s="447"/>
      <c r="O748" s="148"/>
      <c r="P748" s="448"/>
      <c r="Q748" s="62"/>
      <c r="R748" s="148"/>
      <c r="S748" s="148"/>
      <c r="T748" s="148"/>
      <c r="U748" s="148"/>
      <c r="V748" s="148"/>
      <c r="W748" s="148"/>
      <c r="X748" s="148"/>
      <c r="Y748" s="148"/>
      <c r="Z748" s="148"/>
      <c r="AA748" s="148"/>
    </row>
    <row r="749" spans="1:27" ht="15.75" customHeight="1">
      <c r="A749" s="148"/>
      <c r="B749" s="148"/>
      <c r="C749" s="148"/>
      <c r="D749" s="427"/>
      <c r="E749" s="227"/>
      <c r="F749" s="148"/>
      <c r="G749" s="148"/>
      <c r="H749" s="148"/>
      <c r="I749" s="148"/>
      <c r="J749" s="449"/>
      <c r="K749" s="449"/>
      <c r="L749" s="148"/>
      <c r="M749" s="447"/>
      <c r="N749" s="447"/>
      <c r="O749" s="148"/>
      <c r="P749" s="448"/>
      <c r="Q749" s="62"/>
      <c r="R749" s="148"/>
      <c r="S749" s="148"/>
      <c r="T749" s="148"/>
      <c r="U749" s="148"/>
      <c r="V749" s="148"/>
      <c r="W749" s="148"/>
      <c r="X749" s="148"/>
      <c r="Y749" s="148"/>
      <c r="Z749" s="148"/>
      <c r="AA749" s="148"/>
    </row>
    <row r="750" spans="1:27" ht="15.75" customHeight="1">
      <c r="A750" s="148"/>
      <c r="B750" s="148"/>
      <c r="C750" s="148"/>
      <c r="D750" s="427"/>
      <c r="E750" s="227"/>
      <c r="F750" s="148"/>
      <c r="G750" s="148"/>
      <c r="H750" s="148"/>
      <c r="I750" s="148"/>
      <c r="J750" s="449"/>
      <c r="K750" s="449"/>
      <c r="L750" s="148"/>
      <c r="M750" s="447"/>
      <c r="N750" s="447"/>
      <c r="O750" s="148"/>
      <c r="P750" s="448"/>
      <c r="Q750" s="62"/>
      <c r="R750" s="148"/>
      <c r="S750" s="148"/>
      <c r="T750" s="148"/>
      <c r="U750" s="148"/>
      <c r="V750" s="148"/>
      <c r="W750" s="148"/>
      <c r="X750" s="148"/>
      <c r="Y750" s="148"/>
      <c r="Z750" s="148"/>
      <c r="AA750" s="148"/>
    </row>
    <row r="751" spans="1:27" ht="15.75" customHeight="1">
      <c r="A751" s="148"/>
      <c r="B751" s="148"/>
      <c r="C751" s="148"/>
      <c r="D751" s="427"/>
      <c r="E751" s="227"/>
      <c r="F751" s="148"/>
      <c r="G751" s="148"/>
      <c r="H751" s="148"/>
      <c r="I751" s="148"/>
      <c r="J751" s="449"/>
      <c r="K751" s="449"/>
      <c r="L751" s="148"/>
      <c r="M751" s="447"/>
      <c r="N751" s="447"/>
      <c r="O751" s="148"/>
      <c r="P751" s="448"/>
      <c r="Q751" s="62"/>
      <c r="R751" s="148"/>
      <c r="S751" s="148"/>
      <c r="T751" s="148"/>
      <c r="U751" s="148"/>
      <c r="V751" s="148"/>
      <c r="W751" s="148"/>
      <c r="X751" s="148"/>
      <c r="Y751" s="148"/>
      <c r="Z751" s="148"/>
      <c r="AA751" s="148"/>
    </row>
    <row r="752" spans="1:27" ht="15.75" customHeight="1">
      <c r="A752" s="148"/>
      <c r="B752" s="148"/>
      <c r="C752" s="148"/>
      <c r="D752" s="427"/>
      <c r="E752" s="227"/>
      <c r="F752" s="148"/>
      <c r="G752" s="148"/>
      <c r="H752" s="148"/>
      <c r="I752" s="148"/>
      <c r="J752" s="449"/>
      <c r="K752" s="449"/>
      <c r="L752" s="148"/>
      <c r="M752" s="447"/>
      <c r="N752" s="447"/>
      <c r="O752" s="148"/>
      <c r="P752" s="448"/>
      <c r="Q752" s="62"/>
      <c r="R752" s="148"/>
      <c r="S752" s="148"/>
      <c r="T752" s="148"/>
      <c r="U752" s="148"/>
      <c r="V752" s="148"/>
      <c r="W752" s="148"/>
      <c r="X752" s="148"/>
      <c r="Y752" s="148"/>
      <c r="Z752" s="148"/>
      <c r="AA752" s="148"/>
    </row>
    <row r="753" spans="1:27" ht="15.75" customHeight="1">
      <c r="A753" s="148"/>
      <c r="B753" s="148"/>
      <c r="C753" s="148"/>
      <c r="D753" s="427"/>
      <c r="E753" s="227"/>
      <c r="F753" s="148"/>
      <c r="G753" s="148"/>
      <c r="H753" s="148"/>
      <c r="I753" s="148"/>
      <c r="J753" s="449"/>
      <c r="K753" s="449"/>
      <c r="L753" s="148"/>
      <c r="M753" s="447"/>
      <c r="N753" s="447"/>
      <c r="O753" s="148"/>
      <c r="P753" s="448"/>
      <c r="Q753" s="62"/>
      <c r="R753" s="148"/>
      <c r="S753" s="148"/>
      <c r="T753" s="148"/>
      <c r="U753" s="148"/>
      <c r="V753" s="148"/>
      <c r="W753" s="148"/>
      <c r="X753" s="148"/>
      <c r="Y753" s="148"/>
      <c r="Z753" s="148"/>
      <c r="AA753" s="148"/>
    </row>
    <row r="754" spans="1:27" ht="15.75" customHeight="1">
      <c r="A754" s="148"/>
      <c r="B754" s="148"/>
      <c r="C754" s="148"/>
      <c r="D754" s="427"/>
      <c r="E754" s="227"/>
      <c r="F754" s="148"/>
      <c r="G754" s="148"/>
      <c r="H754" s="148"/>
      <c r="I754" s="148"/>
      <c r="J754" s="449"/>
      <c r="K754" s="449"/>
      <c r="L754" s="148"/>
      <c r="M754" s="447"/>
      <c r="N754" s="447"/>
      <c r="O754" s="148"/>
      <c r="P754" s="448"/>
      <c r="Q754" s="62"/>
      <c r="R754" s="148"/>
      <c r="S754" s="148"/>
      <c r="T754" s="148"/>
      <c r="U754" s="148"/>
      <c r="V754" s="148"/>
      <c r="W754" s="148"/>
      <c r="X754" s="148"/>
      <c r="Y754" s="148"/>
      <c r="Z754" s="148"/>
      <c r="AA754" s="148"/>
    </row>
    <row r="755" spans="1:27" ht="15.75" customHeight="1">
      <c r="A755" s="148"/>
      <c r="B755" s="148"/>
      <c r="C755" s="148"/>
      <c r="D755" s="427"/>
      <c r="E755" s="227"/>
      <c r="F755" s="148"/>
      <c r="G755" s="148"/>
      <c r="H755" s="148"/>
      <c r="I755" s="148"/>
      <c r="J755" s="449"/>
      <c r="K755" s="449"/>
      <c r="L755" s="148"/>
      <c r="M755" s="447"/>
      <c r="N755" s="447"/>
      <c r="O755" s="148"/>
      <c r="P755" s="448"/>
      <c r="Q755" s="62"/>
      <c r="R755" s="148"/>
      <c r="S755" s="148"/>
      <c r="T755" s="148"/>
      <c r="U755" s="148"/>
      <c r="V755" s="148"/>
      <c r="W755" s="148"/>
      <c r="X755" s="148"/>
      <c r="Y755" s="148"/>
      <c r="Z755" s="148"/>
      <c r="AA755" s="148"/>
    </row>
    <row r="756" spans="1:27" ht="15.75" customHeight="1">
      <c r="A756" s="148"/>
      <c r="B756" s="148"/>
      <c r="C756" s="148"/>
      <c r="D756" s="427"/>
      <c r="E756" s="227"/>
      <c r="F756" s="148"/>
      <c r="G756" s="148"/>
      <c r="H756" s="148"/>
      <c r="I756" s="148"/>
      <c r="J756" s="449"/>
      <c r="K756" s="449"/>
      <c r="L756" s="148"/>
      <c r="M756" s="447"/>
      <c r="N756" s="447"/>
      <c r="O756" s="148"/>
      <c r="P756" s="448"/>
      <c r="Q756" s="62"/>
      <c r="R756" s="148"/>
      <c r="S756" s="148"/>
      <c r="T756" s="148"/>
      <c r="U756" s="148"/>
      <c r="V756" s="148"/>
      <c r="W756" s="148"/>
      <c r="X756" s="148"/>
      <c r="Y756" s="148"/>
      <c r="Z756" s="148"/>
      <c r="AA756" s="148"/>
    </row>
    <row r="757" spans="1:27" ht="15.75" customHeight="1">
      <c r="A757" s="148"/>
      <c r="B757" s="148"/>
      <c r="C757" s="148"/>
      <c r="D757" s="427"/>
      <c r="E757" s="227"/>
      <c r="F757" s="148"/>
      <c r="G757" s="148"/>
      <c r="H757" s="148"/>
      <c r="I757" s="148"/>
      <c r="J757" s="449"/>
      <c r="K757" s="449"/>
      <c r="L757" s="148"/>
      <c r="M757" s="447"/>
      <c r="N757" s="447"/>
      <c r="O757" s="148"/>
      <c r="P757" s="448"/>
      <c r="Q757" s="62"/>
      <c r="R757" s="148"/>
      <c r="S757" s="148"/>
      <c r="T757" s="148"/>
      <c r="U757" s="148"/>
      <c r="V757" s="148"/>
      <c r="W757" s="148"/>
      <c r="X757" s="148"/>
      <c r="Y757" s="148"/>
      <c r="Z757" s="148"/>
      <c r="AA757" s="148"/>
    </row>
    <row r="758" spans="1:27" ht="15.75" customHeight="1">
      <c r="A758" s="148"/>
      <c r="B758" s="148"/>
      <c r="C758" s="148"/>
      <c r="D758" s="427"/>
      <c r="E758" s="227"/>
      <c r="F758" s="148"/>
      <c r="G758" s="148"/>
      <c r="H758" s="148"/>
      <c r="I758" s="148"/>
      <c r="J758" s="449"/>
      <c r="K758" s="449"/>
      <c r="L758" s="148"/>
      <c r="M758" s="447"/>
      <c r="N758" s="447"/>
      <c r="O758" s="148"/>
      <c r="P758" s="448"/>
      <c r="Q758" s="62"/>
      <c r="R758" s="148"/>
      <c r="S758" s="148"/>
      <c r="T758" s="148"/>
      <c r="U758" s="148"/>
      <c r="V758" s="148"/>
      <c r="W758" s="148"/>
      <c r="X758" s="148"/>
      <c r="Y758" s="148"/>
      <c r="Z758" s="148"/>
      <c r="AA758" s="148"/>
    </row>
    <row r="759" spans="1:27" ht="15.75" customHeight="1">
      <c r="A759" s="148"/>
      <c r="B759" s="148"/>
      <c r="C759" s="148"/>
      <c r="D759" s="427"/>
      <c r="E759" s="227"/>
      <c r="F759" s="148"/>
      <c r="G759" s="148"/>
      <c r="H759" s="148"/>
      <c r="I759" s="148"/>
      <c r="J759" s="449"/>
      <c r="K759" s="449"/>
      <c r="L759" s="148"/>
      <c r="M759" s="447"/>
      <c r="N759" s="447"/>
      <c r="O759" s="148"/>
      <c r="P759" s="448"/>
      <c r="Q759" s="62"/>
      <c r="R759" s="148"/>
      <c r="S759" s="148"/>
      <c r="T759" s="148"/>
      <c r="U759" s="148"/>
      <c r="V759" s="148"/>
      <c r="W759" s="148"/>
      <c r="X759" s="148"/>
      <c r="Y759" s="148"/>
      <c r="Z759" s="148"/>
      <c r="AA759" s="148"/>
    </row>
    <row r="760" spans="1:27" ht="15.75" customHeight="1">
      <c r="A760" s="148"/>
      <c r="B760" s="148"/>
      <c r="C760" s="148"/>
      <c r="D760" s="427"/>
      <c r="E760" s="227"/>
      <c r="F760" s="148"/>
      <c r="G760" s="148"/>
      <c r="H760" s="148"/>
      <c r="I760" s="148"/>
      <c r="J760" s="449"/>
      <c r="K760" s="449"/>
      <c r="L760" s="148"/>
      <c r="M760" s="447"/>
      <c r="N760" s="447"/>
      <c r="O760" s="148"/>
      <c r="P760" s="448"/>
      <c r="Q760" s="62"/>
      <c r="R760" s="148"/>
      <c r="S760" s="148"/>
      <c r="T760" s="148"/>
      <c r="U760" s="148"/>
      <c r="V760" s="148"/>
      <c r="W760" s="148"/>
      <c r="X760" s="148"/>
      <c r="Y760" s="148"/>
      <c r="Z760" s="148"/>
      <c r="AA760" s="148"/>
    </row>
    <row r="761" spans="1:27" ht="15.75" customHeight="1">
      <c r="A761" s="148"/>
      <c r="B761" s="148"/>
      <c r="C761" s="148"/>
      <c r="D761" s="427"/>
      <c r="E761" s="227"/>
      <c r="F761" s="148"/>
      <c r="G761" s="148"/>
      <c r="H761" s="148"/>
      <c r="I761" s="148"/>
      <c r="J761" s="449"/>
      <c r="K761" s="449"/>
      <c r="L761" s="148"/>
      <c r="M761" s="447"/>
      <c r="N761" s="447"/>
      <c r="O761" s="148"/>
      <c r="P761" s="448"/>
      <c r="Q761" s="62"/>
      <c r="R761" s="148"/>
      <c r="S761" s="148"/>
      <c r="T761" s="148"/>
      <c r="U761" s="148"/>
      <c r="V761" s="148"/>
      <c r="W761" s="148"/>
      <c r="X761" s="148"/>
      <c r="Y761" s="148"/>
      <c r="Z761" s="148"/>
      <c r="AA761" s="148"/>
    </row>
    <row r="762" spans="1:27" ht="15.75" customHeight="1">
      <c r="A762" s="148"/>
      <c r="B762" s="148"/>
      <c r="C762" s="148"/>
      <c r="D762" s="427"/>
      <c r="E762" s="227"/>
      <c r="F762" s="148"/>
      <c r="G762" s="148"/>
      <c r="H762" s="148"/>
      <c r="I762" s="148"/>
      <c r="J762" s="449"/>
      <c r="K762" s="449"/>
      <c r="L762" s="148"/>
      <c r="M762" s="447"/>
      <c r="N762" s="447"/>
      <c r="O762" s="148"/>
      <c r="P762" s="448"/>
      <c r="Q762" s="62"/>
      <c r="R762" s="148"/>
      <c r="S762" s="148"/>
      <c r="T762" s="148"/>
      <c r="U762" s="148"/>
      <c r="V762" s="148"/>
      <c r="W762" s="148"/>
      <c r="X762" s="148"/>
      <c r="Y762" s="148"/>
      <c r="Z762" s="148"/>
      <c r="AA762" s="148"/>
    </row>
    <row r="763" spans="1:27" ht="15.75" customHeight="1">
      <c r="A763" s="148"/>
      <c r="B763" s="148"/>
      <c r="C763" s="148"/>
      <c r="D763" s="427"/>
      <c r="E763" s="227"/>
      <c r="F763" s="148"/>
      <c r="G763" s="148"/>
      <c r="H763" s="148"/>
      <c r="I763" s="148"/>
      <c r="J763" s="449"/>
      <c r="K763" s="449"/>
      <c r="L763" s="148"/>
      <c r="M763" s="447"/>
      <c r="N763" s="447"/>
      <c r="O763" s="148"/>
      <c r="P763" s="448"/>
      <c r="Q763" s="62"/>
      <c r="R763" s="148"/>
      <c r="S763" s="148"/>
      <c r="T763" s="148"/>
      <c r="U763" s="148"/>
      <c r="V763" s="148"/>
      <c r="W763" s="148"/>
      <c r="X763" s="148"/>
      <c r="Y763" s="148"/>
      <c r="Z763" s="148"/>
      <c r="AA763" s="148"/>
    </row>
    <row r="764" spans="1:27" ht="15.75" customHeight="1">
      <c r="A764" s="148"/>
      <c r="B764" s="148"/>
      <c r="C764" s="148"/>
      <c r="D764" s="427"/>
      <c r="E764" s="227"/>
      <c r="F764" s="148"/>
      <c r="G764" s="148"/>
      <c r="H764" s="148"/>
      <c r="I764" s="148"/>
      <c r="J764" s="449"/>
      <c r="K764" s="449"/>
      <c r="L764" s="148"/>
      <c r="M764" s="447"/>
      <c r="N764" s="447"/>
      <c r="O764" s="148"/>
      <c r="P764" s="448"/>
      <c r="Q764" s="62"/>
      <c r="R764" s="148"/>
      <c r="S764" s="148"/>
      <c r="T764" s="148"/>
      <c r="U764" s="148"/>
      <c r="V764" s="148"/>
      <c r="W764" s="148"/>
      <c r="X764" s="148"/>
      <c r="Y764" s="148"/>
      <c r="Z764" s="148"/>
      <c r="AA764" s="148"/>
    </row>
    <row r="765" spans="1:27" ht="15.75" customHeight="1">
      <c r="A765" s="148"/>
      <c r="B765" s="148"/>
      <c r="C765" s="148"/>
      <c r="D765" s="427"/>
      <c r="E765" s="227"/>
      <c r="F765" s="148"/>
      <c r="G765" s="148"/>
      <c r="H765" s="148"/>
      <c r="I765" s="148"/>
      <c r="J765" s="449"/>
      <c r="K765" s="449"/>
      <c r="L765" s="148"/>
      <c r="M765" s="447"/>
      <c r="N765" s="447"/>
      <c r="O765" s="148"/>
      <c r="P765" s="448"/>
      <c r="Q765" s="62"/>
      <c r="R765" s="148"/>
      <c r="S765" s="148"/>
      <c r="T765" s="148"/>
      <c r="U765" s="148"/>
      <c r="V765" s="148"/>
      <c r="W765" s="148"/>
      <c r="X765" s="148"/>
      <c r="Y765" s="148"/>
      <c r="Z765" s="148"/>
      <c r="AA765" s="148"/>
    </row>
    <row r="766" spans="1:27" ht="15.75" customHeight="1">
      <c r="A766" s="148"/>
      <c r="B766" s="148"/>
      <c r="C766" s="148"/>
      <c r="D766" s="427"/>
      <c r="E766" s="227"/>
      <c r="F766" s="148"/>
      <c r="G766" s="148"/>
      <c r="H766" s="148"/>
      <c r="I766" s="148"/>
      <c r="J766" s="449"/>
      <c r="K766" s="449"/>
      <c r="L766" s="148"/>
      <c r="M766" s="447"/>
      <c r="N766" s="447"/>
      <c r="O766" s="148"/>
      <c r="P766" s="448"/>
      <c r="Q766" s="62"/>
      <c r="R766" s="148"/>
      <c r="S766" s="148"/>
      <c r="T766" s="148"/>
      <c r="U766" s="148"/>
      <c r="V766" s="148"/>
      <c r="W766" s="148"/>
      <c r="X766" s="148"/>
      <c r="Y766" s="148"/>
      <c r="Z766" s="148"/>
      <c r="AA766" s="148"/>
    </row>
    <row r="767" spans="1:27" ht="15.75" customHeight="1">
      <c r="A767" s="148"/>
      <c r="B767" s="148"/>
      <c r="C767" s="148"/>
      <c r="D767" s="427"/>
      <c r="E767" s="227"/>
      <c r="F767" s="148"/>
      <c r="G767" s="148"/>
      <c r="H767" s="148"/>
      <c r="I767" s="148"/>
      <c r="J767" s="449"/>
      <c r="K767" s="449"/>
      <c r="L767" s="148"/>
      <c r="M767" s="447"/>
      <c r="N767" s="447"/>
      <c r="O767" s="148"/>
      <c r="P767" s="448"/>
      <c r="Q767" s="62"/>
      <c r="R767" s="148"/>
      <c r="S767" s="148"/>
      <c r="T767" s="148"/>
      <c r="U767" s="148"/>
      <c r="V767" s="148"/>
      <c r="W767" s="148"/>
      <c r="X767" s="148"/>
      <c r="Y767" s="148"/>
      <c r="Z767" s="148"/>
      <c r="AA767" s="148"/>
    </row>
    <row r="768" spans="1:27" ht="15.75" customHeight="1">
      <c r="A768" s="148"/>
      <c r="B768" s="148"/>
      <c r="C768" s="148"/>
      <c r="D768" s="427"/>
      <c r="E768" s="227"/>
      <c r="F768" s="148"/>
      <c r="G768" s="148"/>
      <c r="H768" s="148"/>
      <c r="I768" s="148"/>
      <c r="J768" s="449"/>
      <c r="K768" s="449"/>
      <c r="L768" s="148"/>
      <c r="M768" s="447"/>
      <c r="N768" s="447"/>
      <c r="O768" s="148"/>
      <c r="P768" s="448"/>
      <c r="Q768" s="62"/>
      <c r="R768" s="148"/>
      <c r="S768" s="148"/>
      <c r="T768" s="148"/>
      <c r="U768" s="148"/>
      <c r="V768" s="148"/>
      <c r="W768" s="148"/>
      <c r="X768" s="148"/>
      <c r="Y768" s="148"/>
      <c r="Z768" s="148"/>
      <c r="AA768" s="148"/>
    </row>
    <row r="769" spans="1:27" ht="15.75" customHeight="1">
      <c r="A769" s="148"/>
      <c r="B769" s="148"/>
      <c r="C769" s="148"/>
      <c r="D769" s="427"/>
      <c r="E769" s="227"/>
      <c r="F769" s="148"/>
      <c r="G769" s="148"/>
      <c r="H769" s="148"/>
      <c r="I769" s="148"/>
      <c r="J769" s="449"/>
      <c r="K769" s="449"/>
      <c r="L769" s="148"/>
      <c r="M769" s="447"/>
      <c r="N769" s="447"/>
      <c r="O769" s="148"/>
      <c r="P769" s="448"/>
      <c r="Q769" s="62"/>
      <c r="R769" s="148"/>
      <c r="S769" s="148"/>
      <c r="T769" s="148"/>
      <c r="U769" s="148"/>
      <c r="V769" s="148"/>
      <c r="W769" s="148"/>
      <c r="X769" s="148"/>
      <c r="Y769" s="148"/>
      <c r="Z769" s="148"/>
      <c r="AA769" s="148"/>
    </row>
    <row r="770" spans="1:27" ht="15.75" customHeight="1">
      <c r="A770" s="148"/>
      <c r="B770" s="148"/>
      <c r="C770" s="148"/>
      <c r="D770" s="427"/>
      <c r="E770" s="227"/>
      <c r="F770" s="148"/>
      <c r="G770" s="148"/>
      <c r="H770" s="148"/>
      <c r="I770" s="148"/>
      <c r="J770" s="449"/>
      <c r="K770" s="449"/>
      <c r="L770" s="148"/>
      <c r="M770" s="447"/>
      <c r="N770" s="447"/>
      <c r="O770" s="148"/>
      <c r="P770" s="448"/>
      <c r="Q770" s="62"/>
      <c r="R770" s="148"/>
      <c r="S770" s="148"/>
      <c r="T770" s="148"/>
      <c r="U770" s="148"/>
      <c r="V770" s="148"/>
      <c r="W770" s="148"/>
      <c r="X770" s="148"/>
      <c r="Y770" s="148"/>
      <c r="Z770" s="148"/>
      <c r="AA770" s="148"/>
    </row>
    <row r="771" spans="1:27" ht="15.75" customHeight="1">
      <c r="A771" s="148"/>
      <c r="B771" s="148"/>
      <c r="C771" s="148"/>
      <c r="D771" s="427"/>
      <c r="E771" s="227"/>
      <c r="F771" s="148"/>
      <c r="G771" s="148"/>
      <c r="H771" s="148"/>
      <c r="I771" s="148"/>
      <c r="J771" s="449"/>
      <c r="K771" s="449"/>
      <c r="L771" s="148"/>
      <c r="M771" s="447"/>
      <c r="N771" s="447"/>
      <c r="O771" s="148"/>
      <c r="P771" s="448"/>
      <c r="Q771" s="62"/>
      <c r="R771" s="148"/>
      <c r="S771" s="148"/>
      <c r="T771" s="148"/>
      <c r="U771" s="148"/>
      <c r="V771" s="148"/>
      <c r="W771" s="148"/>
      <c r="X771" s="148"/>
      <c r="Y771" s="148"/>
      <c r="Z771" s="148"/>
      <c r="AA771" s="148"/>
    </row>
    <row r="772" spans="1:27" ht="15.75" customHeight="1">
      <c r="A772" s="148"/>
      <c r="B772" s="148"/>
      <c r="C772" s="148"/>
      <c r="D772" s="427"/>
      <c r="E772" s="227"/>
      <c r="F772" s="148"/>
      <c r="G772" s="148"/>
      <c r="H772" s="148"/>
      <c r="I772" s="148"/>
      <c r="J772" s="449"/>
      <c r="K772" s="449"/>
      <c r="L772" s="148"/>
      <c r="M772" s="447"/>
      <c r="N772" s="447"/>
      <c r="O772" s="148"/>
      <c r="P772" s="448"/>
      <c r="Q772" s="62"/>
      <c r="R772" s="148"/>
      <c r="S772" s="148"/>
      <c r="T772" s="148"/>
      <c r="U772" s="148"/>
      <c r="V772" s="148"/>
      <c r="W772" s="148"/>
      <c r="X772" s="148"/>
      <c r="Y772" s="148"/>
      <c r="Z772" s="148"/>
      <c r="AA772" s="148"/>
    </row>
    <row r="773" spans="1:27" ht="15.75" customHeight="1">
      <c r="A773" s="148"/>
      <c r="B773" s="148"/>
      <c r="C773" s="148"/>
      <c r="D773" s="427"/>
      <c r="E773" s="227"/>
      <c r="F773" s="148"/>
      <c r="G773" s="148"/>
      <c r="H773" s="148"/>
      <c r="I773" s="148"/>
      <c r="J773" s="449"/>
      <c r="K773" s="449"/>
      <c r="L773" s="148"/>
      <c r="M773" s="447"/>
      <c r="N773" s="447"/>
      <c r="O773" s="148"/>
      <c r="P773" s="448"/>
      <c r="Q773" s="62"/>
      <c r="R773" s="148"/>
      <c r="S773" s="148"/>
      <c r="T773" s="148"/>
      <c r="U773" s="148"/>
      <c r="V773" s="148"/>
      <c r="W773" s="148"/>
      <c r="X773" s="148"/>
      <c r="Y773" s="148"/>
      <c r="Z773" s="148"/>
      <c r="AA773" s="148"/>
    </row>
    <row r="774" spans="1:27" ht="15.75" customHeight="1">
      <c r="A774" s="148"/>
      <c r="B774" s="148"/>
      <c r="C774" s="148"/>
      <c r="D774" s="427"/>
      <c r="E774" s="227"/>
      <c r="F774" s="148"/>
      <c r="G774" s="148"/>
      <c r="H774" s="148"/>
      <c r="I774" s="148"/>
      <c r="J774" s="449"/>
      <c r="K774" s="449"/>
      <c r="L774" s="148"/>
      <c r="M774" s="447"/>
      <c r="N774" s="447"/>
      <c r="O774" s="148"/>
      <c r="P774" s="448"/>
      <c r="Q774" s="62"/>
      <c r="R774" s="148"/>
      <c r="S774" s="148"/>
      <c r="T774" s="148"/>
      <c r="U774" s="148"/>
      <c r="V774" s="148"/>
      <c r="W774" s="148"/>
      <c r="X774" s="148"/>
      <c r="Y774" s="148"/>
      <c r="Z774" s="148"/>
      <c r="AA774" s="148"/>
    </row>
    <row r="775" spans="1:27" ht="15.75" customHeight="1">
      <c r="A775" s="148"/>
      <c r="B775" s="148"/>
      <c r="C775" s="148"/>
      <c r="D775" s="427"/>
      <c r="E775" s="227"/>
      <c r="F775" s="148"/>
      <c r="G775" s="148"/>
      <c r="H775" s="148"/>
      <c r="I775" s="148"/>
      <c r="J775" s="449"/>
      <c r="K775" s="449"/>
      <c r="L775" s="148"/>
      <c r="M775" s="447"/>
      <c r="N775" s="447"/>
      <c r="O775" s="148"/>
      <c r="P775" s="448"/>
      <c r="Q775" s="62"/>
      <c r="R775" s="148"/>
      <c r="S775" s="148"/>
      <c r="T775" s="148"/>
      <c r="U775" s="148"/>
      <c r="V775" s="148"/>
      <c r="W775" s="148"/>
      <c r="X775" s="148"/>
      <c r="Y775" s="148"/>
      <c r="Z775" s="148"/>
      <c r="AA775" s="148"/>
    </row>
    <row r="776" spans="1:27" ht="15.75" customHeight="1">
      <c r="A776" s="148"/>
      <c r="B776" s="148"/>
      <c r="C776" s="148"/>
      <c r="D776" s="427"/>
      <c r="E776" s="227"/>
      <c r="F776" s="148"/>
      <c r="G776" s="148"/>
      <c r="H776" s="148"/>
      <c r="I776" s="148"/>
      <c r="J776" s="449"/>
      <c r="K776" s="449"/>
      <c r="L776" s="148"/>
      <c r="M776" s="447"/>
      <c r="N776" s="447"/>
      <c r="O776" s="148"/>
      <c r="P776" s="448"/>
      <c r="Q776" s="62"/>
      <c r="R776" s="148"/>
      <c r="S776" s="148"/>
      <c r="T776" s="148"/>
      <c r="U776" s="148"/>
      <c r="V776" s="148"/>
      <c r="W776" s="148"/>
      <c r="X776" s="148"/>
      <c r="Y776" s="148"/>
      <c r="Z776" s="148"/>
      <c r="AA776" s="148"/>
    </row>
    <row r="777" spans="1:27" ht="15.75" customHeight="1">
      <c r="A777" s="148"/>
      <c r="B777" s="148"/>
      <c r="C777" s="148"/>
      <c r="D777" s="427"/>
      <c r="E777" s="227"/>
      <c r="F777" s="148"/>
      <c r="G777" s="148"/>
      <c r="H777" s="148"/>
      <c r="I777" s="148"/>
      <c r="J777" s="449"/>
      <c r="K777" s="449"/>
      <c r="L777" s="148"/>
      <c r="M777" s="447"/>
      <c r="N777" s="447"/>
      <c r="O777" s="148"/>
      <c r="P777" s="448"/>
      <c r="Q777" s="62"/>
      <c r="R777" s="148"/>
      <c r="S777" s="148"/>
      <c r="T777" s="148"/>
      <c r="U777" s="148"/>
      <c r="V777" s="148"/>
      <c r="W777" s="148"/>
      <c r="X777" s="148"/>
      <c r="Y777" s="148"/>
      <c r="Z777" s="148"/>
      <c r="AA777" s="148"/>
    </row>
    <row r="778" spans="1:27" ht="15.75" customHeight="1">
      <c r="A778" s="148"/>
      <c r="B778" s="148"/>
      <c r="C778" s="148"/>
      <c r="D778" s="427"/>
      <c r="E778" s="227"/>
      <c r="F778" s="148"/>
      <c r="G778" s="148"/>
      <c r="H778" s="148"/>
      <c r="I778" s="148"/>
      <c r="J778" s="449"/>
      <c r="K778" s="449"/>
      <c r="L778" s="148"/>
      <c r="M778" s="447"/>
      <c r="N778" s="447"/>
      <c r="O778" s="148"/>
      <c r="P778" s="448"/>
      <c r="Q778" s="62"/>
      <c r="R778" s="148"/>
      <c r="S778" s="148"/>
      <c r="T778" s="148"/>
      <c r="U778" s="148"/>
      <c r="V778" s="148"/>
      <c r="W778" s="148"/>
      <c r="X778" s="148"/>
      <c r="Y778" s="148"/>
      <c r="Z778" s="148"/>
      <c r="AA778" s="148"/>
    </row>
    <row r="779" spans="1:27" ht="15.75" customHeight="1">
      <c r="A779" s="148"/>
      <c r="B779" s="148"/>
      <c r="C779" s="148"/>
      <c r="D779" s="427"/>
      <c r="E779" s="227"/>
      <c r="F779" s="148"/>
      <c r="G779" s="148"/>
      <c r="H779" s="148"/>
      <c r="I779" s="148"/>
      <c r="J779" s="449"/>
      <c r="K779" s="449"/>
      <c r="L779" s="148"/>
      <c r="M779" s="447"/>
      <c r="N779" s="447"/>
      <c r="O779" s="148"/>
      <c r="P779" s="448"/>
      <c r="Q779" s="62"/>
      <c r="R779" s="148"/>
      <c r="S779" s="148"/>
      <c r="T779" s="148"/>
      <c r="U779" s="148"/>
      <c r="V779" s="148"/>
      <c r="W779" s="148"/>
      <c r="X779" s="148"/>
      <c r="Y779" s="148"/>
      <c r="Z779" s="148"/>
      <c r="AA779" s="148"/>
    </row>
    <row r="780" spans="1:27" ht="15.75" customHeight="1">
      <c r="A780" s="148"/>
      <c r="B780" s="148"/>
      <c r="C780" s="148"/>
      <c r="D780" s="427"/>
      <c r="E780" s="227"/>
      <c r="F780" s="148"/>
      <c r="G780" s="148"/>
      <c r="H780" s="148"/>
      <c r="I780" s="148"/>
      <c r="J780" s="449"/>
      <c r="K780" s="449"/>
      <c r="L780" s="148"/>
      <c r="M780" s="447"/>
      <c r="N780" s="447"/>
      <c r="O780" s="148"/>
      <c r="P780" s="448"/>
      <c r="Q780" s="62"/>
      <c r="R780" s="148"/>
      <c r="S780" s="148"/>
      <c r="T780" s="148"/>
      <c r="U780" s="148"/>
      <c r="V780" s="148"/>
      <c r="W780" s="148"/>
      <c r="X780" s="148"/>
      <c r="Y780" s="148"/>
      <c r="Z780" s="148"/>
      <c r="AA780" s="148"/>
    </row>
    <row r="781" spans="1:27" ht="15.75" customHeight="1">
      <c r="A781" s="148"/>
      <c r="B781" s="148"/>
      <c r="C781" s="148"/>
      <c r="D781" s="427"/>
      <c r="E781" s="227"/>
      <c r="F781" s="148"/>
      <c r="G781" s="148"/>
      <c r="H781" s="148"/>
      <c r="I781" s="148"/>
      <c r="J781" s="449"/>
      <c r="K781" s="449"/>
      <c r="L781" s="148"/>
      <c r="M781" s="447"/>
      <c r="N781" s="447"/>
      <c r="O781" s="148"/>
      <c r="P781" s="448"/>
      <c r="Q781" s="62"/>
      <c r="R781" s="148"/>
      <c r="S781" s="148"/>
      <c r="T781" s="148"/>
      <c r="U781" s="148"/>
      <c r="V781" s="148"/>
      <c r="W781" s="148"/>
      <c r="X781" s="148"/>
      <c r="Y781" s="148"/>
      <c r="Z781" s="148"/>
      <c r="AA781" s="148"/>
    </row>
    <row r="782" spans="1:27" ht="15.75" customHeight="1">
      <c r="A782" s="148"/>
      <c r="B782" s="148"/>
      <c r="C782" s="148"/>
      <c r="D782" s="427"/>
      <c r="E782" s="227"/>
      <c r="F782" s="148"/>
      <c r="G782" s="148"/>
      <c r="H782" s="148"/>
      <c r="I782" s="148"/>
      <c r="J782" s="449"/>
      <c r="K782" s="449"/>
      <c r="L782" s="148"/>
      <c r="M782" s="447"/>
      <c r="N782" s="447"/>
      <c r="O782" s="148"/>
      <c r="P782" s="448"/>
      <c r="Q782" s="62"/>
      <c r="R782" s="148"/>
      <c r="S782" s="148"/>
      <c r="T782" s="148"/>
      <c r="U782" s="148"/>
      <c r="V782" s="148"/>
      <c r="W782" s="148"/>
      <c r="X782" s="148"/>
      <c r="Y782" s="148"/>
      <c r="Z782" s="148"/>
      <c r="AA782" s="148"/>
    </row>
    <row r="783" spans="1:27" ht="15.75" customHeight="1">
      <c r="A783" s="148"/>
      <c r="B783" s="148"/>
      <c r="C783" s="148"/>
      <c r="D783" s="427"/>
      <c r="E783" s="227"/>
      <c r="F783" s="148"/>
      <c r="G783" s="148"/>
      <c r="H783" s="148"/>
      <c r="I783" s="148"/>
      <c r="J783" s="449"/>
      <c r="K783" s="449"/>
      <c r="L783" s="148"/>
      <c r="M783" s="447"/>
      <c r="N783" s="447"/>
      <c r="O783" s="148"/>
      <c r="P783" s="448"/>
      <c r="Q783" s="62"/>
      <c r="R783" s="148"/>
      <c r="S783" s="148"/>
      <c r="T783" s="148"/>
      <c r="U783" s="148"/>
      <c r="V783" s="148"/>
      <c r="W783" s="148"/>
      <c r="X783" s="148"/>
      <c r="Y783" s="148"/>
      <c r="Z783" s="148"/>
      <c r="AA783" s="148"/>
    </row>
    <row r="784" spans="1:27" ht="15.75" customHeight="1">
      <c r="A784" s="148"/>
      <c r="B784" s="148"/>
      <c r="C784" s="148"/>
      <c r="D784" s="427"/>
      <c r="E784" s="227"/>
      <c r="F784" s="148"/>
      <c r="G784" s="148"/>
      <c r="H784" s="148"/>
      <c r="I784" s="148"/>
      <c r="J784" s="449"/>
      <c r="K784" s="449"/>
      <c r="L784" s="148"/>
      <c r="M784" s="447"/>
      <c r="N784" s="447"/>
      <c r="O784" s="148"/>
      <c r="P784" s="448"/>
      <c r="Q784" s="62"/>
      <c r="R784" s="148"/>
      <c r="S784" s="148"/>
      <c r="T784" s="148"/>
      <c r="U784" s="148"/>
      <c r="V784" s="148"/>
      <c r="W784" s="148"/>
      <c r="X784" s="148"/>
      <c r="Y784" s="148"/>
      <c r="Z784" s="148"/>
      <c r="AA784" s="148"/>
    </row>
    <row r="785" spans="1:27" ht="15.75" customHeight="1">
      <c r="A785" s="148"/>
      <c r="B785" s="148"/>
      <c r="C785" s="148"/>
      <c r="D785" s="427"/>
      <c r="E785" s="227"/>
      <c r="F785" s="148"/>
      <c r="G785" s="148"/>
      <c r="H785" s="148"/>
      <c r="I785" s="148"/>
      <c r="J785" s="449"/>
      <c r="K785" s="449"/>
      <c r="L785" s="148"/>
      <c r="M785" s="447"/>
      <c r="N785" s="447"/>
      <c r="O785" s="148"/>
      <c r="P785" s="448"/>
      <c r="Q785" s="62"/>
      <c r="R785" s="148"/>
      <c r="S785" s="148"/>
      <c r="T785" s="148"/>
      <c r="U785" s="148"/>
      <c r="V785" s="148"/>
      <c r="W785" s="148"/>
      <c r="X785" s="148"/>
      <c r="Y785" s="148"/>
      <c r="Z785" s="148"/>
      <c r="AA785" s="148"/>
    </row>
    <row r="786" spans="1:27" ht="15.75" customHeight="1">
      <c r="A786" s="148"/>
      <c r="B786" s="148"/>
      <c r="C786" s="148"/>
      <c r="D786" s="427"/>
      <c r="E786" s="227"/>
      <c r="F786" s="148"/>
      <c r="G786" s="148"/>
      <c r="H786" s="148"/>
      <c r="I786" s="148"/>
      <c r="J786" s="449"/>
      <c r="K786" s="449"/>
      <c r="L786" s="148"/>
      <c r="M786" s="447"/>
      <c r="N786" s="447"/>
      <c r="O786" s="148"/>
      <c r="P786" s="448"/>
      <c r="Q786" s="62"/>
      <c r="R786" s="148"/>
      <c r="S786" s="148"/>
      <c r="T786" s="148"/>
      <c r="U786" s="148"/>
      <c r="V786" s="148"/>
      <c r="W786" s="148"/>
      <c r="X786" s="148"/>
      <c r="Y786" s="148"/>
      <c r="Z786" s="148"/>
      <c r="AA786" s="148"/>
    </row>
    <row r="787" spans="1:27" ht="15.75" customHeight="1">
      <c r="A787" s="148"/>
      <c r="B787" s="148"/>
      <c r="C787" s="148"/>
      <c r="D787" s="427"/>
      <c r="E787" s="227"/>
      <c r="F787" s="148"/>
      <c r="G787" s="148"/>
      <c r="H787" s="148"/>
      <c r="I787" s="148"/>
      <c r="J787" s="449"/>
      <c r="K787" s="449"/>
      <c r="L787" s="148"/>
      <c r="M787" s="447"/>
      <c r="N787" s="447"/>
      <c r="O787" s="148"/>
      <c r="P787" s="448"/>
      <c r="Q787" s="62"/>
      <c r="R787" s="148"/>
      <c r="S787" s="148"/>
      <c r="T787" s="148"/>
      <c r="U787" s="148"/>
      <c r="V787" s="148"/>
      <c r="W787" s="148"/>
      <c r="X787" s="148"/>
      <c r="Y787" s="148"/>
      <c r="Z787" s="148"/>
      <c r="AA787" s="148"/>
    </row>
    <row r="788" spans="1:27" ht="15.75" customHeight="1">
      <c r="A788" s="148"/>
      <c r="B788" s="148"/>
      <c r="C788" s="148"/>
      <c r="D788" s="427"/>
      <c r="E788" s="227"/>
      <c r="F788" s="148"/>
      <c r="G788" s="148"/>
      <c r="H788" s="148"/>
      <c r="I788" s="148"/>
      <c r="J788" s="449"/>
      <c r="K788" s="449"/>
      <c r="L788" s="148"/>
      <c r="M788" s="447"/>
      <c r="N788" s="447"/>
      <c r="O788" s="148"/>
      <c r="P788" s="448"/>
      <c r="Q788" s="62"/>
      <c r="R788" s="148"/>
      <c r="S788" s="148"/>
      <c r="T788" s="148"/>
      <c r="U788" s="148"/>
      <c r="V788" s="148"/>
      <c r="W788" s="148"/>
      <c r="X788" s="148"/>
      <c r="Y788" s="148"/>
      <c r="Z788" s="148"/>
      <c r="AA788" s="148"/>
    </row>
    <row r="789" spans="1:27" ht="15.75" customHeight="1">
      <c r="A789" s="148"/>
      <c r="B789" s="148"/>
      <c r="C789" s="148"/>
      <c r="D789" s="427"/>
      <c r="E789" s="227"/>
      <c r="F789" s="148"/>
      <c r="G789" s="148"/>
      <c r="H789" s="148"/>
      <c r="I789" s="148"/>
      <c r="J789" s="449"/>
      <c r="K789" s="449"/>
      <c r="L789" s="148"/>
      <c r="M789" s="447"/>
      <c r="N789" s="447"/>
      <c r="O789" s="148"/>
      <c r="P789" s="448"/>
      <c r="Q789" s="62"/>
      <c r="R789" s="148"/>
      <c r="S789" s="148"/>
      <c r="T789" s="148"/>
      <c r="U789" s="148"/>
      <c r="V789" s="148"/>
      <c r="W789" s="148"/>
      <c r="X789" s="148"/>
      <c r="Y789" s="148"/>
      <c r="Z789" s="148"/>
      <c r="AA789" s="148"/>
    </row>
    <row r="790" spans="1:27" ht="15.75" customHeight="1">
      <c r="A790" s="148"/>
      <c r="B790" s="148"/>
      <c r="C790" s="148"/>
      <c r="D790" s="427"/>
      <c r="E790" s="227"/>
      <c r="F790" s="148"/>
      <c r="G790" s="148"/>
      <c r="H790" s="148"/>
      <c r="I790" s="148"/>
      <c r="J790" s="449"/>
      <c r="K790" s="449"/>
      <c r="L790" s="148"/>
      <c r="M790" s="447"/>
      <c r="N790" s="447"/>
      <c r="O790" s="148"/>
      <c r="P790" s="448"/>
      <c r="Q790" s="62"/>
      <c r="R790" s="148"/>
      <c r="S790" s="148"/>
      <c r="T790" s="148"/>
      <c r="U790" s="148"/>
      <c r="V790" s="148"/>
      <c r="W790" s="148"/>
      <c r="X790" s="148"/>
      <c r="Y790" s="148"/>
      <c r="Z790" s="148"/>
      <c r="AA790" s="148"/>
    </row>
    <row r="791" spans="1:27" ht="15.75" customHeight="1">
      <c r="A791" s="148"/>
      <c r="B791" s="148"/>
      <c r="C791" s="148"/>
      <c r="D791" s="427"/>
      <c r="E791" s="227"/>
      <c r="F791" s="148"/>
      <c r="G791" s="148"/>
      <c r="H791" s="148"/>
      <c r="I791" s="148"/>
      <c r="J791" s="449"/>
      <c r="K791" s="449"/>
      <c r="L791" s="148"/>
      <c r="M791" s="447"/>
      <c r="N791" s="447"/>
      <c r="O791" s="148"/>
      <c r="P791" s="448"/>
      <c r="Q791" s="62"/>
      <c r="R791" s="148"/>
      <c r="S791" s="148"/>
      <c r="T791" s="148"/>
      <c r="U791" s="148"/>
      <c r="V791" s="148"/>
      <c r="W791" s="148"/>
      <c r="X791" s="148"/>
      <c r="Y791" s="148"/>
      <c r="Z791" s="148"/>
      <c r="AA791" s="148"/>
    </row>
    <row r="792" spans="1:27" ht="15.75" customHeight="1">
      <c r="A792" s="148"/>
      <c r="B792" s="148"/>
      <c r="C792" s="148"/>
      <c r="D792" s="427"/>
      <c r="E792" s="227"/>
      <c r="F792" s="148"/>
      <c r="G792" s="148"/>
      <c r="H792" s="148"/>
      <c r="I792" s="148"/>
      <c r="J792" s="449"/>
      <c r="K792" s="449"/>
      <c r="L792" s="148"/>
      <c r="M792" s="447"/>
      <c r="N792" s="447"/>
      <c r="O792" s="148"/>
      <c r="P792" s="448"/>
      <c r="Q792" s="62"/>
      <c r="R792" s="148"/>
      <c r="S792" s="148"/>
      <c r="T792" s="148"/>
      <c r="U792" s="148"/>
      <c r="V792" s="148"/>
      <c r="W792" s="148"/>
      <c r="X792" s="148"/>
      <c r="Y792" s="148"/>
      <c r="Z792" s="148"/>
      <c r="AA792" s="148"/>
    </row>
    <row r="793" spans="1:27" ht="15.75" customHeight="1">
      <c r="A793" s="148"/>
      <c r="B793" s="148"/>
      <c r="C793" s="148"/>
      <c r="D793" s="427"/>
      <c r="E793" s="227"/>
      <c r="F793" s="148"/>
      <c r="G793" s="148"/>
      <c r="H793" s="148"/>
      <c r="I793" s="148"/>
      <c r="J793" s="449"/>
      <c r="K793" s="449"/>
      <c r="L793" s="148"/>
      <c r="M793" s="447"/>
      <c r="N793" s="447"/>
      <c r="O793" s="148"/>
      <c r="P793" s="448"/>
      <c r="Q793" s="62"/>
      <c r="R793" s="148"/>
      <c r="S793" s="148"/>
      <c r="T793" s="148"/>
      <c r="U793" s="148"/>
      <c r="V793" s="148"/>
      <c r="W793" s="148"/>
      <c r="X793" s="148"/>
      <c r="Y793" s="148"/>
      <c r="Z793" s="148"/>
      <c r="AA793" s="148"/>
    </row>
    <row r="794" spans="1:27" ht="15.75" customHeight="1">
      <c r="A794" s="148"/>
      <c r="B794" s="148"/>
      <c r="C794" s="148"/>
      <c r="D794" s="427"/>
      <c r="E794" s="227"/>
      <c r="F794" s="148"/>
      <c r="G794" s="148"/>
      <c r="H794" s="148"/>
      <c r="I794" s="148"/>
      <c r="J794" s="449"/>
      <c r="K794" s="449"/>
      <c r="L794" s="148"/>
      <c r="M794" s="447"/>
      <c r="N794" s="447"/>
      <c r="O794" s="148"/>
      <c r="P794" s="448"/>
      <c r="Q794" s="62"/>
      <c r="R794" s="148"/>
      <c r="S794" s="148"/>
      <c r="T794" s="148"/>
      <c r="U794" s="148"/>
      <c r="V794" s="148"/>
      <c r="W794" s="148"/>
      <c r="X794" s="148"/>
      <c r="Y794" s="148"/>
      <c r="Z794" s="148"/>
      <c r="AA794" s="148"/>
    </row>
    <row r="795" spans="1:27" ht="15.75" customHeight="1">
      <c r="A795" s="148"/>
      <c r="B795" s="148"/>
      <c r="C795" s="148"/>
      <c r="D795" s="427"/>
      <c r="E795" s="227"/>
      <c r="F795" s="148"/>
      <c r="G795" s="148"/>
      <c r="H795" s="148"/>
      <c r="I795" s="148"/>
      <c r="J795" s="449"/>
      <c r="K795" s="449"/>
      <c r="L795" s="148"/>
      <c r="M795" s="447"/>
      <c r="N795" s="447"/>
      <c r="O795" s="148"/>
      <c r="P795" s="448"/>
      <c r="Q795" s="62"/>
      <c r="R795" s="148"/>
      <c r="S795" s="148"/>
      <c r="T795" s="148"/>
      <c r="U795" s="148"/>
      <c r="V795" s="148"/>
      <c r="W795" s="148"/>
      <c r="X795" s="148"/>
      <c r="Y795" s="148"/>
      <c r="Z795" s="148"/>
      <c r="AA795" s="148"/>
    </row>
    <row r="796" spans="1:27" ht="15.75" customHeight="1">
      <c r="A796" s="148"/>
      <c r="B796" s="148"/>
      <c r="C796" s="148"/>
      <c r="D796" s="427"/>
      <c r="E796" s="227"/>
      <c r="F796" s="148"/>
      <c r="G796" s="148"/>
      <c r="H796" s="148"/>
      <c r="I796" s="148"/>
      <c r="J796" s="449"/>
      <c r="K796" s="449"/>
      <c r="L796" s="148"/>
      <c r="M796" s="447"/>
      <c r="N796" s="447"/>
      <c r="O796" s="148"/>
      <c r="P796" s="448"/>
      <c r="Q796" s="62"/>
      <c r="R796" s="148"/>
      <c r="S796" s="148"/>
      <c r="T796" s="148"/>
      <c r="U796" s="148"/>
      <c r="V796" s="148"/>
      <c r="W796" s="148"/>
      <c r="X796" s="148"/>
      <c r="Y796" s="148"/>
      <c r="Z796" s="148"/>
      <c r="AA796" s="148"/>
    </row>
    <row r="797" spans="1:27" ht="15.75" customHeight="1">
      <c r="A797" s="148"/>
      <c r="B797" s="148"/>
      <c r="C797" s="148"/>
      <c r="D797" s="427"/>
      <c r="E797" s="227"/>
      <c r="F797" s="148"/>
      <c r="G797" s="148"/>
      <c r="H797" s="148"/>
      <c r="I797" s="148"/>
      <c r="J797" s="449"/>
      <c r="K797" s="449"/>
      <c r="L797" s="148"/>
      <c r="M797" s="447"/>
      <c r="N797" s="447"/>
      <c r="O797" s="148"/>
      <c r="P797" s="448"/>
      <c r="Q797" s="62"/>
      <c r="R797" s="148"/>
      <c r="S797" s="148"/>
      <c r="T797" s="148"/>
      <c r="U797" s="148"/>
      <c r="V797" s="148"/>
      <c r="W797" s="148"/>
      <c r="X797" s="148"/>
      <c r="Y797" s="148"/>
      <c r="Z797" s="148"/>
      <c r="AA797" s="148"/>
    </row>
    <row r="798" spans="1:27" ht="15.75" customHeight="1">
      <c r="A798" s="148"/>
      <c r="B798" s="148"/>
      <c r="C798" s="148"/>
      <c r="D798" s="427"/>
      <c r="E798" s="227"/>
      <c r="F798" s="148"/>
      <c r="G798" s="148"/>
      <c r="H798" s="148"/>
      <c r="I798" s="148"/>
      <c r="J798" s="449"/>
      <c r="K798" s="449"/>
      <c r="L798" s="148"/>
      <c r="M798" s="447"/>
      <c r="N798" s="447"/>
      <c r="O798" s="148"/>
      <c r="P798" s="448"/>
      <c r="Q798" s="62"/>
      <c r="R798" s="148"/>
      <c r="S798" s="148"/>
      <c r="T798" s="148"/>
      <c r="U798" s="148"/>
      <c r="V798" s="148"/>
      <c r="W798" s="148"/>
      <c r="X798" s="148"/>
      <c r="Y798" s="148"/>
      <c r="Z798" s="148"/>
      <c r="AA798" s="148"/>
    </row>
    <row r="799" spans="1:27" ht="15.75" customHeight="1">
      <c r="A799" s="148"/>
      <c r="B799" s="148"/>
      <c r="C799" s="148"/>
      <c r="D799" s="427"/>
      <c r="E799" s="227"/>
      <c r="F799" s="148"/>
      <c r="G799" s="148"/>
      <c r="H799" s="148"/>
      <c r="I799" s="148"/>
      <c r="J799" s="449"/>
      <c r="K799" s="449"/>
      <c r="L799" s="148"/>
      <c r="M799" s="447"/>
      <c r="N799" s="447"/>
      <c r="O799" s="148"/>
      <c r="P799" s="448"/>
      <c r="Q799" s="62"/>
      <c r="R799" s="148"/>
      <c r="S799" s="148"/>
      <c r="T799" s="148"/>
      <c r="U799" s="148"/>
      <c r="V799" s="148"/>
      <c r="W799" s="148"/>
      <c r="X799" s="148"/>
      <c r="Y799" s="148"/>
      <c r="Z799" s="148"/>
      <c r="AA799" s="148"/>
    </row>
    <row r="800" spans="1:27" ht="15.75" customHeight="1">
      <c r="A800" s="148"/>
      <c r="B800" s="148"/>
      <c r="C800" s="148"/>
      <c r="D800" s="427"/>
      <c r="E800" s="227"/>
      <c r="F800" s="148"/>
      <c r="G800" s="148"/>
      <c r="H800" s="148"/>
      <c r="I800" s="148"/>
      <c r="J800" s="449"/>
      <c r="K800" s="449"/>
      <c r="L800" s="148"/>
      <c r="M800" s="447"/>
      <c r="N800" s="447"/>
      <c r="O800" s="148"/>
      <c r="P800" s="448"/>
      <c r="Q800" s="62"/>
      <c r="R800" s="148"/>
      <c r="S800" s="148"/>
      <c r="T800" s="148"/>
      <c r="U800" s="148"/>
      <c r="V800" s="148"/>
      <c r="W800" s="148"/>
      <c r="X800" s="148"/>
      <c r="Y800" s="148"/>
      <c r="Z800" s="148"/>
      <c r="AA800" s="148"/>
    </row>
    <row r="801" spans="1:27" ht="15.75" customHeight="1">
      <c r="A801" s="148"/>
      <c r="B801" s="148"/>
      <c r="C801" s="148"/>
      <c r="D801" s="427"/>
      <c r="E801" s="227"/>
      <c r="F801" s="148"/>
      <c r="G801" s="148"/>
      <c r="H801" s="148"/>
      <c r="I801" s="148"/>
      <c r="J801" s="449"/>
      <c r="K801" s="449"/>
      <c r="L801" s="148"/>
      <c r="M801" s="447"/>
      <c r="N801" s="447"/>
      <c r="O801" s="148"/>
      <c r="P801" s="448"/>
      <c r="Q801" s="62"/>
      <c r="R801" s="148"/>
      <c r="S801" s="148"/>
      <c r="T801" s="148"/>
      <c r="U801" s="148"/>
      <c r="V801" s="148"/>
      <c r="W801" s="148"/>
      <c r="X801" s="148"/>
      <c r="Y801" s="148"/>
      <c r="Z801" s="148"/>
      <c r="AA801" s="148"/>
    </row>
    <row r="802" spans="1:27" ht="15.75" customHeight="1">
      <c r="A802" s="148"/>
      <c r="B802" s="148"/>
      <c r="C802" s="148"/>
      <c r="D802" s="427"/>
      <c r="E802" s="227"/>
      <c r="F802" s="148"/>
      <c r="G802" s="148"/>
      <c r="H802" s="148"/>
      <c r="I802" s="148"/>
      <c r="J802" s="449"/>
      <c r="K802" s="449"/>
      <c r="L802" s="148"/>
      <c r="M802" s="447"/>
      <c r="N802" s="447"/>
      <c r="O802" s="148"/>
      <c r="P802" s="448"/>
      <c r="Q802" s="62"/>
      <c r="R802" s="148"/>
      <c r="S802" s="148"/>
      <c r="T802" s="148"/>
      <c r="U802" s="148"/>
      <c r="V802" s="148"/>
      <c r="W802" s="148"/>
      <c r="X802" s="148"/>
      <c r="Y802" s="148"/>
      <c r="Z802" s="148"/>
      <c r="AA802" s="148"/>
    </row>
    <row r="803" spans="1:27" ht="15.75" customHeight="1">
      <c r="A803" s="148"/>
      <c r="B803" s="148"/>
      <c r="C803" s="148"/>
      <c r="D803" s="427"/>
      <c r="E803" s="227"/>
      <c r="F803" s="148"/>
      <c r="G803" s="148"/>
      <c r="H803" s="148"/>
      <c r="I803" s="148"/>
      <c r="J803" s="449"/>
      <c r="K803" s="449"/>
      <c r="L803" s="148"/>
      <c r="M803" s="447"/>
      <c r="N803" s="447"/>
      <c r="O803" s="148"/>
      <c r="P803" s="448"/>
      <c r="Q803" s="62"/>
      <c r="R803" s="148"/>
      <c r="S803" s="148"/>
      <c r="T803" s="148"/>
      <c r="U803" s="148"/>
      <c r="V803" s="148"/>
      <c r="W803" s="148"/>
      <c r="X803" s="148"/>
      <c r="Y803" s="148"/>
      <c r="Z803" s="148"/>
      <c r="AA803" s="148"/>
    </row>
    <row r="804" spans="1:27" ht="15.75" customHeight="1">
      <c r="A804" s="148"/>
      <c r="B804" s="148"/>
      <c r="C804" s="148"/>
      <c r="D804" s="427"/>
      <c r="E804" s="227"/>
      <c r="F804" s="148"/>
      <c r="G804" s="148"/>
      <c r="H804" s="148"/>
      <c r="I804" s="148"/>
      <c r="J804" s="449"/>
      <c r="K804" s="449"/>
      <c r="L804" s="148"/>
      <c r="M804" s="447"/>
      <c r="N804" s="447"/>
      <c r="O804" s="148"/>
      <c r="P804" s="448"/>
      <c r="Q804" s="62"/>
      <c r="R804" s="148"/>
      <c r="S804" s="148"/>
      <c r="T804" s="148"/>
      <c r="U804" s="148"/>
      <c r="V804" s="148"/>
      <c r="W804" s="148"/>
      <c r="X804" s="148"/>
      <c r="Y804" s="148"/>
      <c r="Z804" s="148"/>
      <c r="AA804" s="148"/>
    </row>
    <row r="805" spans="1:27" ht="15.75" customHeight="1">
      <c r="A805" s="148"/>
      <c r="B805" s="148"/>
      <c r="C805" s="148"/>
      <c r="D805" s="427"/>
      <c r="E805" s="227"/>
      <c r="F805" s="148"/>
      <c r="G805" s="148"/>
      <c r="H805" s="148"/>
      <c r="I805" s="148"/>
      <c r="J805" s="449"/>
      <c r="K805" s="449"/>
      <c r="L805" s="148"/>
      <c r="M805" s="447"/>
      <c r="N805" s="447"/>
      <c r="O805" s="148"/>
      <c r="P805" s="448"/>
      <c r="Q805" s="62"/>
      <c r="R805" s="148"/>
      <c r="S805" s="148"/>
      <c r="T805" s="148"/>
      <c r="U805" s="148"/>
      <c r="V805" s="148"/>
      <c r="W805" s="148"/>
      <c r="X805" s="148"/>
      <c r="Y805" s="148"/>
      <c r="Z805" s="148"/>
      <c r="AA805" s="148"/>
    </row>
    <row r="806" spans="1:27" ht="15.75" customHeight="1">
      <c r="A806" s="148"/>
      <c r="B806" s="148"/>
      <c r="C806" s="148"/>
      <c r="D806" s="427"/>
      <c r="E806" s="227"/>
      <c r="F806" s="148"/>
      <c r="G806" s="148"/>
      <c r="H806" s="148"/>
      <c r="I806" s="148"/>
      <c r="J806" s="449"/>
      <c r="K806" s="449"/>
      <c r="L806" s="148"/>
      <c r="M806" s="447"/>
      <c r="N806" s="447"/>
      <c r="O806" s="148"/>
      <c r="P806" s="448"/>
      <c r="Q806" s="62"/>
      <c r="R806" s="148"/>
      <c r="S806" s="148"/>
      <c r="T806" s="148"/>
      <c r="U806" s="148"/>
      <c r="V806" s="148"/>
      <c r="W806" s="148"/>
      <c r="X806" s="148"/>
      <c r="Y806" s="148"/>
      <c r="Z806" s="148"/>
      <c r="AA806" s="148"/>
    </row>
    <row r="807" spans="1:27" ht="15.75" customHeight="1">
      <c r="A807" s="148"/>
      <c r="B807" s="148"/>
      <c r="C807" s="148"/>
      <c r="D807" s="427"/>
      <c r="E807" s="227"/>
      <c r="F807" s="148"/>
      <c r="G807" s="148"/>
      <c r="H807" s="148"/>
      <c r="I807" s="148"/>
      <c r="J807" s="449"/>
      <c r="K807" s="449"/>
      <c r="L807" s="148"/>
      <c r="M807" s="447"/>
      <c r="N807" s="447"/>
      <c r="O807" s="148"/>
      <c r="P807" s="448"/>
      <c r="Q807" s="62"/>
      <c r="R807" s="148"/>
      <c r="S807" s="148"/>
      <c r="T807" s="148"/>
      <c r="U807" s="148"/>
      <c r="V807" s="148"/>
      <c r="W807" s="148"/>
      <c r="X807" s="148"/>
      <c r="Y807" s="148"/>
      <c r="Z807" s="148"/>
      <c r="AA807" s="148"/>
    </row>
    <row r="808" spans="1:27" ht="15.75" customHeight="1">
      <c r="A808" s="148"/>
      <c r="B808" s="148"/>
      <c r="C808" s="148"/>
      <c r="D808" s="427"/>
      <c r="E808" s="227"/>
      <c r="F808" s="148"/>
      <c r="G808" s="148"/>
      <c r="H808" s="148"/>
      <c r="I808" s="148"/>
      <c r="J808" s="449"/>
      <c r="K808" s="449"/>
      <c r="L808" s="148"/>
      <c r="M808" s="447"/>
      <c r="N808" s="447"/>
      <c r="O808" s="148"/>
      <c r="P808" s="448"/>
      <c r="Q808" s="62"/>
      <c r="R808" s="148"/>
      <c r="S808" s="148"/>
      <c r="T808" s="148"/>
      <c r="U808" s="148"/>
      <c r="V808" s="148"/>
      <c r="W808" s="148"/>
      <c r="X808" s="148"/>
      <c r="Y808" s="148"/>
      <c r="Z808" s="148"/>
      <c r="AA808" s="148"/>
    </row>
    <row r="809" spans="1:27" ht="15.75" customHeight="1">
      <c r="A809" s="148"/>
      <c r="B809" s="148"/>
      <c r="C809" s="148"/>
      <c r="D809" s="427"/>
      <c r="E809" s="227"/>
      <c r="F809" s="148"/>
      <c r="G809" s="148"/>
      <c r="H809" s="148"/>
      <c r="I809" s="148"/>
      <c r="J809" s="449"/>
      <c r="K809" s="449"/>
      <c r="L809" s="148"/>
      <c r="M809" s="447"/>
      <c r="N809" s="447"/>
      <c r="O809" s="148"/>
      <c r="P809" s="448"/>
      <c r="Q809" s="62"/>
      <c r="R809" s="148"/>
      <c r="S809" s="148"/>
      <c r="T809" s="148"/>
      <c r="U809" s="148"/>
      <c r="V809" s="148"/>
      <c r="W809" s="148"/>
      <c r="X809" s="148"/>
      <c r="Y809" s="148"/>
      <c r="Z809" s="148"/>
      <c r="AA809" s="148"/>
    </row>
    <row r="810" spans="1:27" ht="15.75" customHeight="1">
      <c r="A810" s="148"/>
      <c r="B810" s="148"/>
      <c r="C810" s="148"/>
      <c r="D810" s="427"/>
      <c r="E810" s="227"/>
      <c r="F810" s="148"/>
      <c r="G810" s="148"/>
      <c r="H810" s="148"/>
      <c r="I810" s="148"/>
      <c r="J810" s="449"/>
      <c r="K810" s="449"/>
      <c r="L810" s="148"/>
      <c r="M810" s="447"/>
      <c r="N810" s="447"/>
      <c r="O810" s="148"/>
      <c r="P810" s="448"/>
      <c r="Q810" s="62"/>
      <c r="R810" s="148"/>
      <c r="S810" s="148"/>
      <c r="T810" s="148"/>
      <c r="U810" s="148"/>
      <c r="V810" s="148"/>
      <c r="W810" s="148"/>
      <c r="X810" s="148"/>
      <c r="Y810" s="148"/>
      <c r="Z810" s="148"/>
      <c r="AA810" s="148"/>
    </row>
    <row r="811" spans="1:27" ht="15.75" customHeight="1">
      <c r="A811" s="148"/>
      <c r="B811" s="148"/>
      <c r="C811" s="148"/>
      <c r="D811" s="427"/>
      <c r="E811" s="227"/>
      <c r="F811" s="148"/>
      <c r="G811" s="148"/>
      <c r="H811" s="148"/>
      <c r="I811" s="148"/>
      <c r="J811" s="449"/>
      <c r="K811" s="449"/>
      <c r="L811" s="148"/>
      <c r="M811" s="447"/>
      <c r="N811" s="447"/>
      <c r="O811" s="148"/>
      <c r="P811" s="448"/>
      <c r="Q811" s="62"/>
      <c r="R811" s="148"/>
      <c r="S811" s="148"/>
      <c r="T811" s="148"/>
      <c r="U811" s="148"/>
      <c r="V811" s="148"/>
      <c r="W811" s="148"/>
      <c r="X811" s="148"/>
      <c r="Y811" s="148"/>
      <c r="Z811" s="148"/>
      <c r="AA811" s="148"/>
    </row>
    <row r="812" spans="1:27" ht="15.75" customHeight="1">
      <c r="A812" s="148"/>
      <c r="B812" s="148"/>
      <c r="C812" s="148"/>
      <c r="D812" s="427"/>
      <c r="E812" s="227"/>
      <c r="F812" s="148"/>
      <c r="G812" s="148"/>
      <c r="H812" s="148"/>
      <c r="I812" s="148"/>
      <c r="J812" s="449"/>
      <c r="K812" s="449"/>
      <c r="L812" s="148"/>
      <c r="M812" s="447"/>
      <c r="N812" s="447"/>
      <c r="O812" s="148"/>
      <c r="P812" s="448"/>
      <c r="Q812" s="62"/>
      <c r="R812" s="148"/>
      <c r="S812" s="148"/>
      <c r="T812" s="148"/>
      <c r="U812" s="148"/>
      <c r="V812" s="148"/>
      <c r="W812" s="148"/>
      <c r="X812" s="148"/>
      <c r="Y812" s="148"/>
      <c r="Z812" s="148"/>
      <c r="AA812" s="148"/>
    </row>
    <row r="813" spans="1:27" ht="15.75" customHeight="1">
      <c r="A813" s="148"/>
      <c r="B813" s="148"/>
      <c r="C813" s="148"/>
      <c r="D813" s="427"/>
      <c r="E813" s="227"/>
      <c r="F813" s="148"/>
      <c r="G813" s="148"/>
      <c r="H813" s="148"/>
      <c r="I813" s="148"/>
      <c r="J813" s="449"/>
      <c r="K813" s="449"/>
      <c r="L813" s="148"/>
      <c r="M813" s="447"/>
      <c r="N813" s="447"/>
      <c r="O813" s="148"/>
      <c r="P813" s="448"/>
      <c r="Q813" s="62"/>
      <c r="R813" s="148"/>
      <c r="S813" s="148"/>
      <c r="T813" s="148"/>
      <c r="U813" s="148"/>
      <c r="V813" s="148"/>
      <c r="W813" s="148"/>
      <c r="X813" s="148"/>
      <c r="Y813" s="148"/>
      <c r="Z813" s="148"/>
      <c r="AA813" s="148"/>
    </row>
    <row r="814" spans="1:27" ht="15.75" customHeight="1">
      <c r="A814" s="148"/>
      <c r="B814" s="148"/>
      <c r="C814" s="148"/>
      <c r="D814" s="427"/>
      <c r="E814" s="227"/>
      <c r="F814" s="148"/>
      <c r="G814" s="148"/>
      <c r="H814" s="148"/>
      <c r="I814" s="148"/>
      <c r="J814" s="449"/>
      <c r="K814" s="449"/>
      <c r="L814" s="148"/>
      <c r="M814" s="447"/>
      <c r="N814" s="447"/>
      <c r="O814" s="148"/>
      <c r="P814" s="448"/>
      <c r="Q814" s="62"/>
      <c r="R814" s="148"/>
      <c r="S814" s="148"/>
      <c r="T814" s="148"/>
      <c r="U814" s="148"/>
      <c r="V814" s="148"/>
      <c r="W814" s="148"/>
      <c r="X814" s="148"/>
      <c r="Y814" s="148"/>
      <c r="Z814" s="148"/>
      <c r="AA814" s="148"/>
    </row>
    <row r="815" spans="1:27" ht="15.75" customHeight="1">
      <c r="A815" s="148"/>
      <c r="B815" s="148"/>
      <c r="C815" s="148"/>
      <c r="D815" s="427"/>
      <c r="E815" s="227"/>
      <c r="F815" s="148"/>
      <c r="G815" s="148"/>
      <c r="H815" s="148"/>
      <c r="I815" s="148"/>
      <c r="J815" s="449"/>
      <c r="K815" s="449"/>
      <c r="L815" s="148"/>
      <c r="M815" s="447"/>
      <c r="N815" s="447"/>
      <c r="O815" s="148"/>
      <c r="P815" s="448"/>
      <c r="Q815" s="62"/>
      <c r="R815" s="148"/>
      <c r="S815" s="148"/>
      <c r="T815" s="148"/>
      <c r="U815" s="148"/>
      <c r="V815" s="148"/>
      <c r="W815" s="148"/>
      <c r="X815" s="148"/>
      <c r="Y815" s="148"/>
      <c r="Z815" s="148"/>
      <c r="AA815" s="148"/>
    </row>
    <row r="816" spans="1:27" ht="15.75" customHeight="1">
      <c r="A816" s="148"/>
      <c r="B816" s="148"/>
      <c r="C816" s="148"/>
      <c r="D816" s="427"/>
      <c r="E816" s="227"/>
      <c r="F816" s="148"/>
      <c r="G816" s="148"/>
      <c r="H816" s="148"/>
      <c r="I816" s="148"/>
      <c r="J816" s="449"/>
      <c r="K816" s="449"/>
      <c r="L816" s="148"/>
      <c r="M816" s="447"/>
      <c r="N816" s="447"/>
      <c r="O816" s="148"/>
      <c r="P816" s="448"/>
      <c r="Q816" s="62"/>
      <c r="R816" s="148"/>
      <c r="S816" s="148"/>
      <c r="T816" s="148"/>
      <c r="U816" s="148"/>
      <c r="V816" s="148"/>
      <c r="W816" s="148"/>
      <c r="X816" s="148"/>
      <c r="Y816" s="148"/>
      <c r="Z816" s="148"/>
      <c r="AA816" s="148"/>
    </row>
    <row r="817" spans="1:27" ht="15.75" customHeight="1">
      <c r="A817" s="148"/>
      <c r="B817" s="148"/>
      <c r="C817" s="148"/>
      <c r="D817" s="427"/>
      <c r="E817" s="227"/>
      <c r="F817" s="148"/>
      <c r="G817" s="148"/>
      <c r="H817" s="148"/>
      <c r="I817" s="148"/>
      <c r="J817" s="449"/>
      <c r="K817" s="449"/>
      <c r="L817" s="148"/>
      <c r="M817" s="447"/>
      <c r="N817" s="447"/>
      <c r="O817" s="148"/>
      <c r="P817" s="448"/>
      <c r="Q817" s="62"/>
      <c r="R817" s="148"/>
      <c r="S817" s="148"/>
      <c r="T817" s="148"/>
      <c r="U817" s="148"/>
      <c r="V817" s="148"/>
      <c r="W817" s="148"/>
      <c r="X817" s="148"/>
      <c r="Y817" s="148"/>
      <c r="Z817" s="148"/>
      <c r="AA817" s="148"/>
    </row>
    <row r="818" spans="1:27" ht="15.75" customHeight="1">
      <c r="A818" s="148"/>
      <c r="B818" s="148"/>
      <c r="C818" s="148"/>
      <c r="D818" s="427"/>
      <c r="E818" s="227"/>
      <c r="F818" s="148"/>
      <c r="G818" s="148"/>
      <c r="H818" s="148"/>
      <c r="I818" s="148"/>
      <c r="J818" s="449"/>
      <c r="K818" s="449"/>
      <c r="L818" s="148"/>
      <c r="M818" s="447"/>
      <c r="N818" s="447"/>
      <c r="O818" s="148"/>
      <c r="P818" s="448"/>
      <c r="Q818" s="62"/>
      <c r="R818" s="148"/>
      <c r="S818" s="148"/>
      <c r="T818" s="148"/>
      <c r="U818" s="148"/>
      <c r="V818" s="148"/>
      <c r="W818" s="148"/>
      <c r="X818" s="148"/>
      <c r="Y818" s="148"/>
      <c r="Z818" s="148"/>
      <c r="AA818" s="148"/>
    </row>
    <row r="819" spans="1:27" ht="15.75" customHeight="1">
      <c r="A819" s="148"/>
      <c r="B819" s="148"/>
      <c r="C819" s="148"/>
      <c r="D819" s="427"/>
      <c r="E819" s="227"/>
      <c r="F819" s="148"/>
      <c r="G819" s="148"/>
      <c r="H819" s="148"/>
      <c r="I819" s="148"/>
      <c r="J819" s="449"/>
      <c r="K819" s="449"/>
      <c r="L819" s="148"/>
      <c r="M819" s="447"/>
      <c r="N819" s="447"/>
      <c r="O819" s="148"/>
      <c r="P819" s="448"/>
      <c r="Q819" s="62"/>
      <c r="R819" s="148"/>
      <c r="S819" s="148"/>
      <c r="T819" s="148"/>
      <c r="U819" s="148"/>
      <c r="V819" s="148"/>
      <c r="W819" s="148"/>
      <c r="X819" s="148"/>
      <c r="Y819" s="148"/>
      <c r="Z819" s="148"/>
      <c r="AA819" s="148"/>
    </row>
    <row r="820" spans="1:27" ht="15.75" customHeight="1">
      <c r="A820" s="148"/>
      <c r="B820" s="148"/>
      <c r="C820" s="148"/>
      <c r="D820" s="427"/>
      <c r="E820" s="227"/>
      <c r="F820" s="148"/>
      <c r="G820" s="148"/>
      <c r="H820" s="148"/>
      <c r="I820" s="148"/>
      <c r="J820" s="449"/>
      <c r="K820" s="449"/>
      <c r="L820" s="148"/>
      <c r="M820" s="447"/>
      <c r="N820" s="447"/>
      <c r="O820" s="148"/>
      <c r="P820" s="448"/>
      <c r="Q820" s="62"/>
      <c r="R820" s="148"/>
      <c r="S820" s="148"/>
      <c r="T820" s="148"/>
      <c r="U820" s="148"/>
      <c r="V820" s="148"/>
      <c r="W820" s="148"/>
      <c r="X820" s="148"/>
      <c r="Y820" s="148"/>
      <c r="Z820" s="148"/>
      <c r="AA820" s="148"/>
    </row>
    <row r="821" spans="1:27" ht="15.75" customHeight="1">
      <c r="A821" s="148"/>
      <c r="B821" s="148"/>
      <c r="C821" s="148"/>
      <c r="D821" s="427"/>
      <c r="E821" s="227"/>
      <c r="F821" s="148"/>
      <c r="G821" s="148"/>
      <c r="H821" s="148"/>
      <c r="I821" s="148"/>
      <c r="J821" s="449"/>
      <c r="K821" s="449"/>
      <c r="L821" s="148"/>
      <c r="M821" s="447"/>
      <c r="N821" s="447"/>
      <c r="O821" s="148"/>
      <c r="P821" s="448"/>
      <c r="Q821" s="62"/>
      <c r="R821" s="148"/>
      <c r="S821" s="148"/>
      <c r="T821" s="148"/>
      <c r="U821" s="148"/>
      <c r="V821" s="148"/>
      <c r="W821" s="148"/>
      <c r="X821" s="148"/>
      <c r="Y821" s="148"/>
      <c r="Z821" s="148"/>
      <c r="AA821" s="148"/>
    </row>
    <row r="822" spans="1:27" ht="15.75" customHeight="1">
      <c r="A822" s="148"/>
      <c r="B822" s="148"/>
      <c r="C822" s="148"/>
      <c r="D822" s="427"/>
      <c r="E822" s="227"/>
      <c r="F822" s="148"/>
      <c r="G822" s="148"/>
      <c r="H822" s="148"/>
      <c r="I822" s="148"/>
      <c r="J822" s="449"/>
      <c r="K822" s="449"/>
      <c r="L822" s="148"/>
      <c r="M822" s="447"/>
      <c r="N822" s="447"/>
      <c r="O822" s="148"/>
      <c r="P822" s="448"/>
      <c r="Q822" s="62"/>
      <c r="R822" s="148"/>
      <c r="S822" s="148"/>
      <c r="T822" s="148"/>
      <c r="U822" s="148"/>
      <c r="V822" s="148"/>
      <c r="W822" s="148"/>
      <c r="X822" s="148"/>
      <c r="Y822" s="148"/>
      <c r="Z822" s="148"/>
      <c r="AA822" s="148"/>
    </row>
    <row r="823" spans="1:27" ht="15.75" customHeight="1">
      <c r="A823" s="148"/>
      <c r="B823" s="148"/>
      <c r="C823" s="148"/>
      <c r="D823" s="427"/>
      <c r="E823" s="227"/>
      <c r="F823" s="148"/>
      <c r="G823" s="148"/>
      <c r="H823" s="148"/>
      <c r="I823" s="148"/>
      <c r="J823" s="449"/>
      <c r="K823" s="449"/>
      <c r="L823" s="148"/>
      <c r="M823" s="447"/>
      <c r="N823" s="447"/>
      <c r="O823" s="148"/>
      <c r="P823" s="448"/>
      <c r="Q823" s="62"/>
      <c r="R823" s="148"/>
      <c r="S823" s="148"/>
      <c r="T823" s="148"/>
      <c r="U823" s="148"/>
      <c r="V823" s="148"/>
      <c r="W823" s="148"/>
      <c r="X823" s="148"/>
      <c r="Y823" s="148"/>
      <c r="Z823" s="148"/>
      <c r="AA823" s="148"/>
    </row>
    <row r="824" spans="1:27" ht="15.75" customHeight="1">
      <c r="A824" s="148"/>
      <c r="B824" s="148"/>
      <c r="C824" s="148"/>
      <c r="D824" s="427"/>
      <c r="E824" s="227"/>
      <c r="F824" s="148"/>
      <c r="G824" s="148"/>
      <c r="H824" s="148"/>
      <c r="I824" s="148"/>
      <c r="J824" s="449"/>
      <c r="K824" s="449"/>
      <c r="L824" s="148"/>
      <c r="M824" s="447"/>
      <c r="N824" s="447"/>
      <c r="O824" s="148"/>
      <c r="P824" s="448"/>
      <c r="Q824" s="62"/>
      <c r="R824" s="148"/>
      <c r="S824" s="148"/>
      <c r="T824" s="148"/>
      <c r="U824" s="148"/>
      <c r="V824" s="148"/>
      <c r="W824" s="148"/>
      <c r="X824" s="148"/>
      <c r="Y824" s="148"/>
      <c r="Z824" s="148"/>
      <c r="AA824" s="148"/>
    </row>
    <row r="825" spans="1:27" ht="15.75" customHeight="1">
      <c r="A825" s="148"/>
      <c r="B825" s="148"/>
      <c r="C825" s="148"/>
      <c r="D825" s="427"/>
      <c r="E825" s="227"/>
      <c r="F825" s="148"/>
      <c r="G825" s="148"/>
      <c r="H825" s="148"/>
      <c r="I825" s="148"/>
      <c r="J825" s="449"/>
      <c r="K825" s="449"/>
      <c r="L825" s="148"/>
      <c r="M825" s="447"/>
      <c r="N825" s="447"/>
      <c r="O825" s="148"/>
      <c r="P825" s="448"/>
      <c r="Q825" s="62"/>
      <c r="R825" s="148"/>
      <c r="S825" s="148"/>
      <c r="T825" s="148"/>
      <c r="U825" s="148"/>
      <c r="V825" s="148"/>
      <c r="W825" s="148"/>
      <c r="X825" s="148"/>
      <c r="Y825" s="148"/>
      <c r="Z825" s="148"/>
      <c r="AA825" s="148"/>
    </row>
    <row r="826" spans="1:27" ht="15.75" customHeight="1">
      <c r="A826" s="148"/>
      <c r="B826" s="148"/>
      <c r="C826" s="148"/>
      <c r="D826" s="427"/>
      <c r="E826" s="227"/>
      <c r="F826" s="148"/>
      <c r="G826" s="148"/>
      <c r="H826" s="148"/>
      <c r="I826" s="148"/>
      <c r="J826" s="449"/>
      <c r="K826" s="449"/>
      <c r="L826" s="148"/>
      <c r="M826" s="447"/>
      <c r="N826" s="447"/>
      <c r="O826" s="148"/>
      <c r="P826" s="448"/>
      <c r="Q826" s="62"/>
      <c r="R826" s="148"/>
      <c r="S826" s="148"/>
      <c r="T826" s="148"/>
      <c r="U826" s="148"/>
      <c r="V826" s="148"/>
      <c r="W826" s="148"/>
      <c r="X826" s="148"/>
      <c r="Y826" s="148"/>
      <c r="Z826" s="148"/>
      <c r="AA826" s="148"/>
    </row>
    <row r="827" spans="1:27" ht="15.75" customHeight="1">
      <c r="A827" s="148"/>
      <c r="B827" s="148"/>
      <c r="C827" s="148"/>
      <c r="D827" s="427"/>
      <c r="E827" s="227"/>
      <c r="F827" s="148"/>
      <c r="G827" s="148"/>
      <c r="H827" s="148"/>
      <c r="I827" s="148"/>
      <c r="J827" s="449"/>
      <c r="K827" s="449"/>
      <c r="L827" s="148"/>
      <c r="M827" s="447"/>
      <c r="N827" s="447"/>
      <c r="O827" s="148"/>
      <c r="P827" s="448"/>
      <c r="Q827" s="62"/>
      <c r="R827" s="148"/>
      <c r="S827" s="148"/>
      <c r="T827" s="148"/>
      <c r="U827" s="148"/>
      <c r="V827" s="148"/>
      <c r="W827" s="148"/>
      <c r="X827" s="148"/>
      <c r="Y827" s="148"/>
      <c r="Z827" s="148"/>
      <c r="AA827" s="148"/>
    </row>
    <row r="828" spans="1:27" ht="15.75" customHeight="1">
      <c r="A828" s="148"/>
      <c r="B828" s="148"/>
      <c r="C828" s="148"/>
      <c r="D828" s="427"/>
      <c r="E828" s="227"/>
      <c r="F828" s="148"/>
      <c r="G828" s="148"/>
      <c r="H828" s="148"/>
      <c r="I828" s="148"/>
      <c r="J828" s="449"/>
      <c r="K828" s="449"/>
      <c r="L828" s="148"/>
      <c r="M828" s="447"/>
      <c r="N828" s="447"/>
      <c r="O828" s="148"/>
      <c r="P828" s="448"/>
      <c r="Q828" s="62"/>
      <c r="R828" s="148"/>
      <c r="S828" s="148"/>
      <c r="T828" s="148"/>
      <c r="U828" s="148"/>
      <c r="V828" s="148"/>
      <c r="W828" s="148"/>
      <c r="X828" s="148"/>
      <c r="Y828" s="148"/>
      <c r="Z828" s="148"/>
      <c r="AA828" s="148"/>
    </row>
    <row r="829" spans="1:27" ht="15.75" customHeight="1">
      <c r="A829" s="148"/>
      <c r="B829" s="148"/>
      <c r="C829" s="148"/>
      <c r="D829" s="427"/>
      <c r="E829" s="227"/>
      <c r="F829" s="148"/>
      <c r="G829" s="148"/>
      <c r="H829" s="148"/>
      <c r="I829" s="148"/>
      <c r="J829" s="449"/>
      <c r="K829" s="449"/>
      <c r="L829" s="148"/>
      <c r="M829" s="447"/>
      <c r="N829" s="447"/>
      <c r="O829" s="148"/>
      <c r="P829" s="448"/>
      <c r="Q829" s="62"/>
      <c r="R829" s="148"/>
      <c r="S829" s="148"/>
      <c r="T829" s="148"/>
      <c r="U829" s="148"/>
      <c r="V829" s="148"/>
      <c r="W829" s="148"/>
      <c r="X829" s="148"/>
      <c r="Y829" s="148"/>
      <c r="Z829" s="148"/>
      <c r="AA829" s="148"/>
    </row>
    <row r="830" spans="1:27" ht="15.75" customHeight="1">
      <c r="A830" s="148"/>
      <c r="B830" s="148"/>
      <c r="C830" s="148"/>
      <c r="D830" s="427"/>
      <c r="E830" s="227"/>
      <c r="F830" s="148"/>
      <c r="G830" s="148"/>
      <c r="H830" s="148"/>
      <c r="I830" s="148"/>
      <c r="J830" s="449"/>
      <c r="K830" s="449"/>
      <c r="L830" s="148"/>
      <c r="M830" s="447"/>
      <c r="N830" s="447"/>
      <c r="O830" s="148"/>
      <c r="P830" s="448"/>
      <c r="Q830" s="62"/>
      <c r="R830" s="148"/>
      <c r="S830" s="148"/>
      <c r="T830" s="148"/>
      <c r="U830" s="148"/>
      <c r="V830" s="148"/>
      <c r="W830" s="148"/>
      <c r="X830" s="148"/>
      <c r="Y830" s="148"/>
      <c r="Z830" s="148"/>
      <c r="AA830" s="148"/>
    </row>
    <row r="831" spans="1:27" ht="15.75" customHeight="1">
      <c r="A831" s="148"/>
      <c r="B831" s="148"/>
      <c r="C831" s="148"/>
      <c r="D831" s="427"/>
      <c r="E831" s="227"/>
      <c r="F831" s="148"/>
      <c r="G831" s="148"/>
      <c r="H831" s="148"/>
      <c r="I831" s="148"/>
      <c r="J831" s="449"/>
      <c r="K831" s="449"/>
      <c r="L831" s="148"/>
      <c r="M831" s="447"/>
      <c r="N831" s="447"/>
      <c r="O831" s="148"/>
      <c r="P831" s="448"/>
      <c r="Q831" s="62"/>
      <c r="R831" s="148"/>
      <c r="S831" s="148"/>
      <c r="T831" s="148"/>
      <c r="U831" s="148"/>
      <c r="V831" s="148"/>
      <c r="W831" s="148"/>
      <c r="X831" s="148"/>
      <c r="Y831" s="148"/>
      <c r="Z831" s="148"/>
      <c r="AA831" s="148"/>
    </row>
    <row r="832" spans="1:27" ht="15.75" customHeight="1">
      <c r="A832" s="148"/>
      <c r="B832" s="148"/>
      <c r="C832" s="148"/>
      <c r="D832" s="427"/>
      <c r="E832" s="227"/>
      <c r="F832" s="148"/>
      <c r="G832" s="148"/>
      <c r="H832" s="148"/>
      <c r="I832" s="148"/>
      <c r="J832" s="449"/>
      <c r="K832" s="449"/>
      <c r="L832" s="148"/>
      <c r="M832" s="447"/>
      <c r="N832" s="447"/>
      <c r="O832" s="148"/>
      <c r="P832" s="448"/>
      <c r="Q832" s="62"/>
      <c r="R832" s="148"/>
      <c r="S832" s="148"/>
      <c r="T832" s="148"/>
      <c r="U832" s="148"/>
      <c r="V832" s="148"/>
      <c r="W832" s="148"/>
      <c r="X832" s="148"/>
      <c r="Y832" s="148"/>
      <c r="Z832" s="148"/>
      <c r="AA832" s="148"/>
    </row>
    <row r="833" spans="1:27" ht="15.75" customHeight="1">
      <c r="A833" s="148"/>
      <c r="B833" s="148"/>
      <c r="C833" s="148"/>
      <c r="D833" s="427"/>
      <c r="E833" s="227"/>
      <c r="F833" s="148"/>
      <c r="G833" s="148"/>
      <c r="H833" s="148"/>
      <c r="I833" s="148"/>
      <c r="J833" s="449"/>
      <c r="K833" s="449"/>
      <c r="L833" s="148"/>
      <c r="M833" s="447"/>
      <c r="N833" s="447"/>
      <c r="O833" s="148"/>
      <c r="P833" s="448"/>
      <c r="Q833" s="62"/>
      <c r="R833" s="148"/>
      <c r="S833" s="148"/>
      <c r="T833" s="148"/>
      <c r="U833" s="148"/>
      <c r="V833" s="148"/>
      <c r="W833" s="148"/>
      <c r="X833" s="148"/>
      <c r="Y833" s="148"/>
      <c r="Z833" s="148"/>
      <c r="AA833" s="148"/>
    </row>
    <row r="834" spans="1:27" ht="15.75" customHeight="1">
      <c r="A834" s="148"/>
      <c r="B834" s="148"/>
      <c r="C834" s="148"/>
      <c r="D834" s="427"/>
      <c r="E834" s="227"/>
      <c r="F834" s="148"/>
      <c r="G834" s="148"/>
      <c r="H834" s="148"/>
      <c r="I834" s="148"/>
      <c r="J834" s="449"/>
      <c r="K834" s="449"/>
      <c r="L834" s="148"/>
      <c r="M834" s="447"/>
      <c r="N834" s="447"/>
      <c r="O834" s="148"/>
      <c r="P834" s="448"/>
      <c r="Q834" s="62"/>
      <c r="R834" s="148"/>
      <c r="S834" s="148"/>
      <c r="T834" s="148"/>
      <c r="U834" s="148"/>
      <c r="V834" s="148"/>
      <c r="W834" s="148"/>
      <c r="X834" s="148"/>
      <c r="Y834" s="148"/>
      <c r="Z834" s="148"/>
      <c r="AA834" s="148"/>
    </row>
    <row r="835" spans="1:27" ht="15.75" customHeight="1">
      <c r="A835" s="148"/>
      <c r="B835" s="148"/>
      <c r="C835" s="148"/>
      <c r="D835" s="427"/>
      <c r="E835" s="227"/>
      <c r="F835" s="148"/>
      <c r="G835" s="148"/>
      <c r="H835" s="148"/>
      <c r="I835" s="148"/>
      <c r="J835" s="449"/>
      <c r="K835" s="449"/>
      <c r="L835" s="148"/>
      <c r="M835" s="447"/>
      <c r="N835" s="447"/>
      <c r="O835" s="148"/>
      <c r="P835" s="448"/>
      <c r="Q835" s="62"/>
      <c r="R835" s="148"/>
      <c r="S835" s="148"/>
      <c r="T835" s="148"/>
      <c r="U835" s="148"/>
      <c r="V835" s="148"/>
      <c r="W835" s="148"/>
      <c r="X835" s="148"/>
      <c r="Y835" s="148"/>
      <c r="Z835" s="148"/>
      <c r="AA835" s="148"/>
    </row>
    <row r="836" spans="1:27" ht="15.75" customHeight="1">
      <c r="A836" s="148"/>
      <c r="B836" s="148"/>
      <c r="C836" s="148"/>
      <c r="D836" s="427"/>
      <c r="E836" s="227"/>
      <c r="F836" s="148"/>
      <c r="G836" s="148"/>
      <c r="H836" s="148"/>
      <c r="I836" s="148"/>
      <c r="J836" s="449"/>
      <c r="K836" s="449"/>
      <c r="L836" s="148"/>
      <c r="M836" s="447"/>
      <c r="N836" s="447"/>
      <c r="O836" s="148"/>
      <c r="P836" s="448"/>
      <c r="Q836" s="62"/>
      <c r="R836" s="148"/>
      <c r="S836" s="148"/>
      <c r="T836" s="148"/>
      <c r="U836" s="148"/>
      <c r="V836" s="148"/>
      <c r="W836" s="148"/>
      <c r="X836" s="148"/>
      <c r="Y836" s="148"/>
      <c r="Z836" s="148"/>
      <c r="AA836" s="148"/>
    </row>
    <row r="837" spans="1:27" ht="15.75" customHeight="1">
      <c r="A837" s="148"/>
      <c r="B837" s="148"/>
      <c r="C837" s="148"/>
      <c r="D837" s="427"/>
      <c r="E837" s="227"/>
      <c r="F837" s="148"/>
      <c r="G837" s="148"/>
      <c r="H837" s="148"/>
      <c r="I837" s="148"/>
      <c r="J837" s="449"/>
      <c r="K837" s="449"/>
      <c r="L837" s="148"/>
      <c r="M837" s="447"/>
      <c r="N837" s="447"/>
      <c r="O837" s="148"/>
      <c r="P837" s="448"/>
      <c r="Q837" s="62"/>
      <c r="R837" s="148"/>
      <c r="S837" s="148"/>
      <c r="T837" s="148"/>
      <c r="U837" s="148"/>
      <c r="V837" s="148"/>
      <c r="W837" s="148"/>
      <c r="X837" s="148"/>
      <c r="Y837" s="148"/>
      <c r="Z837" s="148"/>
      <c r="AA837" s="148"/>
    </row>
    <row r="838" spans="1:27" ht="15.75" customHeight="1">
      <c r="A838" s="148"/>
      <c r="B838" s="148"/>
      <c r="C838" s="148"/>
      <c r="D838" s="427"/>
      <c r="E838" s="227"/>
      <c r="F838" s="148"/>
      <c r="G838" s="148"/>
      <c r="H838" s="148"/>
      <c r="I838" s="148"/>
      <c r="J838" s="449"/>
      <c r="K838" s="449"/>
      <c r="L838" s="148"/>
      <c r="M838" s="447"/>
      <c r="N838" s="447"/>
      <c r="O838" s="148"/>
      <c r="P838" s="448"/>
      <c r="Q838" s="62"/>
      <c r="R838" s="148"/>
      <c r="S838" s="148"/>
      <c r="T838" s="148"/>
      <c r="U838" s="148"/>
      <c r="V838" s="148"/>
      <c r="W838" s="148"/>
      <c r="X838" s="148"/>
      <c r="Y838" s="148"/>
      <c r="Z838" s="148"/>
      <c r="AA838" s="148"/>
    </row>
    <row r="839" spans="1:27" ht="15.75" customHeight="1">
      <c r="A839" s="148"/>
      <c r="B839" s="148"/>
      <c r="C839" s="148"/>
      <c r="D839" s="427"/>
      <c r="E839" s="227"/>
      <c r="F839" s="148"/>
      <c r="G839" s="148"/>
      <c r="H839" s="148"/>
      <c r="I839" s="148"/>
      <c r="J839" s="449"/>
      <c r="K839" s="449"/>
      <c r="L839" s="148"/>
      <c r="M839" s="447"/>
      <c r="N839" s="447"/>
      <c r="O839" s="148"/>
      <c r="P839" s="448"/>
      <c r="Q839" s="62"/>
      <c r="R839" s="148"/>
      <c r="S839" s="148"/>
      <c r="T839" s="148"/>
      <c r="U839" s="148"/>
      <c r="V839" s="148"/>
      <c r="W839" s="148"/>
      <c r="X839" s="148"/>
      <c r="Y839" s="148"/>
      <c r="Z839" s="148"/>
      <c r="AA839" s="148"/>
    </row>
    <row r="840" spans="1:27" ht="15.75" customHeight="1">
      <c r="A840" s="148"/>
      <c r="B840" s="148"/>
      <c r="C840" s="148"/>
      <c r="D840" s="427"/>
      <c r="E840" s="227"/>
      <c r="F840" s="148"/>
      <c r="G840" s="148"/>
      <c r="H840" s="148"/>
      <c r="I840" s="148"/>
      <c r="J840" s="449"/>
      <c r="K840" s="449"/>
      <c r="L840" s="148"/>
      <c r="M840" s="447"/>
      <c r="N840" s="447"/>
      <c r="O840" s="148"/>
      <c r="P840" s="448"/>
      <c r="Q840" s="62"/>
      <c r="R840" s="148"/>
      <c r="S840" s="148"/>
      <c r="T840" s="148"/>
      <c r="U840" s="148"/>
      <c r="V840" s="148"/>
      <c r="W840" s="148"/>
      <c r="X840" s="148"/>
      <c r="Y840" s="148"/>
      <c r="Z840" s="148"/>
      <c r="AA840" s="148"/>
    </row>
    <row r="841" spans="1:27" ht="15.75" customHeight="1">
      <c r="A841" s="148"/>
      <c r="B841" s="148"/>
      <c r="C841" s="148"/>
      <c r="D841" s="427"/>
      <c r="E841" s="227"/>
      <c r="F841" s="148"/>
      <c r="G841" s="148"/>
      <c r="H841" s="148"/>
      <c r="I841" s="148"/>
      <c r="J841" s="449"/>
      <c r="K841" s="449"/>
      <c r="L841" s="148"/>
      <c r="M841" s="447"/>
      <c r="N841" s="447"/>
      <c r="O841" s="148"/>
      <c r="P841" s="448"/>
      <c r="Q841" s="62"/>
      <c r="R841" s="148"/>
      <c r="S841" s="148"/>
      <c r="T841" s="148"/>
      <c r="U841" s="148"/>
      <c r="V841" s="148"/>
      <c r="W841" s="148"/>
      <c r="X841" s="148"/>
      <c r="Y841" s="148"/>
      <c r="Z841" s="148"/>
      <c r="AA841" s="148"/>
    </row>
    <row r="842" spans="1:27" ht="15.75" customHeight="1">
      <c r="A842" s="148"/>
      <c r="B842" s="148"/>
      <c r="C842" s="148"/>
      <c r="D842" s="427"/>
      <c r="E842" s="227"/>
      <c r="F842" s="148"/>
      <c r="G842" s="148"/>
      <c r="H842" s="148"/>
      <c r="I842" s="148"/>
      <c r="J842" s="449"/>
      <c r="K842" s="449"/>
      <c r="L842" s="148"/>
      <c r="M842" s="447"/>
      <c r="N842" s="447"/>
      <c r="O842" s="148"/>
      <c r="P842" s="448"/>
      <c r="Q842" s="62"/>
      <c r="R842" s="148"/>
      <c r="S842" s="148"/>
      <c r="T842" s="148"/>
      <c r="U842" s="148"/>
      <c r="V842" s="148"/>
      <c r="W842" s="148"/>
      <c r="X842" s="148"/>
      <c r="Y842" s="148"/>
      <c r="Z842" s="148"/>
      <c r="AA842" s="148"/>
    </row>
    <row r="843" spans="1:27" ht="15.75" customHeight="1">
      <c r="A843" s="148"/>
      <c r="B843" s="148"/>
      <c r="C843" s="148"/>
      <c r="D843" s="427"/>
      <c r="E843" s="227"/>
      <c r="F843" s="148"/>
      <c r="G843" s="148"/>
      <c r="H843" s="148"/>
      <c r="I843" s="148"/>
      <c r="J843" s="449"/>
      <c r="K843" s="449"/>
      <c r="L843" s="148"/>
      <c r="M843" s="447"/>
      <c r="N843" s="447"/>
      <c r="O843" s="148"/>
      <c r="P843" s="448"/>
      <c r="Q843" s="62"/>
      <c r="R843" s="148"/>
      <c r="S843" s="148"/>
      <c r="T843" s="148"/>
      <c r="U843" s="148"/>
      <c r="V843" s="148"/>
      <c r="W843" s="148"/>
      <c r="X843" s="148"/>
      <c r="Y843" s="148"/>
      <c r="Z843" s="148"/>
      <c r="AA843" s="148"/>
    </row>
    <row r="844" spans="1:27" ht="15.75" customHeight="1">
      <c r="A844" s="148"/>
      <c r="B844" s="148"/>
      <c r="C844" s="148"/>
      <c r="D844" s="427"/>
      <c r="E844" s="227"/>
      <c r="F844" s="148"/>
      <c r="G844" s="148"/>
      <c r="H844" s="148"/>
      <c r="I844" s="148"/>
      <c r="J844" s="449"/>
      <c r="K844" s="449"/>
      <c r="L844" s="148"/>
      <c r="M844" s="447"/>
      <c r="N844" s="447"/>
      <c r="O844" s="148"/>
      <c r="P844" s="448"/>
      <c r="Q844" s="62"/>
      <c r="R844" s="148"/>
      <c r="S844" s="148"/>
      <c r="T844" s="148"/>
      <c r="U844" s="148"/>
      <c r="V844" s="148"/>
      <c r="W844" s="148"/>
      <c r="X844" s="148"/>
      <c r="Y844" s="148"/>
      <c r="Z844" s="148"/>
      <c r="AA844" s="148"/>
    </row>
    <row r="845" spans="1:27" ht="15.75" customHeight="1">
      <c r="A845" s="148"/>
      <c r="B845" s="148"/>
      <c r="C845" s="148"/>
      <c r="D845" s="427"/>
      <c r="E845" s="227"/>
      <c r="F845" s="148"/>
      <c r="G845" s="148"/>
      <c r="H845" s="148"/>
      <c r="I845" s="148"/>
      <c r="J845" s="449"/>
      <c r="K845" s="449"/>
      <c r="L845" s="148"/>
      <c r="M845" s="447"/>
      <c r="N845" s="447"/>
      <c r="O845" s="148"/>
      <c r="P845" s="448"/>
      <c r="Q845" s="62"/>
      <c r="R845" s="148"/>
      <c r="S845" s="148"/>
      <c r="T845" s="148"/>
      <c r="U845" s="148"/>
      <c r="V845" s="148"/>
      <c r="W845" s="148"/>
      <c r="X845" s="148"/>
      <c r="Y845" s="148"/>
      <c r="Z845" s="148"/>
      <c r="AA845" s="148"/>
    </row>
    <row r="846" spans="1:27" ht="15.75" customHeight="1">
      <c r="A846" s="148"/>
      <c r="B846" s="148"/>
      <c r="C846" s="148"/>
      <c r="D846" s="427"/>
      <c r="E846" s="227"/>
      <c r="F846" s="148"/>
      <c r="G846" s="148"/>
      <c r="H846" s="148"/>
      <c r="I846" s="148"/>
      <c r="J846" s="449"/>
      <c r="K846" s="449"/>
      <c r="L846" s="148"/>
      <c r="M846" s="447"/>
      <c r="N846" s="447"/>
      <c r="O846" s="148"/>
      <c r="P846" s="448"/>
      <c r="Q846" s="62"/>
      <c r="R846" s="148"/>
      <c r="S846" s="148"/>
      <c r="T846" s="148"/>
      <c r="U846" s="148"/>
      <c r="V846" s="148"/>
      <c r="W846" s="148"/>
      <c r="X846" s="148"/>
      <c r="Y846" s="148"/>
      <c r="Z846" s="148"/>
      <c r="AA846" s="148"/>
    </row>
    <row r="847" spans="1:27" ht="15.75" customHeight="1">
      <c r="A847" s="148"/>
      <c r="B847" s="148"/>
      <c r="C847" s="148"/>
      <c r="D847" s="427"/>
      <c r="E847" s="227"/>
      <c r="F847" s="148"/>
      <c r="G847" s="148"/>
      <c r="H847" s="148"/>
      <c r="I847" s="148"/>
      <c r="J847" s="449"/>
      <c r="K847" s="449"/>
      <c r="L847" s="148"/>
      <c r="M847" s="447"/>
      <c r="N847" s="447"/>
      <c r="O847" s="148"/>
      <c r="P847" s="448"/>
      <c r="Q847" s="62"/>
      <c r="R847" s="148"/>
      <c r="S847" s="148"/>
      <c r="T847" s="148"/>
      <c r="U847" s="148"/>
      <c r="V847" s="148"/>
      <c r="W847" s="148"/>
      <c r="X847" s="148"/>
      <c r="Y847" s="148"/>
      <c r="Z847" s="148"/>
      <c r="AA847" s="148"/>
    </row>
    <row r="848" spans="1:27" ht="15.75" customHeight="1">
      <c r="A848" s="148"/>
      <c r="B848" s="148"/>
      <c r="C848" s="148"/>
      <c r="D848" s="427"/>
      <c r="E848" s="227"/>
      <c r="F848" s="148"/>
      <c r="G848" s="148"/>
      <c r="H848" s="148"/>
      <c r="I848" s="148"/>
      <c r="J848" s="449"/>
      <c r="K848" s="449"/>
      <c r="L848" s="148"/>
      <c r="M848" s="447"/>
      <c r="N848" s="447"/>
      <c r="O848" s="148"/>
      <c r="P848" s="448"/>
      <c r="Q848" s="62"/>
      <c r="R848" s="148"/>
      <c r="S848" s="148"/>
      <c r="T848" s="148"/>
      <c r="U848" s="148"/>
      <c r="V848" s="148"/>
      <c r="W848" s="148"/>
      <c r="X848" s="148"/>
      <c r="Y848" s="148"/>
      <c r="Z848" s="148"/>
      <c r="AA848" s="148"/>
    </row>
    <row r="849" spans="1:27" ht="15.75" customHeight="1">
      <c r="A849" s="148"/>
      <c r="B849" s="148"/>
      <c r="C849" s="148"/>
      <c r="D849" s="427"/>
      <c r="E849" s="227"/>
      <c r="F849" s="148"/>
      <c r="G849" s="148"/>
      <c r="H849" s="148"/>
      <c r="I849" s="148"/>
      <c r="J849" s="449"/>
      <c r="K849" s="449"/>
      <c r="L849" s="148"/>
      <c r="M849" s="447"/>
      <c r="N849" s="447"/>
      <c r="O849" s="148"/>
      <c r="P849" s="448"/>
      <c r="Q849" s="62"/>
      <c r="R849" s="148"/>
      <c r="S849" s="148"/>
      <c r="T849" s="148"/>
      <c r="U849" s="148"/>
      <c r="V849" s="148"/>
      <c r="W849" s="148"/>
      <c r="X849" s="148"/>
      <c r="Y849" s="148"/>
      <c r="Z849" s="148"/>
      <c r="AA849" s="148"/>
    </row>
    <row r="850" spans="1:27" ht="15.75" customHeight="1">
      <c r="A850" s="148"/>
      <c r="B850" s="148"/>
      <c r="C850" s="148"/>
      <c r="D850" s="427"/>
      <c r="E850" s="227"/>
      <c r="F850" s="148"/>
      <c r="G850" s="148"/>
      <c r="H850" s="148"/>
      <c r="I850" s="148"/>
      <c r="J850" s="449"/>
      <c r="K850" s="449"/>
      <c r="L850" s="148"/>
      <c r="M850" s="447"/>
      <c r="N850" s="447"/>
      <c r="O850" s="148"/>
      <c r="P850" s="448"/>
      <c r="Q850" s="62"/>
      <c r="R850" s="148"/>
      <c r="S850" s="148"/>
      <c r="T850" s="148"/>
      <c r="U850" s="148"/>
      <c r="V850" s="148"/>
      <c r="W850" s="148"/>
      <c r="X850" s="148"/>
      <c r="Y850" s="148"/>
      <c r="Z850" s="148"/>
      <c r="AA850" s="148"/>
    </row>
    <row r="851" spans="1:27" ht="15.75" customHeight="1">
      <c r="A851" s="148"/>
      <c r="B851" s="148"/>
      <c r="C851" s="148"/>
      <c r="D851" s="427"/>
      <c r="E851" s="227"/>
      <c r="F851" s="148"/>
      <c r="G851" s="148"/>
      <c r="H851" s="148"/>
      <c r="I851" s="148"/>
      <c r="J851" s="449"/>
      <c r="K851" s="449"/>
      <c r="L851" s="148"/>
      <c r="M851" s="447"/>
      <c r="N851" s="447"/>
      <c r="O851" s="148"/>
      <c r="P851" s="448"/>
      <c r="Q851" s="62"/>
      <c r="R851" s="148"/>
      <c r="S851" s="148"/>
      <c r="T851" s="148"/>
      <c r="U851" s="148"/>
      <c r="V851" s="148"/>
      <c r="W851" s="148"/>
      <c r="X851" s="148"/>
      <c r="Y851" s="148"/>
      <c r="Z851" s="148"/>
      <c r="AA851" s="148"/>
    </row>
    <row r="852" spans="1:27" ht="15.75" customHeight="1">
      <c r="A852" s="148"/>
      <c r="B852" s="148"/>
      <c r="C852" s="148"/>
      <c r="D852" s="427"/>
      <c r="E852" s="227"/>
      <c r="F852" s="148"/>
      <c r="G852" s="148"/>
      <c r="H852" s="148"/>
      <c r="I852" s="148"/>
      <c r="J852" s="449"/>
      <c r="K852" s="449"/>
      <c r="L852" s="148"/>
      <c r="M852" s="447"/>
      <c r="N852" s="447"/>
      <c r="O852" s="148"/>
      <c r="P852" s="448"/>
      <c r="Q852" s="62"/>
      <c r="R852" s="148"/>
      <c r="S852" s="148"/>
      <c r="T852" s="148"/>
      <c r="U852" s="148"/>
      <c r="V852" s="148"/>
      <c r="W852" s="148"/>
      <c r="X852" s="148"/>
      <c r="Y852" s="148"/>
      <c r="Z852" s="148"/>
      <c r="AA852" s="148"/>
    </row>
    <row r="853" spans="1:27" ht="15.75" customHeight="1">
      <c r="A853" s="148"/>
      <c r="B853" s="148"/>
      <c r="C853" s="148"/>
      <c r="D853" s="427"/>
      <c r="E853" s="227"/>
      <c r="F853" s="148"/>
      <c r="G853" s="148"/>
      <c r="H853" s="148"/>
      <c r="I853" s="148"/>
      <c r="J853" s="449"/>
      <c r="K853" s="449"/>
      <c r="L853" s="148"/>
      <c r="M853" s="447"/>
      <c r="N853" s="447"/>
      <c r="O853" s="148"/>
      <c r="P853" s="448"/>
      <c r="Q853" s="62"/>
      <c r="R853" s="148"/>
      <c r="S853" s="148"/>
      <c r="T853" s="148"/>
      <c r="U853" s="148"/>
      <c r="V853" s="148"/>
      <c r="W853" s="148"/>
      <c r="X853" s="148"/>
      <c r="Y853" s="148"/>
      <c r="Z853" s="148"/>
      <c r="AA853" s="148"/>
    </row>
    <row r="854" spans="1:27" ht="15.75" customHeight="1">
      <c r="A854" s="148"/>
      <c r="B854" s="148"/>
      <c r="C854" s="148"/>
      <c r="D854" s="427"/>
      <c r="E854" s="227"/>
      <c r="F854" s="148"/>
      <c r="G854" s="148"/>
      <c r="H854" s="148"/>
      <c r="I854" s="148"/>
      <c r="J854" s="449"/>
      <c r="K854" s="449"/>
      <c r="L854" s="148"/>
      <c r="M854" s="447"/>
      <c r="N854" s="447"/>
      <c r="O854" s="148"/>
      <c r="P854" s="448"/>
      <c r="Q854" s="62"/>
      <c r="R854" s="148"/>
      <c r="S854" s="148"/>
      <c r="T854" s="148"/>
      <c r="U854" s="148"/>
      <c r="V854" s="148"/>
      <c r="W854" s="148"/>
      <c r="X854" s="148"/>
      <c r="Y854" s="148"/>
      <c r="Z854" s="148"/>
      <c r="AA854" s="148"/>
    </row>
    <row r="855" spans="1:27" ht="15.75" customHeight="1">
      <c r="A855" s="148"/>
      <c r="B855" s="148"/>
      <c r="C855" s="148"/>
      <c r="D855" s="427"/>
      <c r="E855" s="227"/>
      <c r="F855" s="148"/>
      <c r="G855" s="148"/>
      <c r="H855" s="148"/>
      <c r="I855" s="148"/>
      <c r="J855" s="449"/>
      <c r="K855" s="449"/>
      <c r="L855" s="148"/>
      <c r="M855" s="447"/>
      <c r="N855" s="447"/>
      <c r="O855" s="148"/>
      <c r="P855" s="448"/>
      <c r="Q855" s="62"/>
      <c r="R855" s="148"/>
      <c r="S855" s="148"/>
      <c r="T855" s="148"/>
      <c r="U855" s="148"/>
      <c r="V855" s="148"/>
      <c r="W855" s="148"/>
      <c r="X855" s="148"/>
      <c r="Y855" s="148"/>
      <c r="Z855" s="148"/>
      <c r="AA855" s="148"/>
    </row>
    <row r="856" spans="1:27" ht="15.75" customHeight="1">
      <c r="A856" s="148"/>
      <c r="B856" s="148"/>
      <c r="C856" s="148"/>
      <c r="D856" s="427"/>
      <c r="E856" s="227"/>
      <c r="F856" s="148"/>
      <c r="G856" s="148"/>
      <c r="H856" s="148"/>
      <c r="I856" s="148"/>
      <c r="J856" s="449"/>
      <c r="K856" s="449"/>
      <c r="L856" s="148"/>
      <c r="M856" s="447"/>
      <c r="N856" s="447"/>
      <c r="O856" s="148"/>
      <c r="P856" s="448"/>
      <c r="Q856" s="62"/>
      <c r="R856" s="148"/>
      <c r="S856" s="148"/>
      <c r="T856" s="148"/>
      <c r="U856" s="148"/>
      <c r="V856" s="148"/>
      <c r="W856" s="148"/>
      <c r="X856" s="148"/>
      <c r="Y856" s="148"/>
      <c r="Z856" s="148"/>
      <c r="AA856" s="148"/>
    </row>
    <row r="857" spans="1:27" ht="15.75" customHeight="1">
      <c r="A857" s="148"/>
      <c r="B857" s="148"/>
      <c r="C857" s="148"/>
      <c r="D857" s="427"/>
      <c r="E857" s="227"/>
      <c r="F857" s="148"/>
      <c r="G857" s="148"/>
      <c r="H857" s="148"/>
      <c r="I857" s="148"/>
      <c r="J857" s="449"/>
      <c r="K857" s="449"/>
      <c r="L857" s="148"/>
      <c r="M857" s="447"/>
      <c r="N857" s="447"/>
      <c r="O857" s="148"/>
      <c r="P857" s="448"/>
      <c r="Q857" s="62"/>
      <c r="R857" s="148"/>
      <c r="S857" s="148"/>
      <c r="T857" s="148"/>
      <c r="U857" s="148"/>
      <c r="V857" s="148"/>
      <c r="W857" s="148"/>
      <c r="X857" s="148"/>
      <c r="Y857" s="148"/>
      <c r="Z857" s="148"/>
      <c r="AA857" s="148"/>
    </row>
    <row r="858" spans="1:27" ht="15.75" customHeight="1">
      <c r="A858" s="148"/>
      <c r="B858" s="148"/>
      <c r="C858" s="148"/>
      <c r="D858" s="427"/>
      <c r="E858" s="227"/>
      <c r="F858" s="148"/>
      <c r="G858" s="148"/>
      <c r="H858" s="148"/>
      <c r="I858" s="148"/>
      <c r="J858" s="449"/>
      <c r="K858" s="449"/>
      <c r="L858" s="148"/>
      <c r="M858" s="447"/>
      <c r="N858" s="447"/>
      <c r="O858" s="148"/>
      <c r="P858" s="448"/>
      <c r="Q858" s="62"/>
      <c r="R858" s="148"/>
      <c r="S858" s="148"/>
      <c r="T858" s="148"/>
      <c r="U858" s="148"/>
      <c r="V858" s="148"/>
      <c r="W858" s="148"/>
      <c r="X858" s="148"/>
      <c r="Y858" s="148"/>
      <c r="Z858" s="148"/>
      <c r="AA858" s="148"/>
    </row>
    <row r="859" spans="1:27" ht="15.75" customHeight="1">
      <c r="A859" s="148"/>
      <c r="B859" s="148"/>
      <c r="C859" s="148"/>
      <c r="D859" s="427"/>
      <c r="E859" s="227"/>
      <c r="F859" s="148"/>
      <c r="G859" s="148"/>
      <c r="H859" s="148"/>
      <c r="I859" s="148"/>
      <c r="J859" s="449"/>
      <c r="K859" s="449"/>
      <c r="L859" s="148"/>
      <c r="M859" s="447"/>
      <c r="N859" s="447"/>
      <c r="O859" s="148"/>
      <c r="P859" s="448"/>
      <c r="Q859" s="62"/>
      <c r="R859" s="148"/>
      <c r="S859" s="148"/>
      <c r="T859" s="148"/>
      <c r="U859" s="148"/>
      <c r="V859" s="148"/>
      <c r="W859" s="148"/>
      <c r="X859" s="148"/>
      <c r="Y859" s="148"/>
      <c r="Z859" s="148"/>
      <c r="AA859" s="148"/>
    </row>
    <row r="860" spans="1:27" ht="15.75" customHeight="1">
      <c r="A860" s="148"/>
      <c r="B860" s="148"/>
      <c r="C860" s="148"/>
      <c r="D860" s="427"/>
      <c r="E860" s="227"/>
      <c r="F860" s="148"/>
      <c r="G860" s="148"/>
      <c r="H860" s="148"/>
      <c r="I860" s="148"/>
      <c r="J860" s="449"/>
      <c r="K860" s="449"/>
      <c r="L860" s="148"/>
      <c r="M860" s="447"/>
      <c r="N860" s="447"/>
      <c r="O860" s="148"/>
      <c r="P860" s="448"/>
      <c r="Q860" s="62"/>
      <c r="R860" s="148"/>
      <c r="S860" s="148"/>
      <c r="T860" s="148"/>
      <c r="U860" s="148"/>
      <c r="V860" s="148"/>
      <c r="W860" s="148"/>
      <c r="X860" s="148"/>
      <c r="Y860" s="148"/>
      <c r="Z860" s="148"/>
      <c r="AA860" s="148"/>
    </row>
    <row r="861" spans="1:27" ht="15.75" customHeight="1">
      <c r="A861" s="148"/>
      <c r="B861" s="148"/>
      <c r="C861" s="148"/>
      <c r="D861" s="427"/>
      <c r="E861" s="227"/>
      <c r="F861" s="148"/>
      <c r="G861" s="148"/>
      <c r="H861" s="148"/>
      <c r="I861" s="148"/>
      <c r="J861" s="449"/>
      <c r="K861" s="449"/>
      <c r="L861" s="148"/>
      <c r="M861" s="447"/>
      <c r="N861" s="447"/>
      <c r="O861" s="148"/>
      <c r="P861" s="448"/>
      <c r="Q861" s="62"/>
      <c r="R861" s="148"/>
      <c r="S861" s="148"/>
      <c r="T861" s="148"/>
      <c r="U861" s="148"/>
      <c r="V861" s="148"/>
      <c r="W861" s="148"/>
      <c r="X861" s="148"/>
      <c r="Y861" s="148"/>
      <c r="Z861" s="148"/>
      <c r="AA861" s="148"/>
    </row>
    <row r="862" spans="1:27" ht="15.75" customHeight="1">
      <c r="A862" s="148"/>
      <c r="B862" s="148"/>
      <c r="C862" s="148"/>
      <c r="D862" s="427"/>
      <c r="E862" s="227"/>
      <c r="F862" s="148"/>
      <c r="G862" s="148"/>
      <c r="H862" s="148"/>
      <c r="I862" s="148"/>
      <c r="J862" s="449"/>
      <c r="K862" s="449"/>
      <c r="L862" s="148"/>
      <c r="M862" s="447"/>
      <c r="N862" s="447"/>
      <c r="O862" s="148"/>
      <c r="P862" s="448"/>
      <c r="Q862" s="62"/>
      <c r="R862" s="148"/>
      <c r="S862" s="148"/>
      <c r="T862" s="148"/>
      <c r="U862" s="148"/>
      <c r="V862" s="148"/>
      <c r="W862" s="148"/>
      <c r="X862" s="148"/>
      <c r="Y862" s="148"/>
      <c r="Z862" s="148"/>
      <c r="AA862" s="148"/>
    </row>
    <row r="863" spans="1:27" ht="15.75" customHeight="1">
      <c r="A863" s="148"/>
      <c r="B863" s="148"/>
      <c r="C863" s="148"/>
      <c r="D863" s="427"/>
      <c r="E863" s="227"/>
      <c r="F863" s="148"/>
      <c r="G863" s="148"/>
      <c r="H863" s="148"/>
      <c r="I863" s="148"/>
      <c r="J863" s="449"/>
      <c r="K863" s="449"/>
      <c r="L863" s="148"/>
      <c r="M863" s="447"/>
      <c r="N863" s="447"/>
      <c r="O863" s="148"/>
      <c r="P863" s="448"/>
      <c r="Q863" s="62"/>
      <c r="R863" s="148"/>
      <c r="S863" s="148"/>
      <c r="T863" s="148"/>
      <c r="U863" s="148"/>
      <c r="V863" s="148"/>
      <c r="W863" s="148"/>
      <c r="X863" s="148"/>
      <c r="Y863" s="148"/>
      <c r="Z863" s="148"/>
      <c r="AA863" s="148"/>
    </row>
    <row r="864" spans="1:27" ht="15.75" customHeight="1">
      <c r="A864" s="148"/>
      <c r="B864" s="148"/>
      <c r="C864" s="148"/>
      <c r="D864" s="427"/>
      <c r="E864" s="227"/>
      <c r="F864" s="148"/>
      <c r="G864" s="148"/>
      <c r="H864" s="148"/>
      <c r="I864" s="148"/>
      <c r="J864" s="449"/>
      <c r="K864" s="449"/>
      <c r="L864" s="148"/>
      <c r="M864" s="447"/>
      <c r="N864" s="447"/>
      <c r="O864" s="148"/>
      <c r="P864" s="448"/>
      <c r="Q864" s="62"/>
      <c r="R864" s="148"/>
      <c r="S864" s="148"/>
      <c r="T864" s="148"/>
      <c r="U864" s="148"/>
      <c r="V864" s="148"/>
      <c r="W864" s="148"/>
      <c r="X864" s="148"/>
      <c r="Y864" s="148"/>
      <c r="Z864" s="148"/>
      <c r="AA864" s="148"/>
    </row>
    <row r="865" spans="1:27" ht="15.75" customHeight="1">
      <c r="A865" s="148"/>
      <c r="B865" s="148"/>
      <c r="C865" s="148"/>
      <c r="D865" s="427"/>
      <c r="E865" s="227"/>
      <c r="F865" s="148"/>
      <c r="G865" s="148"/>
      <c r="H865" s="148"/>
      <c r="I865" s="148"/>
      <c r="J865" s="449"/>
      <c r="K865" s="449"/>
      <c r="L865" s="148"/>
      <c r="M865" s="447"/>
      <c r="N865" s="447"/>
      <c r="O865" s="148"/>
      <c r="P865" s="448"/>
      <c r="Q865" s="62"/>
      <c r="R865" s="148"/>
      <c r="S865" s="148"/>
      <c r="T865" s="148"/>
      <c r="U865" s="148"/>
      <c r="V865" s="148"/>
      <c r="W865" s="148"/>
      <c r="X865" s="148"/>
      <c r="Y865" s="148"/>
      <c r="Z865" s="148"/>
      <c r="AA865" s="148"/>
    </row>
    <row r="866" spans="1:27" ht="15.75" customHeight="1">
      <c r="A866" s="148"/>
      <c r="B866" s="148"/>
      <c r="C866" s="148"/>
      <c r="D866" s="427"/>
      <c r="E866" s="227"/>
      <c r="F866" s="148"/>
      <c r="G866" s="148"/>
      <c r="H866" s="148"/>
      <c r="I866" s="148"/>
      <c r="J866" s="449"/>
      <c r="K866" s="449"/>
      <c r="L866" s="148"/>
      <c r="M866" s="447"/>
      <c r="N866" s="447"/>
      <c r="O866" s="148"/>
      <c r="P866" s="448"/>
      <c r="Q866" s="62"/>
      <c r="R866" s="148"/>
      <c r="S866" s="148"/>
      <c r="T866" s="148"/>
      <c r="U866" s="148"/>
      <c r="V866" s="148"/>
      <c r="W866" s="148"/>
      <c r="X866" s="148"/>
      <c r="Y866" s="148"/>
      <c r="Z866" s="148"/>
      <c r="AA866" s="148"/>
    </row>
    <row r="867" spans="1:27" ht="15.75" customHeight="1">
      <c r="A867" s="148"/>
      <c r="B867" s="148"/>
      <c r="C867" s="148"/>
      <c r="D867" s="427"/>
      <c r="E867" s="227"/>
      <c r="F867" s="148"/>
      <c r="G867" s="148"/>
      <c r="H867" s="148"/>
      <c r="I867" s="148"/>
      <c r="J867" s="449"/>
      <c r="K867" s="449"/>
      <c r="L867" s="148"/>
      <c r="M867" s="447"/>
      <c r="N867" s="447"/>
      <c r="O867" s="148"/>
      <c r="P867" s="448"/>
      <c r="Q867" s="62"/>
      <c r="R867" s="148"/>
      <c r="S867" s="148"/>
      <c r="T867" s="148"/>
      <c r="U867" s="148"/>
      <c r="V867" s="148"/>
      <c r="W867" s="148"/>
      <c r="X867" s="148"/>
      <c r="Y867" s="148"/>
      <c r="Z867" s="148"/>
      <c r="AA867" s="148"/>
    </row>
    <row r="868" spans="1:27" ht="15.75" customHeight="1">
      <c r="A868" s="148"/>
      <c r="B868" s="148"/>
      <c r="C868" s="148"/>
      <c r="D868" s="427"/>
      <c r="E868" s="227"/>
      <c r="F868" s="148"/>
      <c r="G868" s="148"/>
      <c r="H868" s="148"/>
      <c r="I868" s="148"/>
      <c r="J868" s="449"/>
      <c r="K868" s="449"/>
      <c r="L868" s="148"/>
      <c r="M868" s="447"/>
      <c r="N868" s="447"/>
      <c r="O868" s="148"/>
      <c r="P868" s="448"/>
      <c r="Q868" s="62"/>
      <c r="R868" s="148"/>
      <c r="S868" s="148"/>
      <c r="T868" s="148"/>
      <c r="U868" s="148"/>
      <c r="V868" s="148"/>
      <c r="W868" s="148"/>
      <c r="X868" s="148"/>
      <c r="Y868" s="148"/>
      <c r="Z868" s="148"/>
      <c r="AA868" s="148"/>
    </row>
    <row r="869" spans="1:27" ht="15.75" customHeight="1">
      <c r="A869" s="148"/>
      <c r="B869" s="148"/>
      <c r="C869" s="148"/>
      <c r="D869" s="427"/>
      <c r="E869" s="227"/>
      <c r="F869" s="148"/>
      <c r="G869" s="148"/>
      <c r="H869" s="148"/>
      <c r="I869" s="148"/>
      <c r="J869" s="449"/>
      <c r="K869" s="449"/>
      <c r="L869" s="148"/>
      <c r="M869" s="447"/>
      <c r="N869" s="447"/>
      <c r="O869" s="148"/>
      <c r="P869" s="448"/>
      <c r="Q869" s="62"/>
      <c r="R869" s="148"/>
      <c r="S869" s="148"/>
      <c r="T869" s="148"/>
      <c r="U869" s="148"/>
      <c r="V869" s="148"/>
      <c r="W869" s="148"/>
      <c r="X869" s="148"/>
      <c r="Y869" s="148"/>
      <c r="Z869" s="148"/>
      <c r="AA869" s="148"/>
    </row>
    <row r="870" spans="1:27" ht="15.75" customHeight="1">
      <c r="A870" s="148"/>
      <c r="B870" s="148"/>
      <c r="C870" s="148"/>
      <c r="D870" s="427"/>
      <c r="E870" s="227"/>
      <c r="F870" s="148"/>
      <c r="G870" s="148"/>
      <c r="H870" s="148"/>
      <c r="I870" s="148"/>
      <c r="J870" s="449"/>
      <c r="K870" s="449"/>
      <c r="L870" s="148"/>
      <c r="M870" s="447"/>
      <c r="N870" s="447"/>
      <c r="O870" s="148"/>
      <c r="P870" s="448"/>
      <c r="Q870" s="62"/>
      <c r="R870" s="148"/>
      <c r="S870" s="148"/>
      <c r="T870" s="148"/>
      <c r="U870" s="148"/>
      <c r="V870" s="148"/>
      <c r="W870" s="148"/>
      <c r="X870" s="148"/>
      <c r="Y870" s="148"/>
      <c r="Z870" s="148"/>
      <c r="AA870" s="148"/>
    </row>
    <row r="871" spans="1:27" ht="15.75" customHeight="1">
      <c r="A871" s="148"/>
      <c r="B871" s="148"/>
      <c r="C871" s="148"/>
      <c r="D871" s="427"/>
      <c r="E871" s="227"/>
      <c r="F871" s="148"/>
      <c r="G871" s="148"/>
      <c r="H871" s="148"/>
      <c r="I871" s="148"/>
      <c r="J871" s="449"/>
      <c r="K871" s="449"/>
      <c r="L871" s="148"/>
      <c r="M871" s="447"/>
      <c r="N871" s="447"/>
      <c r="O871" s="148"/>
      <c r="P871" s="448"/>
      <c r="Q871" s="62"/>
      <c r="R871" s="148"/>
      <c r="S871" s="148"/>
      <c r="T871" s="148"/>
      <c r="U871" s="148"/>
      <c r="V871" s="148"/>
      <c r="W871" s="148"/>
      <c r="X871" s="148"/>
      <c r="Y871" s="148"/>
      <c r="Z871" s="148"/>
      <c r="AA871" s="148"/>
    </row>
    <row r="872" spans="1:27" ht="15.75" customHeight="1">
      <c r="A872" s="148"/>
      <c r="B872" s="148"/>
      <c r="C872" s="148"/>
      <c r="D872" s="427"/>
      <c r="E872" s="227"/>
      <c r="F872" s="148"/>
      <c r="G872" s="148"/>
      <c r="H872" s="148"/>
      <c r="I872" s="148"/>
      <c r="J872" s="449"/>
      <c r="K872" s="449"/>
      <c r="L872" s="148"/>
      <c r="M872" s="447"/>
      <c r="N872" s="447"/>
      <c r="O872" s="148"/>
      <c r="P872" s="448"/>
      <c r="Q872" s="62"/>
      <c r="R872" s="148"/>
      <c r="S872" s="148"/>
      <c r="T872" s="148"/>
      <c r="U872" s="148"/>
      <c r="V872" s="148"/>
      <c r="W872" s="148"/>
      <c r="X872" s="148"/>
      <c r="Y872" s="148"/>
      <c r="Z872" s="148"/>
      <c r="AA872" s="148"/>
    </row>
    <row r="873" spans="1:27" ht="15.75" customHeight="1">
      <c r="A873" s="148"/>
      <c r="B873" s="148"/>
      <c r="C873" s="148"/>
      <c r="D873" s="427"/>
      <c r="E873" s="227"/>
      <c r="F873" s="148"/>
      <c r="G873" s="148"/>
      <c r="H873" s="148"/>
      <c r="I873" s="148"/>
      <c r="J873" s="449"/>
      <c r="K873" s="449"/>
      <c r="L873" s="148"/>
      <c r="M873" s="447"/>
      <c r="N873" s="447"/>
      <c r="O873" s="148"/>
      <c r="P873" s="448"/>
      <c r="Q873" s="62"/>
      <c r="R873" s="148"/>
      <c r="S873" s="148"/>
      <c r="T873" s="148"/>
      <c r="U873" s="148"/>
      <c r="V873" s="148"/>
      <c r="W873" s="148"/>
      <c r="X873" s="148"/>
      <c r="Y873" s="148"/>
      <c r="Z873" s="148"/>
      <c r="AA873" s="148"/>
    </row>
    <row r="874" spans="1:27" ht="15.75" customHeight="1">
      <c r="A874" s="148"/>
      <c r="B874" s="148"/>
      <c r="C874" s="148"/>
      <c r="D874" s="427"/>
      <c r="E874" s="227"/>
      <c r="F874" s="148"/>
      <c r="G874" s="148"/>
      <c r="H874" s="148"/>
      <c r="I874" s="148"/>
      <c r="J874" s="449"/>
      <c r="K874" s="449"/>
      <c r="L874" s="148"/>
      <c r="M874" s="447"/>
      <c r="N874" s="447"/>
      <c r="O874" s="148"/>
      <c r="P874" s="448"/>
      <c r="Q874" s="62"/>
      <c r="R874" s="148"/>
      <c r="S874" s="148"/>
      <c r="T874" s="148"/>
      <c r="U874" s="148"/>
      <c r="V874" s="148"/>
      <c r="W874" s="148"/>
      <c r="X874" s="148"/>
      <c r="Y874" s="148"/>
      <c r="Z874" s="148"/>
      <c r="AA874" s="148"/>
    </row>
    <row r="875" spans="1:27" ht="15.75" customHeight="1">
      <c r="A875" s="148"/>
      <c r="B875" s="148"/>
      <c r="C875" s="148"/>
      <c r="D875" s="427"/>
      <c r="E875" s="227"/>
      <c r="F875" s="148"/>
      <c r="G875" s="148"/>
      <c r="H875" s="148"/>
      <c r="I875" s="148"/>
      <c r="J875" s="449"/>
      <c r="K875" s="449"/>
      <c r="L875" s="148"/>
      <c r="M875" s="447"/>
      <c r="N875" s="447"/>
      <c r="O875" s="148"/>
      <c r="P875" s="448"/>
      <c r="Q875" s="62"/>
      <c r="R875" s="148"/>
      <c r="S875" s="148"/>
      <c r="T875" s="148"/>
      <c r="U875" s="148"/>
      <c r="V875" s="148"/>
      <c r="W875" s="148"/>
      <c r="X875" s="148"/>
      <c r="Y875" s="148"/>
      <c r="Z875" s="148"/>
      <c r="AA875" s="148"/>
    </row>
    <row r="876" spans="1:27" ht="15.75" customHeight="1">
      <c r="A876" s="148"/>
      <c r="B876" s="148"/>
      <c r="C876" s="148"/>
      <c r="D876" s="427"/>
      <c r="E876" s="227"/>
      <c r="F876" s="148"/>
      <c r="G876" s="148"/>
      <c r="H876" s="148"/>
      <c r="I876" s="148"/>
      <c r="J876" s="449"/>
      <c r="K876" s="449"/>
      <c r="L876" s="148"/>
      <c r="M876" s="447"/>
      <c r="N876" s="447"/>
      <c r="O876" s="148"/>
      <c r="P876" s="448"/>
      <c r="Q876" s="62"/>
      <c r="R876" s="148"/>
      <c r="S876" s="148"/>
      <c r="T876" s="148"/>
      <c r="U876" s="148"/>
      <c r="V876" s="148"/>
      <c r="W876" s="148"/>
      <c r="X876" s="148"/>
      <c r="Y876" s="148"/>
      <c r="Z876" s="148"/>
      <c r="AA876" s="148"/>
    </row>
    <row r="877" spans="1:27" ht="15.75" customHeight="1">
      <c r="A877" s="148"/>
      <c r="B877" s="148"/>
      <c r="C877" s="148"/>
      <c r="D877" s="427"/>
      <c r="E877" s="227"/>
      <c r="F877" s="148"/>
      <c r="G877" s="148"/>
      <c r="H877" s="148"/>
      <c r="I877" s="148"/>
      <c r="J877" s="449"/>
      <c r="K877" s="449"/>
      <c r="L877" s="148"/>
      <c r="M877" s="447"/>
      <c r="N877" s="447"/>
      <c r="O877" s="148"/>
      <c r="P877" s="448"/>
      <c r="Q877" s="62"/>
      <c r="R877" s="148"/>
      <c r="S877" s="148"/>
      <c r="T877" s="148"/>
      <c r="U877" s="148"/>
      <c r="V877" s="148"/>
      <c r="W877" s="148"/>
      <c r="X877" s="148"/>
      <c r="Y877" s="148"/>
      <c r="Z877" s="148"/>
      <c r="AA877" s="148"/>
    </row>
    <row r="878" spans="1:27" ht="15.75" customHeight="1">
      <c r="A878" s="148"/>
      <c r="B878" s="148"/>
      <c r="C878" s="148"/>
      <c r="D878" s="427"/>
      <c r="E878" s="227"/>
      <c r="F878" s="148"/>
      <c r="G878" s="148"/>
      <c r="H878" s="148"/>
      <c r="I878" s="148"/>
      <c r="J878" s="449"/>
      <c r="K878" s="449"/>
      <c r="L878" s="148"/>
      <c r="M878" s="447"/>
      <c r="N878" s="447"/>
      <c r="O878" s="148"/>
      <c r="P878" s="448"/>
      <c r="Q878" s="62"/>
      <c r="R878" s="148"/>
      <c r="S878" s="148"/>
      <c r="T878" s="148"/>
      <c r="U878" s="148"/>
      <c r="V878" s="148"/>
      <c r="W878" s="148"/>
      <c r="X878" s="148"/>
      <c r="Y878" s="148"/>
      <c r="Z878" s="148"/>
      <c r="AA878" s="148"/>
    </row>
    <row r="879" spans="1:27" ht="15.75" customHeight="1">
      <c r="A879" s="148"/>
      <c r="B879" s="148"/>
      <c r="C879" s="148"/>
      <c r="D879" s="427"/>
      <c r="E879" s="227"/>
      <c r="F879" s="148"/>
      <c r="G879" s="148"/>
      <c r="H879" s="148"/>
      <c r="I879" s="148"/>
      <c r="J879" s="449"/>
      <c r="K879" s="449"/>
      <c r="L879" s="148"/>
      <c r="M879" s="447"/>
      <c r="N879" s="447"/>
      <c r="O879" s="148"/>
      <c r="P879" s="448"/>
      <c r="Q879" s="62"/>
      <c r="R879" s="148"/>
      <c r="S879" s="148"/>
      <c r="T879" s="148"/>
      <c r="U879" s="148"/>
      <c r="V879" s="148"/>
      <c r="W879" s="148"/>
      <c r="X879" s="148"/>
      <c r="Y879" s="148"/>
      <c r="Z879" s="148"/>
      <c r="AA879" s="148"/>
    </row>
    <row r="880" spans="1:27" ht="15.75" customHeight="1">
      <c r="A880" s="148"/>
      <c r="B880" s="148"/>
      <c r="C880" s="148"/>
      <c r="D880" s="427"/>
      <c r="E880" s="227"/>
      <c r="F880" s="148"/>
      <c r="G880" s="148"/>
      <c r="H880" s="148"/>
      <c r="I880" s="148"/>
      <c r="J880" s="449"/>
      <c r="K880" s="449"/>
      <c r="L880" s="148"/>
      <c r="M880" s="447"/>
      <c r="N880" s="447"/>
      <c r="O880" s="148"/>
      <c r="P880" s="448"/>
      <c r="Q880" s="62"/>
      <c r="R880" s="148"/>
      <c r="S880" s="148"/>
      <c r="T880" s="148"/>
      <c r="U880" s="148"/>
      <c r="V880" s="148"/>
      <c r="W880" s="148"/>
      <c r="X880" s="148"/>
      <c r="Y880" s="148"/>
      <c r="Z880" s="148"/>
      <c r="AA880" s="148"/>
    </row>
    <row r="881" spans="1:27" ht="15.75" customHeight="1">
      <c r="A881" s="148"/>
      <c r="B881" s="148"/>
      <c r="C881" s="148"/>
      <c r="D881" s="427"/>
      <c r="E881" s="227"/>
      <c r="F881" s="148"/>
      <c r="G881" s="148"/>
      <c r="H881" s="148"/>
      <c r="I881" s="148"/>
      <c r="J881" s="449"/>
      <c r="K881" s="449"/>
      <c r="L881" s="148"/>
      <c r="M881" s="447"/>
      <c r="N881" s="447"/>
      <c r="O881" s="148"/>
      <c r="P881" s="448"/>
      <c r="Q881" s="62"/>
      <c r="R881" s="148"/>
      <c r="S881" s="148"/>
      <c r="T881" s="148"/>
      <c r="U881" s="148"/>
      <c r="V881" s="148"/>
      <c r="W881" s="148"/>
      <c r="X881" s="148"/>
      <c r="Y881" s="148"/>
      <c r="Z881" s="148"/>
      <c r="AA881" s="148"/>
    </row>
    <row r="882" spans="1:27" ht="15.75" customHeight="1">
      <c r="A882" s="148"/>
      <c r="B882" s="148"/>
      <c r="C882" s="148"/>
      <c r="D882" s="427"/>
      <c r="E882" s="227"/>
      <c r="F882" s="148"/>
      <c r="G882" s="148"/>
      <c r="H882" s="148"/>
      <c r="I882" s="148"/>
      <c r="J882" s="449"/>
      <c r="K882" s="449"/>
      <c r="L882" s="148"/>
      <c r="M882" s="447"/>
      <c r="N882" s="447"/>
      <c r="O882" s="148"/>
      <c r="P882" s="448"/>
      <c r="Q882" s="62"/>
      <c r="R882" s="148"/>
      <c r="S882" s="148"/>
      <c r="T882" s="148"/>
      <c r="U882" s="148"/>
      <c r="V882" s="148"/>
      <c r="W882" s="148"/>
      <c r="X882" s="148"/>
      <c r="Y882" s="148"/>
      <c r="Z882" s="148"/>
      <c r="AA882" s="148"/>
    </row>
    <row r="883" spans="1:27" ht="15.75" customHeight="1">
      <c r="A883" s="148"/>
      <c r="B883" s="148"/>
      <c r="C883" s="148"/>
      <c r="D883" s="427"/>
      <c r="E883" s="227"/>
      <c r="F883" s="148"/>
      <c r="G883" s="148"/>
      <c r="H883" s="148"/>
      <c r="I883" s="148"/>
      <c r="J883" s="449"/>
      <c r="K883" s="449"/>
      <c r="L883" s="148"/>
      <c r="M883" s="447"/>
      <c r="N883" s="447"/>
      <c r="O883" s="148"/>
      <c r="P883" s="448"/>
      <c r="Q883" s="62"/>
      <c r="R883" s="148"/>
      <c r="S883" s="148"/>
      <c r="T883" s="148"/>
      <c r="U883" s="148"/>
      <c r="V883" s="148"/>
      <c r="W883" s="148"/>
      <c r="X883" s="148"/>
      <c r="Y883" s="148"/>
      <c r="Z883" s="148"/>
      <c r="AA883" s="148"/>
    </row>
    <row r="884" spans="1:27" ht="15.75" customHeight="1">
      <c r="A884" s="148"/>
      <c r="B884" s="148"/>
      <c r="C884" s="148"/>
      <c r="D884" s="427"/>
      <c r="E884" s="227"/>
      <c r="F884" s="148"/>
      <c r="G884" s="148"/>
      <c r="H884" s="148"/>
      <c r="I884" s="148"/>
      <c r="J884" s="449"/>
      <c r="K884" s="449"/>
      <c r="L884" s="148"/>
      <c r="M884" s="447"/>
      <c r="N884" s="447"/>
      <c r="O884" s="148"/>
      <c r="P884" s="448"/>
      <c r="Q884" s="62"/>
      <c r="R884" s="148"/>
      <c r="S884" s="148"/>
      <c r="T884" s="148"/>
      <c r="U884" s="148"/>
      <c r="V884" s="148"/>
      <c r="W884" s="148"/>
      <c r="X884" s="148"/>
      <c r="Y884" s="148"/>
      <c r="Z884" s="148"/>
      <c r="AA884" s="148"/>
    </row>
    <row r="885" spans="1:27" ht="15.75" customHeight="1">
      <c r="A885" s="148"/>
      <c r="B885" s="148"/>
      <c r="C885" s="148"/>
      <c r="D885" s="427"/>
      <c r="E885" s="227"/>
      <c r="F885" s="148"/>
      <c r="G885" s="148"/>
      <c r="H885" s="148"/>
      <c r="I885" s="148"/>
      <c r="J885" s="449"/>
      <c r="K885" s="449"/>
      <c r="L885" s="148"/>
      <c r="M885" s="447"/>
      <c r="N885" s="447"/>
      <c r="O885" s="148"/>
      <c r="P885" s="448"/>
      <c r="Q885" s="62"/>
      <c r="R885" s="148"/>
      <c r="S885" s="148"/>
      <c r="T885" s="148"/>
      <c r="U885" s="148"/>
      <c r="V885" s="148"/>
      <c r="W885" s="148"/>
      <c r="X885" s="148"/>
      <c r="Y885" s="148"/>
      <c r="Z885" s="148"/>
      <c r="AA885" s="148"/>
    </row>
    <row r="886" spans="1:27" ht="15.75" customHeight="1">
      <c r="A886" s="148"/>
      <c r="B886" s="148"/>
      <c r="C886" s="148"/>
      <c r="D886" s="427"/>
      <c r="E886" s="227"/>
      <c r="F886" s="148"/>
      <c r="G886" s="148"/>
      <c r="H886" s="148"/>
      <c r="I886" s="148"/>
      <c r="J886" s="449"/>
      <c r="K886" s="449"/>
      <c r="L886" s="148"/>
      <c r="M886" s="447"/>
      <c r="N886" s="447"/>
      <c r="O886" s="148"/>
      <c r="P886" s="448"/>
      <c r="Q886" s="62"/>
      <c r="R886" s="148"/>
      <c r="S886" s="148"/>
      <c r="T886" s="148"/>
      <c r="U886" s="148"/>
      <c r="V886" s="148"/>
      <c r="W886" s="148"/>
      <c r="X886" s="148"/>
      <c r="Y886" s="148"/>
      <c r="Z886" s="148"/>
      <c r="AA886" s="148"/>
    </row>
    <row r="887" spans="1:27" ht="15.75" customHeight="1">
      <c r="A887" s="148"/>
      <c r="B887" s="148"/>
      <c r="C887" s="148"/>
      <c r="D887" s="427"/>
      <c r="E887" s="227"/>
      <c r="F887" s="148"/>
      <c r="G887" s="148"/>
      <c r="H887" s="148"/>
      <c r="I887" s="148"/>
      <c r="J887" s="449"/>
      <c r="K887" s="449"/>
      <c r="L887" s="148"/>
      <c r="M887" s="447"/>
      <c r="N887" s="447"/>
      <c r="O887" s="148"/>
      <c r="P887" s="448"/>
      <c r="Q887" s="62"/>
      <c r="R887" s="148"/>
      <c r="S887" s="148"/>
      <c r="T887" s="148"/>
      <c r="U887" s="148"/>
      <c r="V887" s="148"/>
      <c r="W887" s="148"/>
      <c r="X887" s="148"/>
      <c r="Y887" s="148"/>
      <c r="Z887" s="148"/>
      <c r="AA887" s="148"/>
    </row>
    <row r="888" spans="1:27" ht="15.75" customHeight="1">
      <c r="A888" s="148"/>
      <c r="B888" s="148"/>
      <c r="C888" s="148"/>
      <c r="D888" s="427"/>
      <c r="E888" s="227"/>
      <c r="F888" s="148"/>
      <c r="G888" s="148"/>
      <c r="H888" s="148"/>
      <c r="I888" s="148"/>
      <c r="J888" s="449"/>
      <c r="K888" s="449"/>
      <c r="L888" s="148"/>
      <c r="M888" s="447"/>
      <c r="N888" s="447"/>
      <c r="O888" s="148"/>
      <c r="P888" s="448"/>
      <c r="Q888" s="62"/>
      <c r="R888" s="148"/>
      <c r="S888" s="148"/>
      <c r="T888" s="148"/>
      <c r="U888" s="148"/>
      <c r="V888" s="148"/>
      <c r="W888" s="148"/>
      <c r="X888" s="148"/>
      <c r="Y888" s="148"/>
      <c r="Z888" s="148"/>
      <c r="AA888" s="148"/>
    </row>
    <row r="889" spans="1:27" ht="15.75" customHeight="1">
      <c r="A889" s="148"/>
      <c r="B889" s="148"/>
      <c r="C889" s="148"/>
      <c r="D889" s="427"/>
      <c r="E889" s="227"/>
      <c r="F889" s="148"/>
      <c r="G889" s="148"/>
      <c r="H889" s="148"/>
      <c r="I889" s="148"/>
      <c r="J889" s="449"/>
      <c r="K889" s="449"/>
      <c r="L889" s="148"/>
      <c r="M889" s="447"/>
      <c r="N889" s="447"/>
      <c r="O889" s="148"/>
      <c r="P889" s="448"/>
      <c r="Q889" s="62"/>
      <c r="R889" s="148"/>
      <c r="S889" s="148"/>
      <c r="T889" s="148"/>
      <c r="U889" s="148"/>
      <c r="V889" s="148"/>
      <c r="W889" s="148"/>
      <c r="X889" s="148"/>
      <c r="Y889" s="148"/>
      <c r="Z889" s="148"/>
      <c r="AA889" s="148"/>
    </row>
    <row r="890" spans="1:27" ht="15.75" customHeight="1">
      <c r="A890" s="148"/>
      <c r="B890" s="148"/>
      <c r="C890" s="148"/>
      <c r="D890" s="427"/>
      <c r="E890" s="227"/>
      <c r="F890" s="148"/>
      <c r="G890" s="148"/>
      <c r="H890" s="148"/>
      <c r="I890" s="148"/>
      <c r="J890" s="449"/>
      <c r="K890" s="449"/>
      <c r="L890" s="148"/>
      <c r="M890" s="447"/>
      <c r="N890" s="447"/>
      <c r="O890" s="148"/>
      <c r="P890" s="448"/>
      <c r="Q890" s="62"/>
      <c r="R890" s="148"/>
      <c r="S890" s="148"/>
      <c r="T890" s="148"/>
      <c r="U890" s="148"/>
      <c r="V890" s="148"/>
      <c r="W890" s="148"/>
      <c r="X890" s="148"/>
      <c r="Y890" s="148"/>
      <c r="Z890" s="148"/>
      <c r="AA890" s="148"/>
    </row>
    <row r="891" spans="1:27" ht="15.75" customHeight="1">
      <c r="A891" s="148"/>
      <c r="B891" s="148"/>
      <c r="C891" s="148"/>
      <c r="D891" s="427"/>
      <c r="E891" s="227"/>
      <c r="F891" s="148"/>
      <c r="G891" s="148"/>
      <c r="H891" s="148"/>
      <c r="I891" s="148"/>
      <c r="J891" s="449"/>
      <c r="K891" s="449"/>
      <c r="L891" s="148"/>
      <c r="M891" s="447"/>
      <c r="N891" s="447"/>
      <c r="O891" s="148"/>
      <c r="P891" s="448"/>
      <c r="Q891" s="62"/>
      <c r="R891" s="148"/>
      <c r="S891" s="148"/>
      <c r="T891" s="148"/>
      <c r="U891" s="148"/>
      <c r="V891" s="148"/>
      <c r="W891" s="148"/>
      <c r="X891" s="148"/>
      <c r="Y891" s="148"/>
      <c r="Z891" s="148"/>
      <c r="AA891" s="148"/>
    </row>
    <row r="892" spans="1:27" ht="15.75" customHeight="1">
      <c r="A892" s="148"/>
      <c r="B892" s="148"/>
      <c r="C892" s="148"/>
      <c r="D892" s="427"/>
      <c r="E892" s="227"/>
      <c r="F892" s="148"/>
      <c r="G892" s="148"/>
      <c r="H892" s="148"/>
      <c r="I892" s="148"/>
      <c r="J892" s="449"/>
      <c r="K892" s="449"/>
      <c r="L892" s="148"/>
      <c r="M892" s="447"/>
      <c r="N892" s="447"/>
      <c r="O892" s="148"/>
      <c r="P892" s="448"/>
      <c r="Q892" s="62"/>
      <c r="R892" s="148"/>
      <c r="S892" s="148"/>
      <c r="T892" s="148"/>
      <c r="U892" s="148"/>
      <c r="V892" s="148"/>
      <c r="W892" s="148"/>
      <c r="X892" s="148"/>
      <c r="Y892" s="148"/>
      <c r="Z892" s="148"/>
      <c r="AA892" s="148"/>
    </row>
    <row r="893" spans="1:27" ht="15.75" customHeight="1">
      <c r="A893" s="148"/>
      <c r="B893" s="148"/>
      <c r="C893" s="148"/>
      <c r="D893" s="427"/>
      <c r="E893" s="227"/>
      <c r="F893" s="148"/>
      <c r="G893" s="148"/>
      <c r="H893" s="148"/>
      <c r="I893" s="148"/>
      <c r="J893" s="449"/>
      <c r="K893" s="449"/>
      <c r="L893" s="148"/>
      <c r="M893" s="447"/>
      <c r="N893" s="447"/>
      <c r="O893" s="148"/>
      <c r="P893" s="448"/>
      <c r="Q893" s="62"/>
      <c r="R893" s="148"/>
      <c r="S893" s="148"/>
      <c r="T893" s="148"/>
      <c r="U893" s="148"/>
      <c r="V893" s="148"/>
      <c r="W893" s="148"/>
      <c r="X893" s="148"/>
      <c r="Y893" s="148"/>
      <c r="Z893" s="148"/>
      <c r="AA893" s="148"/>
    </row>
    <row r="894" spans="1:27" ht="15.75" customHeight="1">
      <c r="A894" s="148"/>
      <c r="B894" s="148"/>
      <c r="C894" s="148"/>
      <c r="D894" s="427"/>
      <c r="E894" s="227"/>
      <c r="F894" s="148"/>
      <c r="G894" s="148"/>
      <c r="H894" s="148"/>
      <c r="I894" s="148"/>
      <c r="J894" s="449"/>
      <c r="K894" s="449"/>
      <c r="L894" s="148"/>
      <c r="M894" s="447"/>
      <c r="N894" s="447"/>
      <c r="O894" s="148"/>
      <c r="P894" s="448"/>
      <c r="Q894" s="62"/>
      <c r="R894" s="148"/>
      <c r="S894" s="148"/>
      <c r="T894" s="148"/>
      <c r="U894" s="148"/>
      <c r="V894" s="148"/>
      <c r="W894" s="148"/>
      <c r="X894" s="148"/>
      <c r="Y894" s="148"/>
      <c r="Z894" s="148"/>
      <c r="AA894" s="148"/>
    </row>
    <row r="895" spans="1:27" ht="15.75" customHeight="1">
      <c r="A895" s="148"/>
      <c r="B895" s="148"/>
      <c r="C895" s="148"/>
      <c r="D895" s="427"/>
      <c r="E895" s="227"/>
      <c r="F895" s="148"/>
      <c r="G895" s="148"/>
      <c r="H895" s="148"/>
      <c r="I895" s="148"/>
      <c r="J895" s="449"/>
      <c r="K895" s="449"/>
      <c r="L895" s="148"/>
      <c r="M895" s="447"/>
      <c r="N895" s="447"/>
      <c r="O895" s="148"/>
      <c r="P895" s="448"/>
      <c r="Q895" s="62"/>
      <c r="R895" s="148"/>
      <c r="S895" s="148"/>
      <c r="T895" s="148"/>
      <c r="U895" s="148"/>
      <c r="V895" s="148"/>
      <c r="W895" s="148"/>
      <c r="X895" s="148"/>
      <c r="Y895" s="148"/>
      <c r="Z895" s="148"/>
      <c r="AA895" s="148"/>
    </row>
    <row r="896" spans="1:27" ht="15.75" customHeight="1">
      <c r="A896" s="148"/>
      <c r="B896" s="148"/>
      <c r="C896" s="148"/>
      <c r="D896" s="427"/>
      <c r="E896" s="227"/>
      <c r="F896" s="148"/>
      <c r="G896" s="148"/>
      <c r="H896" s="148"/>
      <c r="I896" s="148"/>
      <c r="J896" s="449"/>
      <c r="K896" s="449"/>
      <c r="L896" s="148"/>
      <c r="M896" s="447"/>
      <c r="N896" s="447"/>
      <c r="O896" s="148"/>
      <c r="P896" s="448"/>
      <c r="Q896" s="62"/>
      <c r="R896" s="148"/>
      <c r="S896" s="148"/>
      <c r="T896" s="148"/>
      <c r="U896" s="148"/>
      <c r="V896" s="148"/>
      <c r="W896" s="148"/>
      <c r="X896" s="148"/>
      <c r="Y896" s="148"/>
      <c r="Z896" s="148"/>
      <c r="AA896" s="148"/>
    </row>
    <row r="897" spans="1:27" ht="15.75" customHeight="1">
      <c r="A897" s="148"/>
      <c r="B897" s="148"/>
      <c r="C897" s="148"/>
      <c r="D897" s="427"/>
      <c r="E897" s="227"/>
      <c r="F897" s="148"/>
      <c r="G897" s="148"/>
      <c r="H897" s="148"/>
      <c r="I897" s="148"/>
      <c r="J897" s="449"/>
      <c r="K897" s="449"/>
      <c r="L897" s="148"/>
      <c r="M897" s="447"/>
      <c r="N897" s="447"/>
      <c r="O897" s="148"/>
      <c r="P897" s="448"/>
      <c r="Q897" s="62"/>
      <c r="R897" s="148"/>
      <c r="S897" s="148"/>
      <c r="T897" s="148"/>
      <c r="U897" s="148"/>
      <c r="V897" s="148"/>
      <c r="W897" s="148"/>
      <c r="X897" s="148"/>
      <c r="Y897" s="148"/>
      <c r="Z897" s="148"/>
      <c r="AA897" s="148"/>
    </row>
    <row r="898" spans="1:27" ht="15.75" customHeight="1">
      <c r="A898" s="148"/>
      <c r="B898" s="148"/>
      <c r="C898" s="148"/>
      <c r="D898" s="427"/>
      <c r="E898" s="227"/>
      <c r="F898" s="148"/>
      <c r="G898" s="148"/>
      <c r="H898" s="148"/>
      <c r="I898" s="148"/>
      <c r="J898" s="449"/>
      <c r="K898" s="449"/>
      <c r="L898" s="148"/>
      <c r="M898" s="447"/>
      <c r="N898" s="447"/>
      <c r="O898" s="148"/>
      <c r="P898" s="448"/>
      <c r="Q898" s="62"/>
      <c r="R898" s="148"/>
      <c r="S898" s="148"/>
      <c r="T898" s="148"/>
      <c r="U898" s="148"/>
      <c r="V898" s="148"/>
      <c r="W898" s="148"/>
      <c r="X898" s="148"/>
      <c r="Y898" s="148"/>
      <c r="Z898" s="148"/>
      <c r="AA898" s="148"/>
    </row>
    <row r="899" spans="1:27" ht="15.75" customHeight="1">
      <c r="A899" s="148"/>
      <c r="B899" s="148"/>
      <c r="C899" s="148"/>
      <c r="D899" s="427"/>
      <c r="E899" s="227"/>
      <c r="F899" s="148"/>
      <c r="G899" s="148"/>
      <c r="H899" s="148"/>
      <c r="I899" s="148"/>
      <c r="J899" s="449"/>
      <c r="K899" s="449"/>
      <c r="L899" s="148"/>
      <c r="M899" s="447"/>
      <c r="N899" s="447"/>
      <c r="O899" s="148"/>
      <c r="P899" s="448"/>
      <c r="Q899" s="62"/>
      <c r="R899" s="148"/>
      <c r="S899" s="148"/>
      <c r="T899" s="148"/>
      <c r="U899" s="148"/>
      <c r="V899" s="148"/>
      <c r="W899" s="148"/>
      <c r="X899" s="148"/>
      <c r="Y899" s="148"/>
      <c r="Z899" s="148"/>
      <c r="AA899" s="148"/>
    </row>
    <row r="900" spans="1:27" ht="15.75" customHeight="1">
      <c r="A900" s="148"/>
      <c r="B900" s="148"/>
      <c r="C900" s="148"/>
      <c r="D900" s="427"/>
      <c r="E900" s="227"/>
      <c r="F900" s="148"/>
      <c r="G900" s="148"/>
      <c r="H900" s="148"/>
      <c r="I900" s="148"/>
      <c r="J900" s="449"/>
      <c r="K900" s="449"/>
      <c r="L900" s="148"/>
      <c r="M900" s="447"/>
      <c r="N900" s="447"/>
      <c r="O900" s="148"/>
      <c r="P900" s="448"/>
      <c r="Q900" s="62"/>
      <c r="R900" s="148"/>
      <c r="S900" s="148"/>
      <c r="T900" s="148"/>
      <c r="U900" s="148"/>
      <c r="V900" s="148"/>
      <c r="W900" s="148"/>
      <c r="X900" s="148"/>
      <c r="Y900" s="148"/>
      <c r="Z900" s="148"/>
      <c r="AA900" s="148"/>
    </row>
    <row r="901" spans="1:27" ht="15.75" customHeight="1">
      <c r="A901" s="148"/>
      <c r="B901" s="148"/>
      <c r="C901" s="148"/>
      <c r="D901" s="427"/>
      <c r="E901" s="227"/>
      <c r="F901" s="148"/>
      <c r="G901" s="148"/>
      <c r="H901" s="148"/>
      <c r="I901" s="148"/>
      <c r="J901" s="449"/>
      <c r="K901" s="449"/>
      <c r="L901" s="148"/>
      <c r="M901" s="447"/>
      <c r="N901" s="447"/>
      <c r="O901" s="148"/>
      <c r="P901" s="448"/>
      <c r="Q901" s="62"/>
      <c r="R901" s="148"/>
      <c r="S901" s="148"/>
      <c r="T901" s="148"/>
      <c r="U901" s="148"/>
      <c r="V901" s="148"/>
      <c r="W901" s="148"/>
      <c r="X901" s="148"/>
      <c r="Y901" s="148"/>
      <c r="Z901" s="148"/>
      <c r="AA901" s="148"/>
    </row>
    <row r="902" spans="1:27" ht="15.75" customHeight="1">
      <c r="A902" s="148"/>
      <c r="B902" s="148"/>
      <c r="C902" s="148"/>
      <c r="D902" s="427"/>
      <c r="E902" s="227"/>
      <c r="F902" s="148"/>
      <c r="G902" s="148"/>
      <c r="H902" s="148"/>
      <c r="I902" s="148"/>
      <c r="J902" s="449"/>
      <c r="K902" s="449"/>
      <c r="L902" s="148"/>
      <c r="M902" s="447"/>
      <c r="N902" s="447"/>
      <c r="O902" s="148"/>
      <c r="P902" s="448"/>
      <c r="Q902" s="62"/>
      <c r="R902" s="148"/>
      <c r="S902" s="148"/>
      <c r="T902" s="148"/>
      <c r="U902" s="148"/>
      <c r="V902" s="148"/>
      <c r="W902" s="148"/>
      <c r="X902" s="148"/>
      <c r="Y902" s="148"/>
      <c r="Z902" s="148"/>
      <c r="AA902" s="148"/>
    </row>
    <row r="903" spans="1:27" ht="15.75" customHeight="1">
      <c r="A903" s="148"/>
      <c r="B903" s="148"/>
      <c r="C903" s="148"/>
      <c r="D903" s="427"/>
      <c r="E903" s="227"/>
      <c r="F903" s="148"/>
      <c r="G903" s="148"/>
      <c r="H903" s="148"/>
      <c r="I903" s="148"/>
      <c r="J903" s="449"/>
      <c r="K903" s="449"/>
      <c r="L903" s="148"/>
      <c r="M903" s="447"/>
      <c r="N903" s="447"/>
      <c r="O903" s="148"/>
      <c r="P903" s="448"/>
      <c r="Q903" s="62"/>
      <c r="R903" s="148"/>
      <c r="S903" s="148"/>
      <c r="T903" s="148"/>
      <c r="U903" s="148"/>
      <c r="V903" s="148"/>
      <c r="W903" s="148"/>
      <c r="X903" s="148"/>
      <c r="Y903" s="148"/>
      <c r="Z903" s="148"/>
      <c r="AA903" s="148"/>
    </row>
    <row r="904" spans="1:27" ht="15.75" customHeight="1">
      <c r="A904" s="148"/>
      <c r="B904" s="148"/>
      <c r="C904" s="148"/>
      <c r="D904" s="427"/>
      <c r="E904" s="227"/>
      <c r="F904" s="148"/>
      <c r="G904" s="148"/>
      <c r="H904" s="148"/>
      <c r="I904" s="148"/>
      <c r="J904" s="449"/>
      <c r="K904" s="449"/>
      <c r="L904" s="148"/>
      <c r="M904" s="447"/>
      <c r="N904" s="447"/>
      <c r="O904" s="148"/>
      <c r="P904" s="448"/>
      <c r="Q904" s="62"/>
      <c r="R904" s="148"/>
      <c r="S904" s="148"/>
      <c r="T904" s="148"/>
      <c r="U904" s="148"/>
      <c r="V904" s="148"/>
      <c r="W904" s="148"/>
      <c r="X904" s="148"/>
      <c r="Y904" s="148"/>
      <c r="Z904" s="148"/>
      <c r="AA904" s="148"/>
    </row>
    <row r="905" spans="1:27" ht="15.75" customHeight="1">
      <c r="A905" s="148"/>
      <c r="B905" s="148"/>
      <c r="C905" s="148"/>
      <c r="D905" s="427"/>
      <c r="E905" s="227"/>
      <c r="F905" s="148"/>
      <c r="G905" s="148"/>
      <c r="H905" s="148"/>
      <c r="I905" s="148"/>
      <c r="J905" s="449"/>
      <c r="K905" s="449"/>
      <c r="L905" s="148"/>
      <c r="M905" s="447"/>
      <c r="N905" s="447"/>
      <c r="O905" s="148"/>
      <c r="P905" s="448"/>
      <c r="Q905" s="62"/>
      <c r="R905" s="148"/>
      <c r="S905" s="148"/>
      <c r="T905" s="148"/>
      <c r="U905" s="148"/>
      <c r="V905" s="148"/>
      <c r="W905" s="148"/>
      <c r="X905" s="148"/>
      <c r="Y905" s="148"/>
      <c r="Z905" s="148"/>
      <c r="AA905" s="148"/>
    </row>
    <row r="906" spans="1:27" ht="15.75" customHeight="1">
      <c r="A906" s="148"/>
      <c r="B906" s="148"/>
      <c r="C906" s="148"/>
      <c r="D906" s="427"/>
      <c r="E906" s="227"/>
      <c r="F906" s="148"/>
      <c r="G906" s="148"/>
      <c r="H906" s="148"/>
      <c r="I906" s="148"/>
      <c r="J906" s="449"/>
      <c r="K906" s="449"/>
      <c r="L906" s="148"/>
      <c r="M906" s="447"/>
      <c r="N906" s="447"/>
      <c r="O906" s="148"/>
      <c r="P906" s="448"/>
      <c r="Q906" s="62"/>
      <c r="R906" s="148"/>
      <c r="S906" s="148"/>
      <c r="T906" s="148"/>
      <c r="U906" s="148"/>
      <c r="V906" s="148"/>
      <c r="W906" s="148"/>
      <c r="X906" s="148"/>
      <c r="Y906" s="148"/>
      <c r="Z906" s="148"/>
      <c r="AA906" s="148"/>
    </row>
    <row r="907" spans="1:27" ht="15.75" customHeight="1">
      <c r="A907" s="148"/>
      <c r="B907" s="148"/>
      <c r="C907" s="148"/>
      <c r="D907" s="427"/>
      <c r="E907" s="227"/>
      <c r="F907" s="148"/>
      <c r="G907" s="148"/>
      <c r="H907" s="148"/>
      <c r="I907" s="148"/>
      <c r="J907" s="449"/>
      <c r="K907" s="449"/>
      <c r="L907" s="148"/>
      <c r="M907" s="447"/>
      <c r="N907" s="447"/>
      <c r="O907" s="148"/>
      <c r="P907" s="448"/>
      <c r="Q907" s="62"/>
      <c r="R907" s="148"/>
      <c r="S907" s="148"/>
      <c r="T907" s="148"/>
      <c r="U907" s="148"/>
      <c r="V907" s="148"/>
      <c r="W907" s="148"/>
      <c r="X907" s="148"/>
      <c r="Y907" s="148"/>
      <c r="Z907" s="148"/>
      <c r="AA907" s="148"/>
    </row>
    <row r="908" spans="1:27" ht="15.75" customHeight="1">
      <c r="A908" s="148"/>
      <c r="B908" s="148"/>
      <c r="C908" s="148"/>
      <c r="D908" s="427"/>
      <c r="E908" s="227"/>
      <c r="F908" s="148"/>
      <c r="G908" s="148"/>
      <c r="H908" s="148"/>
      <c r="I908" s="148"/>
      <c r="J908" s="449"/>
      <c r="K908" s="449"/>
      <c r="L908" s="148"/>
      <c r="M908" s="447"/>
      <c r="N908" s="447"/>
      <c r="O908" s="148"/>
      <c r="P908" s="448"/>
      <c r="Q908" s="62"/>
      <c r="R908" s="148"/>
      <c r="S908" s="148"/>
      <c r="T908" s="148"/>
      <c r="U908" s="148"/>
      <c r="V908" s="148"/>
      <c r="W908" s="148"/>
      <c r="X908" s="148"/>
      <c r="Y908" s="148"/>
      <c r="Z908" s="148"/>
      <c r="AA908" s="148"/>
    </row>
    <row r="909" spans="1:27" ht="15.75" customHeight="1">
      <c r="A909" s="148"/>
      <c r="B909" s="148"/>
      <c r="C909" s="148"/>
      <c r="D909" s="427"/>
      <c r="E909" s="227"/>
      <c r="F909" s="148"/>
      <c r="G909" s="148"/>
      <c r="H909" s="148"/>
      <c r="I909" s="148"/>
      <c r="J909" s="449"/>
      <c r="K909" s="449"/>
      <c r="L909" s="148"/>
      <c r="M909" s="447"/>
      <c r="N909" s="447"/>
      <c r="O909" s="148"/>
      <c r="P909" s="448"/>
      <c r="Q909" s="62"/>
      <c r="R909" s="148"/>
      <c r="S909" s="148"/>
      <c r="T909" s="148"/>
      <c r="U909" s="148"/>
      <c r="V909" s="148"/>
      <c r="W909" s="148"/>
      <c r="X909" s="148"/>
      <c r="Y909" s="148"/>
      <c r="Z909" s="148"/>
      <c r="AA909" s="148"/>
    </row>
    <row r="910" spans="1:27" ht="15.75" customHeight="1">
      <c r="A910" s="148"/>
      <c r="B910" s="148"/>
      <c r="C910" s="148"/>
      <c r="D910" s="427"/>
      <c r="E910" s="227"/>
      <c r="F910" s="148"/>
      <c r="G910" s="148"/>
      <c r="H910" s="148"/>
      <c r="I910" s="148"/>
      <c r="J910" s="449"/>
      <c r="K910" s="449"/>
      <c r="L910" s="148"/>
      <c r="M910" s="447"/>
      <c r="N910" s="447"/>
      <c r="O910" s="148"/>
      <c r="P910" s="448"/>
      <c r="Q910" s="62"/>
      <c r="R910" s="148"/>
      <c r="S910" s="148"/>
      <c r="T910" s="148"/>
      <c r="U910" s="148"/>
      <c r="V910" s="148"/>
      <c r="W910" s="148"/>
      <c r="X910" s="148"/>
      <c r="Y910" s="148"/>
      <c r="Z910" s="148"/>
      <c r="AA910" s="148"/>
    </row>
    <row r="911" spans="1:27" ht="15.75" customHeight="1">
      <c r="A911" s="148"/>
      <c r="B911" s="148"/>
      <c r="C911" s="148"/>
      <c r="D911" s="427"/>
      <c r="E911" s="227"/>
      <c r="F911" s="148"/>
      <c r="G911" s="148"/>
      <c r="H911" s="148"/>
      <c r="I911" s="148"/>
      <c r="J911" s="449"/>
      <c r="K911" s="449"/>
      <c r="L911" s="148"/>
      <c r="M911" s="447"/>
      <c r="N911" s="447"/>
      <c r="O911" s="148"/>
      <c r="P911" s="448"/>
      <c r="Q911" s="62"/>
      <c r="R911" s="148"/>
      <c r="S911" s="148"/>
      <c r="T911" s="148"/>
      <c r="U911" s="148"/>
      <c r="V911" s="148"/>
      <c r="W911" s="148"/>
      <c r="X911" s="148"/>
      <c r="Y911" s="148"/>
      <c r="Z911" s="148"/>
      <c r="AA911" s="148"/>
    </row>
    <row r="912" spans="1:27" ht="15.75" customHeight="1">
      <c r="A912" s="148"/>
      <c r="B912" s="148"/>
      <c r="C912" s="148"/>
      <c r="D912" s="427"/>
      <c r="E912" s="227"/>
      <c r="F912" s="148"/>
      <c r="G912" s="148"/>
      <c r="H912" s="148"/>
      <c r="I912" s="148"/>
      <c r="J912" s="449"/>
      <c r="K912" s="449"/>
      <c r="L912" s="148"/>
      <c r="M912" s="447"/>
      <c r="N912" s="447"/>
      <c r="O912" s="148"/>
      <c r="P912" s="448"/>
      <c r="Q912" s="62"/>
      <c r="R912" s="148"/>
      <c r="S912" s="148"/>
      <c r="T912" s="148"/>
      <c r="U912" s="148"/>
      <c r="V912" s="148"/>
      <c r="W912" s="148"/>
      <c r="X912" s="148"/>
      <c r="Y912" s="148"/>
      <c r="Z912" s="148"/>
      <c r="AA912" s="148"/>
    </row>
    <row r="913" spans="1:27" ht="15.75" customHeight="1">
      <c r="A913" s="148"/>
      <c r="B913" s="148"/>
      <c r="C913" s="148"/>
      <c r="D913" s="427"/>
      <c r="E913" s="227"/>
      <c r="F913" s="148"/>
      <c r="G913" s="148"/>
      <c r="H913" s="148"/>
      <c r="I913" s="148"/>
      <c r="J913" s="449"/>
      <c r="K913" s="449"/>
      <c r="L913" s="148"/>
      <c r="M913" s="447"/>
      <c r="N913" s="447"/>
      <c r="O913" s="148"/>
      <c r="P913" s="448"/>
      <c r="Q913" s="62"/>
      <c r="R913" s="148"/>
      <c r="S913" s="148"/>
      <c r="T913" s="148"/>
      <c r="U913" s="148"/>
      <c r="V913" s="148"/>
      <c r="W913" s="148"/>
      <c r="X913" s="148"/>
      <c r="Y913" s="148"/>
      <c r="Z913" s="148"/>
      <c r="AA913" s="148"/>
    </row>
    <row r="914" spans="1:27" ht="15.75" customHeight="1">
      <c r="A914" s="148"/>
      <c r="B914" s="148"/>
      <c r="C914" s="148"/>
      <c r="D914" s="427"/>
      <c r="E914" s="227"/>
      <c r="F914" s="148"/>
      <c r="G914" s="148"/>
      <c r="H914" s="148"/>
      <c r="I914" s="148"/>
      <c r="J914" s="449"/>
      <c r="K914" s="449"/>
      <c r="L914" s="148"/>
      <c r="M914" s="447"/>
      <c r="N914" s="447"/>
      <c r="O914" s="148"/>
      <c r="P914" s="448"/>
      <c r="Q914" s="62"/>
      <c r="R914" s="148"/>
      <c r="S914" s="148"/>
      <c r="T914" s="148"/>
      <c r="U914" s="148"/>
      <c r="V914" s="148"/>
      <c r="W914" s="148"/>
      <c r="X914" s="148"/>
      <c r="Y914" s="148"/>
      <c r="Z914" s="148"/>
      <c r="AA914" s="148"/>
    </row>
    <row r="915" spans="1:27" ht="15.75" customHeight="1">
      <c r="A915" s="148"/>
      <c r="B915" s="148"/>
      <c r="C915" s="148"/>
      <c r="D915" s="427"/>
      <c r="E915" s="227"/>
      <c r="F915" s="148"/>
      <c r="G915" s="148"/>
      <c r="H915" s="148"/>
      <c r="I915" s="148"/>
      <c r="J915" s="449"/>
      <c r="K915" s="449"/>
      <c r="L915" s="148"/>
      <c r="M915" s="447"/>
      <c r="N915" s="447"/>
      <c r="O915" s="148"/>
      <c r="P915" s="448"/>
      <c r="Q915" s="62"/>
      <c r="R915" s="148"/>
      <c r="S915" s="148"/>
      <c r="T915" s="148"/>
      <c r="U915" s="148"/>
      <c r="V915" s="148"/>
      <c r="W915" s="148"/>
      <c r="X915" s="148"/>
      <c r="Y915" s="148"/>
      <c r="Z915" s="148"/>
      <c r="AA915" s="148"/>
    </row>
    <row r="916" spans="1:27" ht="15.75" customHeight="1">
      <c r="A916" s="148"/>
      <c r="B916" s="148"/>
      <c r="C916" s="148"/>
      <c r="D916" s="427"/>
      <c r="E916" s="227"/>
      <c r="F916" s="148"/>
      <c r="G916" s="148"/>
      <c r="H916" s="148"/>
      <c r="I916" s="148"/>
      <c r="J916" s="449"/>
      <c r="K916" s="449"/>
      <c r="L916" s="148"/>
      <c r="M916" s="447"/>
      <c r="N916" s="447"/>
      <c r="O916" s="148"/>
      <c r="P916" s="448"/>
      <c r="Q916" s="62"/>
      <c r="R916" s="148"/>
      <c r="S916" s="148"/>
      <c r="T916" s="148"/>
      <c r="U916" s="148"/>
      <c r="V916" s="148"/>
      <c r="W916" s="148"/>
      <c r="X916" s="148"/>
      <c r="Y916" s="148"/>
      <c r="Z916" s="148"/>
      <c r="AA916" s="148"/>
    </row>
    <row r="917" spans="1:27" ht="15.75" customHeight="1">
      <c r="A917" s="148"/>
      <c r="B917" s="148"/>
      <c r="C917" s="148"/>
      <c r="D917" s="427"/>
      <c r="E917" s="227"/>
      <c r="F917" s="148"/>
      <c r="G917" s="148"/>
      <c r="H917" s="148"/>
      <c r="I917" s="148"/>
      <c r="J917" s="449"/>
      <c r="K917" s="449"/>
      <c r="L917" s="148"/>
      <c r="M917" s="447"/>
      <c r="N917" s="447"/>
      <c r="O917" s="148"/>
      <c r="P917" s="448"/>
      <c r="Q917" s="62"/>
      <c r="R917" s="148"/>
      <c r="S917" s="148"/>
      <c r="T917" s="148"/>
      <c r="U917" s="148"/>
      <c r="V917" s="148"/>
      <c r="W917" s="148"/>
      <c r="X917" s="148"/>
      <c r="Y917" s="148"/>
      <c r="Z917" s="148"/>
      <c r="AA917" s="148"/>
    </row>
    <row r="918" spans="1:27" ht="15.75" customHeight="1">
      <c r="A918" s="148"/>
      <c r="B918" s="148"/>
      <c r="C918" s="148"/>
      <c r="D918" s="427"/>
      <c r="E918" s="227"/>
      <c r="F918" s="148"/>
      <c r="G918" s="148"/>
      <c r="H918" s="148"/>
      <c r="I918" s="148"/>
      <c r="J918" s="449"/>
      <c r="K918" s="449"/>
      <c r="L918" s="148"/>
      <c r="M918" s="447"/>
      <c r="N918" s="447"/>
      <c r="O918" s="148"/>
      <c r="P918" s="448"/>
      <c r="Q918" s="62"/>
      <c r="R918" s="148"/>
      <c r="S918" s="148"/>
      <c r="T918" s="148"/>
      <c r="U918" s="148"/>
      <c r="V918" s="148"/>
      <c r="W918" s="148"/>
      <c r="X918" s="148"/>
      <c r="Y918" s="148"/>
      <c r="Z918" s="148"/>
      <c r="AA918" s="148"/>
    </row>
    <row r="919" spans="1:27" ht="15.75" customHeight="1">
      <c r="A919" s="148"/>
      <c r="B919" s="148"/>
      <c r="C919" s="148"/>
      <c r="D919" s="427"/>
      <c r="E919" s="227"/>
      <c r="F919" s="148"/>
      <c r="G919" s="148"/>
      <c r="H919" s="148"/>
      <c r="I919" s="148"/>
      <c r="J919" s="449"/>
      <c r="K919" s="449"/>
      <c r="L919" s="148"/>
      <c r="M919" s="447"/>
      <c r="N919" s="447"/>
      <c r="O919" s="148"/>
      <c r="P919" s="448"/>
      <c r="Q919" s="62"/>
      <c r="R919" s="148"/>
      <c r="S919" s="148"/>
      <c r="T919" s="148"/>
      <c r="U919" s="148"/>
      <c r="V919" s="148"/>
      <c r="W919" s="148"/>
      <c r="X919" s="148"/>
      <c r="Y919" s="148"/>
      <c r="Z919" s="148"/>
      <c r="AA919" s="148"/>
    </row>
    <row r="920" spans="1:27" ht="15.75" customHeight="1">
      <c r="A920" s="148"/>
      <c r="B920" s="148"/>
      <c r="C920" s="148"/>
      <c r="D920" s="427"/>
      <c r="E920" s="227"/>
      <c r="F920" s="148"/>
      <c r="G920" s="148"/>
      <c r="H920" s="148"/>
      <c r="I920" s="148"/>
      <c r="J920" s="449"/>
      <c r="K920" s="449"/>
      <c r="L920" s="148"/>
      <c r="M920" s="447"/>
      <c r="N920" s="447"/>
      <c r="O920" s="148"/>
      <c r="P920" s="448"/>
      <c r="Q920" s="62"/>
      <c r="R920" s="148"/>
      <c r="S920" s="148"/>
      <c r="T920" s="148"/>
      <c r="U920" s="148"/>
      <c r="V920" s="148"/>
      <c r="W920" s="148"/>
      <c r="X920" s="148"/>
      <c r="Y920" s="148"/>
      <c r="Z920" s="148"/>
      <c r="AA920" s="148"/>
    </row>
    <row r="921" spans="1:27" ht="15.75" customHeight="1">
      <c r="A921" s="148"/>
      <c r="B921" s="148"/>
      <c r="C921" s="148"/>
      <c r="D921" s="427"/>
      <c r="E921" s="227"/>
      <c r="F921" s="148"/>
      <c r="G921" s="148"/>
      <c r="H921" s="148"/>
      <c r="I921" s="148"/>
      <c r="J921" s="449"/>
      <c r="K921" s="449"/>
      <c r="L921" s="148"/>
      <c r="M921" s="447"/>
      <c r="N921" s="447"/>
      <c r="O921" s="148"/>
      <c r="P921" s="448"/>
      <c r="Q921" s="62"/>
      <c r="R921" s="148"/>
      <c r="S921" s="148"/>
      <c r="T921" s="148"/>
      <c r="U921" s="148"/>
      <c r="V921" s="148"/>
      <c r="W921" s="148"/>
      <c r="X921" s="148"/>
      <c r="Y921" s="148"/>
      <c r="Z921" s="148"/>
      <c r="AA921" s="148"/>
    </row>
    <row r="922" spans="1:27" ht="15.75" customHeight="1">
      <c r="A922" s="148"/>
      <c r="B922" s="148"/>
      <c r="C922" s="148"/>
      <c r="D922" s="427"/>
      <c r="E922" s="227"/>
      <c r="F922" s="148"/>
      <c r="G922" s="148"/>
      <c r="H922" s="148"/>
      <c r="I922" s="148"/>
      <c r="J922" s="449"/>
      <c r="K922" s="449"/>
      <c r="L922" s="148"/>
      <c r="M922" s="447"/>
      <c r="N922" s="447"/>
      <c r="O922" s="148"/>
      <c r="P922" s="448"/>
      <c r="Q922" s="62"/>
      <c r="R922" s="148"/>
      <c r="S922" s="148"/>
      <c r="T922" s="148"/>
      <c r="U922" s="148"/>
      <c r="V922" s="148"/>
      <c r="W922" s="148"/>
      <c r="X922" s="148"/>
      <c r="Y922" s="148"/>
      <c r="Z922" s="148"/>
      <c r="AA922" s="148"/>
    </row>
    <row r="923" spans="1:27" ht="15.75" customHeight="1">
      <c r="A923" s="148"/>
      <c r="B923" s="148"/>
      <c r="C923" s="148"/>
      <c r="D923" s="427"/>
      <c r="E923" s="227"/>
      <c r="F923" s="148"/>
      <c r="G923" s="148"/>
      <c r="H923" s="148"/>
      <c r="I923" s="148"/>
      <c r="J923" s="449"/>
      <c r="K923" s="449"/>
      <c r="L923" s="148"/>
      <c r="M923" s="447"/>
      <c r="N923" s="447"/>
      <c r="O923" s="148"/>
      <c r="P923" s="448"/>
      <c r="Q923" s="62"/>
      <c r="R923" s="148"/>
      <c r="S923" s="148"/>
      <c r="T923" s="148"/>
      <c r="U923" s="148"/>
      <c r="V923" s="148"/>
      <c r="W923" s="148"/>
      <c r="X923" s="148"/>
      <c r="Y923" s="148"/>
      <c r="Z923" s="148"/>
      <c r="AA923" s="148"/>
    </row>
    <row r="924" spans="1:27" ht="15.75" customHeight="1">
      <c r="A924" s="148"/>
      <c r="B924" s="148"/>
      <c r="C924" s="148"/>
      <c r="D924" s="427"/>
      <c r="E924" s="227"/>
      <c r="F924" s="148"/>
      <c r="G924" s="148"/>
      <c r="H924" s="148"/>
      <c r="I924" s="148"/>
      <c r="J924" s="449"/>
      <c r="K924" s="449"/>
      <c r="L924" s="148"/>
      <c r="M924" s="447"/>
      <c r="N924" s="447"/>
      <c r="O924" s="148"/>
      <c r="P924" s="448"/>
      <c r="Q924" s="62"/>
      <c r="R924" s="148"/>
      <c r="S924" s="148"/>
      <c r="T924" s="148"/>
      <c r="U924" s="148"/>
      <c r="V924" s="148"/>
      <c r="W924" s="148"/>
      <c r="X924" s="148"/>
      <c r="Y924" s="148"/>
      <c r="Z924" s="148"/>
      <c r="AA924" s="148"/>
    </row>
    <row r="925" spans="1:27" ht="15.75" customHeight="1">
      <c r="A925" s="148"/>
      <c r="B925" s="148"/>
      <c r="C925" s="148"/>
      <c r="D925" s="427"/>
      <c r="E925" s="227"/>
      <c r="F925" s="148"/>
      <c r="G925" s="148"/>
      <c r="H925" s="148"/>
      <c r="I925" s="148"/>
      <c r="J925" s="449"/>
      <c r="K925" s="449"/>
      <c r="L925" s="148"/>
      <c r="M925" s="447"/>
      <c r="N925" s="447"/>
      <c r="O925" s="148"/>
      <c r="P925" s="448"/>
      <c r="Q925" s="62"/>
      <c r="R925" s="148"/>
      <c r="S925" s="148"/>
      <c r="T925" s="148"/>
      <c r="U925" s="148"/>
      <c r="V925" s="148"/>
      <c r="W925" s="148"/>
      <c r="X925" s="148"/>
      <c r="Y925" s="148"/>
      <c r="Z925" s="148"/>
      <c r="AA925" s="148"/>
    </row>
    <row r="926" spans="1:27" ht="15.75" customHeight="1">
      <c r="A926" s="148"/>
      <c r="B926" s="148"/>
      <c r="C926" s="148"/>
      <c r="D926" s="427"/>
      <c r="E926" s="227"/>
      <c r="F926" s="148"/>
      <c r="G926" s="148"/>
      <c r="H926" s="148"/>
      <c r="I926" s="148"/>
      <c r="J926" s="449"/>
      <c r="K926" s="449"/>
      <c r="L926" s="148"/>
      <c r="M926" s="447"/>
      <c r="N926" s="447"/>
      <c r="O926" s="148"/>
      <c r="P926" s="448"/>
      <c r="Q926" s="62"/>
      <c r="R926" s="148"/>
      <c r="S926" s="148"/>
      <c r="T926" s="148"/>
      <c r="U926" s="148"/>
      <c r="V926" s="148"/>
      <c r="W926" s="148"/>
      <c r="X926" s="148"/>
      <c r="Y926" s="148"/>
      <c r="Z926" s="148"/>
      <c r="AA926" s="148"/>
    </row>
    <row r="927" spans="1:27" ht="15.75" customHeight="1">
      <c r="A927" s="148"/>
      <c r="B927" s="148"/>
      <c r="C927" s="148"/>
      <c r="D927" s="427"/>
      <c r="E927" s="227"/>
      <c r="F927" s="148"/>
      <c r="G927" s="148"/>
      <c r="H927" s="148"/>
      <c r="I927" s="148"/>
      <c r="J927" s="449"/>
      <c r="K927" s="449"/>
      <c r="L927" s="148"/>
      <c r="M927" s="447"/>
      <c r="N927" s="447"/>
      <c r="O927" s="148"/>
      <c r="P927" s="448"/>
      <c r="Q927" s="62"/>
      <c r="R927" s="148"/>
      <c r="S927" s="148"/>
      <c r="T927" s="148"/>
      <c r="U927" s="148"/>
      <c r="V927" s="148"/>
      <c r="W927" s="148"/>
      <c r="X927" s="148"/>
      <c r="Y927" s="148"/>
      <c r="Z927" s="148"/>
      <c r="AA927" s="148"/>
    </row>
    <row r="928" spans="1:27" ht="15.75" customHeight="1">
      <c r="A928" s="148"/>
      <c r="B928" s="148"/>
      <c r="C928" s="148"/>
      <c r="D928" s="427"/>
      <c r="E928" s="227"/>
      <c r="F928" s="148"/>
      <c r="G928" s="148"/>
      <c r="H928" s="148"/>
      <c r="I928" s="148"/>
      <c r="J928" s="449"/>
      <c r="K928" s="449"/>
      <c r="L928" s="148"/>
      <c r="M928" s="447"/>
      <c r="N928" s="447"/>
      <c r="O928" s="148"/>
      <c r="P928" s="448"/>
      <c r="Q928" s="62"/>
      <c r="R928" s="148"/>
      <c r="S928" s="148"/>
      <c r="T928" s="148"/>
      <c r="U928" s="148"/>
      <c r="V928" s="148"/>
      <c r="W928" s="148"/>
      <c r="X928" s="148"/>
      <c r="Y928" s="148"/>
      <c r="Z928" s="148"/>
      <c r="AA928" s="148"/>
    </row>
    <row r="929" spans="1:27" ht="15.75" customHeight="1">
      <c r="A929" s="148"/>
      <c r="B929" s="148"/>
      <c r="C929" s="148"/>
      <c r="D929" s="427"/>
      <c r="E929" s="227"/>
      <c r="F929" s="148"/>
      <c r="G929" s="148"/>
      <c r="H929" s="148"/>
      <c r="I929" s="148"/>
      <c r="J929" s="449"/>
      <c r="K929" s="449"/>
      <c r="L929" s="148"/>
      <c r="M929" s="447"/>
      <c r="N929" s="447"/>
      <c r="O929" s="148"/>
      <c r="P929" s="448"/>
      <c r="Q929" s="62"/>
      <c r="R929" s="148"/>
      <c r="S929" s="148"/>
      <c r="T929" s="148"/>
      <c r="U929" s="148"/>
      <c r="V929" s="148"/>
      <c r="W929" s="148"/>
      <c r="X929" s="148"/>
      <c r="Y929" s="148"/>
      <c r="Z929" s="148"/>
      <c r="AA929" s="148"/>
    </row>
    <row r="930" spans="1:27" ht="15.75" customHeight="1">
      <c r="A930" s="148"/>
      <c r="B930" s="148"/>
      <c r="C930" s="148"/>
      <c r="D930" s="427"/>
      <c r="E930" s="227"/>
      <c r="F930" s="148"/>
      <c r="G930" s="148"/>
      <c r="H930" s="148"/>
      <c r="I930" s="148"/>
      <c r="J930" s="449"/>
      <c r="K930" s="449"/>
      <c r="L930" s="148"/>
      <c r="M930" s="447"/>
      <c r="N930" s="447"/>
      <c r="O930" s="148"/>
      <c r="P930" s="448"/>
      <c r="Q930" s="62"/>
      <c r="R930" s="148"/>
      <c r="S930" s="148"/>
      <c r="T930" s="148"/>
      <c r="U930" s="148"/>
      <c r="V930" s="148"/>
      <c r="W930" s="148"/>
      <c r="X930" s="148"/>
      <c r="Y930" s="148"/>
      <c r="Z930" s="148"/>
      <c r="AA930" s="148"/>
    </row>
    <row r="931" spans="1:27" ht="15.75" customHeight="1">
      <c r="A931" s="148"/>
      <c r="B931" s="148"/>
      <c r="C931" s="148"/>
      <c r="D931" s="427"/>
      <c r="E931" s="227"/>
      <c r="F931" s="148"/>
      <c r="G931" s="148"/>
      <c r="H931" s="148"/>
      <c r="I931" s="148"/>
      <c r="J931" s="449"/>
      <c r="K931" s="449"/>
      <c r="L931" s="148"/>
      <c r="M931" s="447"/>
      <c r="N931" s="447"/>
      <c r="O931" s="148"/>
      <c r="P931" s="448"/>
      <c r="Q931" s="62"/>
      <c r="R931" s="148"/>
      <c r="S931" s="148"/>
      <c r="T931" s="148"/>
      <c r="U931" s="148"/>
      <c r="V931" s="148"/>
      <c r="W931" s="148"/>
      <c r="X931" s="148"/>
      <c r="Y931" s="148"/>
      <c r="Z931" s="148"/>
      <c r="AA931" s="148"/>
    </row>
    <row r="932" spans="1:27" ht="15.75" customHeight="1">
      <c r="A932" s="148"/>
      <c r="B932" s="148"/>
      <c r="C932" s="148"/>
      <c r="D932" s="427"/>
      <c r="E932" s="227"/>
      <c r="F932" s="148"/>
      <c r="G932" s="148"/>
      <c r="H932" s="148"/>
      <c r="I932" s="148"/>
      <c r="J932" s="449"/>
      <c r="K932" s="449"/>
      <c r="L932" s="148"/>
      <c r="M932" s="447"/>
      <c r="N932" s="447"/>
      <c r="O932" s="148"/>
      <c r="P932" s="448"/>
      <c r="Q932" s="62"/>
      <c r="R932" s="148"/>
      <c r="S932" s="148"/>
      <c r="T932" s="148"/>
      <c r="U932" s="148"/>
      <c r="V932" s="148"/>
      <c r="W932" s="148"/>
      <c r="X932" s="148"/>
      <c r="Y932" s="148"/>
      <c r="Z932" s="148"/>
      <c r="AA932" s="148"/>
    </row>
    <row r="933" spans="1:27" ht="15.75" customHeight="1">
      <c r="A933" s="148"/>
      <c r="B933" s="148"/>
      <c r="C933" s="148"/>
      <c r="D933" s="427"/>
      <c r="E933" s="227"/>
      <c r="F933" s="148"/>
      <c r="G933" s="148"/>
      <c r="H933" s="148"/>
      <c r="I933" s="148"/>
      <c r="J933" s="449"/>
      <c r="K933" s="449"/>
      <c r="L933" s="148"/>
      <c r="M933" s="447"/>
      <c r="N933" s="447"/>
      <c r="O933" s="148"/>
      <c r="P933" s="448"/>
      <c r="Q933" s="62"/>
      <c r="R933" s="148"/>
      <c r="S933" s="148"/>
      <c r="T933" s="148"/>
      <c r="U933" s="148"/>
      <c r="V933" s="148"/>
      <c r="W933" s="148"/>
      <c r="X933" s="148"/>
      <c r="Y933" s="148"/>
      <c r="Z933" s="148"/>
      <c r="AA933" s="148"/>
    </row>
    <row r="934" spans="1:27" ht="15.75" customHeight="1">
      <c r="A934" s="148"/>
      <c r="B934" s="148"/>
      <c r="C934" s="148"/>
      <c r="D934" s="427"/>
      <c r="E934" s="227"/>
      <c r="F934" s="148"/>
      <c r="G934" s="148"/>
      <c r="H934" s="148"/>
      <c r="I934" s="148"/>
      <c r="J934" s="449"/>
      <c r="K934" s="449"/>
      <c r="L934" s="148"/>
      <c r="M934" s="447"/>
      <c r="N934" s="447"/>
      <c r="O934" s="148"/>
      <c r="P934" s="448"/>
      <c r="Q934" s="62"/>
      <c r="R934" s="148"/>
      <c r="S934" s="148"/>
      <c r="T934" s="148"/>
      <c r="U934" s="148"/>
      <c r="V934" s="148"/>
      <c r="W934" s="148"/>
      <c r="X934" s="148"/>
      <c r="Y934" s="148"/>
      <c r="Z934" s="148"/>
      <c r="AA934" s="148"/>
    </row>
    <row r="935" spans="1:27" ht="15.75" customHeight="1">
      <c r="A935" s="148"/>
      <c r="B935" s="148"/>
      <c r="C935" s="148"/>
      <c r="D935" s="427"/>
      <c r="E935" s="227"/>
      <c r="F935" s="148"/>
      <c r="G935" s="148"/>
      <c r="H935" s="148"/>
      <c r="I935" s="148"/>
      <c r="J935" s="449"/>
      <c r="K935" s="449"/>
      <c r="L935" s="148"/>
      <c r="M935" s="447"/>
      <c r="N935" s="447"/>
      <c r="O935" s="148"/>
      <c r="P935" s="448"/>
      <c r="Q935" s="62"/>
      <c r="R935" s="148"/>
      <c r="S935" s="148"/>
      <c r="T935" s="148"/>
      <c r="U935" s="148"/>
      <c r="V935" s="148"/>
      <c r="W935" s="148"/>
      <c r="X935" s="148"/>
      <c r="Y935" s="148"/>
      <c r="Z935" s="148"/>
      <c r="AA935" s="148"/>
    </row>
    <row r="936" spans="1:27" ht="15.75" customHeight="1">
      <c r="A936" s="148"/>
      <c r="B936" s="148"/>
      <c r="C936" s="148"/>
      <c r="D936" s="427"/>
      <c r="E936" s="227"/>
      <c r="F936" s="148"/>
      <c r="G936" s="148"/>
      <c r="H936" s="148"/>
      <c r="I936" s="148"/>
      <c r="J936" s="449"/>
      <c r="K936" s="449"/>
      <c r="L936" s="148"/>
      <c r="M936" s="447"/>
      <c r="N936" s="447"/>
      <c r="O936" s="148"/>
      <c r="P936" s="448"/>
      <c r="Q936" s="62"/>
      <c r="R936" s="148"/>
      <c r="S936" s="148"/>
      <c r="T936" s="148"/>
      <c r="U936" s="148"/>
      <c r="V936" s="148"/>
      <c r="W936" s="148"/>
      <c r="X936" s="148"/>
      <c r="Y936" s="148"/>
      <c r="Z936" s="148"/>
      <c r="AA936" s="148"/>
    </row>
    <row r="937" spans="1:27" ht="15.75" customHeight="1">
      <c r="A937" s="148"/>
      <c r="B937" s="148"/>
      <c r="C937" s="148"/>
      <c r="D937" s="427"/>
      <c r="E937" s="227"/>
      <c r="F937" s="148"/>
      <c r="G937" s="148"/>
      <c r="H937" s="148"/>
      <c r="I937" s="148"/>
      <c r="J937" s="449"/>
      <c r="K937" s="449"/>
      <c r="L937" s="148"/>
      <c r="M937" s="447"/>
      <c r="N937" s="447"/>
      <c r="O937" s="148"/>
      <c r="P937" s="448"/>
      <c r="Q937" s="62"/>
      <c r="R937" s="148"/>
      <c r="S937" s="148"/>
      <c r="T937" s="148"/>
      <c r="U937" s="148"/>
      <c r="V937" s="148"/>
      <c r="W937" s="148"/>
      <c r="X937" s="148"/>
      <c r="Y937" s="148"/>
      <c r="Z937" s="148"/>
      <c r="AA937" s="148"/>
    </row>
    <row r="938" spans="1:27" ht="15.75" customHeight="1">
      <c r="A938" s="148"/>
      <c r="B938" s="148"/>
      <c r="C938" s="148"/>
      <c r="D938" s="427"/>
      <c r="E938" s="227"/>
      <c r="F938" s="148"/>
      <c r="G938" s="148"/>
      <c r="H938" s="148"/>
      <c r="I938" s="148"/>
      <c r="J938" s="449"/>
      <c r="K938" s="449"/>
      <c r="L938" s="148"/>
      <c r="M938" s="447"/>
      <c r="N938" s="447"/>
      <c r="O938" s="148"/>
      <c r="P938" s="448"/>
      <c r="Q938" s="62"/>
      <c r="R938" s="148"/>
      <c r="S938" s="148"/>
      <c r="T938" s="148"/>
      <c r="U938" s="148"/>
      <c r="V938" s="148"/>
      <c r="W938" s="148"/>
      <c r="X938" s="148"/>
      <c r="Y938" s="148"/>
      <c r="Z938" s="148"/>
      <c r="AA938" s="148"/>
    </row>
    <row r="939" spans="1:27" ht="15.75" customHeight="1">
      <c r="A939" s="148"/>
      <c r="B939" s="148"/>
      <c r="C939" s="148"/>
      <c r="D939" s="427"/>
      <c r="E939" s="227"/>
      <c r="F939" s="148"/>
      <c r="G939" s="148"/>
      <c r="H939" s="148"/>
      <c r="I939" s="148"/>
      <c r="J939" s="449"/>
      <c r="K939" s="449"/>
      <c r="L939" s="148"/>
      <c r="M939" s="447"/>
      <c r="N939" s="447"/>
      <c r="O939" s="148"/>
      <c r="P939" s="448"/>
      <c r="Q939" s="62"/>
      <c r="R939" s="148"/>
      <c r="S939" s="148"/>
      <c r="T939" s="148"/>
      <c r="U939" s="148"/>
      <c r="V939" s="148"/>
      <c r="W939" s="148"/>
      <c r="X939" s="148"/>
      <c r="Y939" s="148"/>
      <c r="Z939" s="148"/>
      <c r="AA939" s="148"/>
    </row>
    <row r="940" spans="1:27" ht="15.75" customHeight="1">
      <c r="A940" s="148"/>
      <c r="B940" s="148"/>
      <c r="C940" s="148"/>
      <c r="D940" s="427"/>
      <c r="E940" s="227"/>
      <c r="F940" s="148"/>
      <c r="G940" s="148"/>
      <c r="H940" s="148"/>
      <c r="I940" s="148"/>
      <c r="J940" s="449"/>
      <c r="K940" s="449"/>
      <c r="L940" s="148"/>
      <c r="M940" s="447"/>
      <c r="N940" s="447"/>
      <c r="O940" s="148"/>
      <c r="P940" s="448"/>
      <c r="Q940" s="62"/>
      <c r="R940" s="148"/>
      <c r="S940" s="148"/>
      <c r="T940" s="148"/>
      <c r="U940" s="148"/>
      <c r="V940" s="148"/>
      <c r="W940" s="148"/>
      <c r="X940" s="148"/>
      <c r="Y940" s="148"/>
      <c r="Z940" s="148"/>
      <c r="AA940" s="148"/>
    </row>
    <row r="941" spans="1:27" ht="15.75" customHeight="1">
      <c r="A941" s="148"/>
      <c r="B941" s="148"/>
      <c r="C941" s="148"/>
      <c r="D941" s="427"/>
      <c r="E941" s="227"/>
      <c r="F941" s="148"/>
      <c r="G941" s="148"/>
      <c r="H941" s="148"/>
      <c r="I941" s="148"/>
      <c r="J941" s="449"/>
      <c r="K941" s="449"/>
      <c r="L941" s="148"/>
      <c r="M941" s="447"/>
      <c r="N941" s="447"/>
      <c r="O941" s="148"/>
      <c r="P941" s="448"/>
      <c r="Q941" s="62"/>
      <c r="R941" s="148"/>
      <c r="S941" s="148"/>
      <c r="T941" s="148"/>
      <c r="U941" s="148"/>
      <c r="V941" s="148"/>
      <c r="W941" s="148"/>
      <c r="X941" s="148"/>
      <c r="Y941" s="148"/>
      <c r="Z941" s="148"/>
      <c r="AA941" s="148"/>
    </row>
    <row r="942" spans="1:27" ht="15.75" customHeight="1">
      <c r="A942" s="148"/>
      <c r="B942" s="148"/>
      <c r="C942" s="148"/>
      <c r="D942" s="427"/>
      <c r="E942" s="227"/>
      <c r="F942" s="148"/>
      <c r="G942" s="148"/>
      <c r="H942" s="148"/>
      <c r="I942" s="148"/>
      <c r="J942" s="449"/>
      <c r="K942" s="449"/>
      <c r="L942" s="148"/>
      <c r="M942" s="447"/>
      <c r="N942" s="447"/>
      <c r="O942" s="148"/>
      <c r="P942" s="448"/>
      <c r="Q942" s="62"/>
      <c r="R942" s="148"/>
      <c r="S942" s="148"/>
      <c r="T942" s="148"/>
      <c r="U942" s="148"/>
      <c r="V942" s="148"/>
      <c r="W942" s="148"/>
      <c r="X942" s="148"/>
      <c r="Y942" s="148"/>
      <c r="Z942" s="148"/>
      <c r="AA942" s="148"/>
    </row>
    <row r="943" spans="1:27" ht="15.75" customHeight="1">
      <c r="A943" s="148"/>
      <c r="B943" s="148"/>
      <c r="C943" s="148"/>
      <c r="D943" s="427"/>
      <c r="E943" s="227"/>
      <c r="F943" s="148"/>
      <c r="G943" s="148"/>
      <c r="H943" s="148"/>
      <c r="I943" s="148"/>
      <c r="J943" s="449"/>
      <c r="K943" s="449"/>
      <c r="L943" s="148"/>
      <c r="M943" s="447"/>
      <c r="N943" s="447"/>
      <c r="O943" s="148"/>
      <c r="P943" s="448"/>
      <c r="Q943" s="62"/>
      <c r="R943" s="148"/>
      <c r="S943" s="148"/>
      <c r="T943" s="148"/>
      <c r="U943" s="148"/>
      <c r="V943" s="148"/>
      <c r="W943" s="148"/>
      <c r="X943" s="148"/>
      <c r="Y943" s="148"/>
      <c r="Z943" s="148"/>
      <c r="AA943" s="148"/>
    </row>
    <row r="944" spans="1:27" ht="15.75" customHeight="1">
      <c r="A944" s="148"/>
      <c r="B944" s="148"/>
      <c r="C944" s="148"/>
      <c r="D944" s="427"/>
      <c r="E944" s="227"/>
      <c r="F944" s="148"/>
      <c r="G944" s="148"/>
      <c r="H944" s="148"/>
      <c r="I944" s="148"/>
      <c r="J944" s="449"/>
      <c r="K944" s="449"/>
      <c r="L944" s="148"/>
      <c r="M944" s="447"/>
      <c r="N944" s="447"/>
      <c r="O944" s="148"/>
      <c r="P944" s="448"/>
      <c r="Q944" s="62"/>
      <c r="R944" s="148"/>
      <c r="S944" s="148"/>
      <c r="T944" s="148"/>
      <c r="U944" s="148"/>
      <c r="V944" s="148"/>
      <c r="W944" s="148"/>
      <c r="X944" s="148"/>
      <c r="Y944" s="148"/>
      <c r="Z944" s="148"/>
      <c r="AA944" s="148"/>
    </row>
    <row r="945" spans="1:27" ht="15.75" customHeight="1">
      <c r="A945" s="148"/>
      <c r="B945" s="148"/>
      <c r="C945" s="148"/>
      <c r="D945" s="427"/>
      <c r="E945" s="227"/>
      <c r="F945" s="148"/>
      <c r="G945" s="148"/>
      <c r="H945" s="148"/>
      <c r="I945" s="148"/>
      <c r="J945" s="449"/>
      <c r="K945" s="449"/>
      <c r="L945" s="148"/>
      <c r="M945" s="447"/>
      <c r="N945" s="447"/>
      <c r="O945" s="148"/>
      <c r="P945" s="448"/>
      <c r="Q945" s="62"/>
      <c r="R945" s="148"/>
      <c r="S945" s="148"/>
      <c r="T945" s="148"/>
      <c r="U945" s="148"/>
      <c r="V945" s="148"/>
      <c r="W945" s="148"/>
      <c r="X945" s="148"/>
      <c r="Y945" s="148"/>
      <c r="Z945" s="148"/>
      <c r="AA945" s="148"/>
    </row>
    <row r="946" spans="1:27" ht="15.75" customHeight="1">
      <c r="A946" s="148"/>
      <c r="B946" s="148"/>
      <c r="C946" s="148"/>
      <c r="D946" s="427"/>
      <c r="E946" s="227"/>
      <c r="F946" s="148"/>
      <c r="G946" s="148"/>
      <c r="H946" s="148"/>
      <c r="I946" s="148"/>
      <c r="J946" s="449"/>
      <c r="K946" s="449"/>
      <c r="L946" s="148"/>
      <c r="M946" s="447"/>
      <c r="N946" s="447"/>
      <c r="O946" s="148"/>
      <c r="P946" s="448"/>
      <c r="Q946" s="62"/>
      <c r="R946" s="148"/>
      <c r="S946" s="148"/>
      <c r="T946" s="148"/>
      <c r="U946" s="148"/>
      <c r="V946" s="148"/>
      <c r="W946" s="148"/>
      <c r="X946" s="148"/>
      <c r="Y946" s="148"/>
      <c r="Z946" s="148"/>
      <c r="AA946" s="148"/>
    </row>
    <row r="947" spans="1:27" ht="15.75" customHeight="1">
      <c r="A947" s="148"/>
      <c r="B947" s="148"/>
      <c r="C947" s="148"/>
      <c r="D947" s="427"/>
      <c r="E947" s="227"/>
      <c r="F947" s="148"/>
      <c r="G947" s="148"/>
      <c r="H947" s="148"/>
      <c r="I947" s="148"/>
      <c r="J947" s="449"/>
      <c r="K947" s="449"/>
      <c r="L947" s="148"/>
      <c r="M947" s="447"/>
      <c r="N947" s="447"/>
      <c r="O947" s="148"/>
      <c r="P947" s="448"/>
      <c r="Q947" s="62"/>
      <c r="R947" s="148"/>
      <c r="S947" s="148"/>
      <c r="T947" s="148"/>
      <c r="U947" s="148"/>
      <c r="V947" s="148"/>
      <c r="W947" s="148"/>
      <c r="X947" s="148"/>
      <c r="Y947" s="148"/>
      <c r="Z947" s="148"/>
      <c r="AA947" s="148"/>
    </row>
    <row r="948" spans="1:27" ht="15.75" customHeight="1">
      <c r="A948" s="148"/>
      <c r="B948" s="148"/>
      <c r="C948" s="148"/>
      <c r="D948" s="427"/>
      <c r="E948" s="227"/>
      <c r="F948" s="148"/>
      <c r="G948" s="148"/>
      <c r="H948" s="148"/>
      <c r="I948" s="148"/>
      <c r="J948" s="449"/>
      <c r="K948" s="449"/>
      <c r="L948" s="148"/>
      <c r="M948" s="447"/>
      <c r="N948" s="447"/>
      <c r="O948" s="148"/>
      <c r="P948" s="448"/>
      <c r="Q948" s="62"/>
      <c r="R948" s="148"/>
      <c r="S948" s="148"/>
      <c r="T948" s="148"/>
      <c r="U948" s="148"/>
      <c r="V948" s="148"/>
      <c r="W948" s="148"/>
      <c r="X948" s="148"/>
      <c r="Y948" s="148"/>
      <c r="Z948" s="148"/>
      <c r="AA948" s="148"/>
    </row>
    <row r="949" spans="1:27" ht="15.75" customHeight="1">
      <c r="A949" s="148"/>
      <c r="B949" s="148"/>
      <c r="C949" s="148"/>
      <c r="D949" s="427"/>
      <c r="E949" s="227"/>
      <c r="F949" s="148"/>
      <c r="G949" s="148"/>
      <c r="H949" s="148"/>
      <c r="I949" s="148"/>
      <c r="J949" s="449"/>
      <c r="K949" s="449"/>
      <c r="L949" s="148"/>
      <c r="M949" s="447"/>
      <c r="N949" s="447"/>
      <c r="O949" s="148"/>
      <c r="P949" s="448"/>
      <c r="Q949" s="62"/>
      <c r="R949" s="148"/>
      <c r="S949" s="148"/>
      <c r="T949" s="148"/>
      <c r="U949" s="148"/>
      <c r="V949" s="148"/>
      <c r="W949" s="148"/>
      <c r="X949" s="148"/>
      <c r="Y949" s="148"/>
      <c r="Z949" s="148"/>
      <c r="AA949" s="148"/>
    </row>
    <row r="950" spans="1:27" ht="15.75" customHeight="1">
      <c r="A950" s="148"/>
      <c r="B950" s="148"/>
      <c r="C950" s="148"/>
      <c r="D950" s="427"/>
      <c r="E950" s="227"/>
      <c r="F950" s="148"/>
      <c r="G950" s="148"/>
      <c r="H950" s="148"/>
      <c r="I950" s="148"/>
      <c r="J950" s="449"/>
      <c r="K950" s="449"/>
      <c r="L950" s="148"/>
      <c r="M950" s="447"/>
      <c r="N950" s="447"/>
      <c r="O950" s="148"/>
      <c r="P950" s="448"/>
      <c r="Q950" s="62"/>
      <c r="R950" s="148"/>
      <c r="S950" s="148"/>
      <c r="T950" s="148"/>
      <c r="U950" s="148"/>
      <c r="V950" s="148"/>
      <c r="W950" s="148"/>
      <c r="X950" s="148"/>
      <c r="Y950" s="148"/>
      <c r="Z950" s="148"/>
      <c r="AA950" s="148"/>
    </row>
    <row r="951" spans="1:27" ht="15.75" customHeight="1">
      <c r="A951" s="148"/>
      <c r="B951" s="148"/>
      <c r="C951" s="148"/>
      <c r="D951" s="427"/>
      <c r="E951" s="227"/>
      <c r="F951" s="148"/>
      <c r="G951" s="148"/>
      <c r="H951" s="148"/>
      <c r="I951" s="148"/>
      <c r="J951" s="449"/>
      <c r="K951" s="449"/>
      <c r="L951" s="148"/>
      <c r="M951" s="447"/>
      <c r="N951" s="447"/>
      <c r="O951" s="148"/>
      <c r="P951" s="448"/>
      <c r="Q951" s="62"/>
      <c r="R951" s="148"/>
      <c r="S951" s="148"/>
      <c r="T951" s="148"/>
      <c r="U951" s="148"/>
      <c r="V951" s="148"/>
      <c r="W951" s="148"/>
      <c r="X951" s="148"/>
      <c r="Y951" s="148"/>
      <c r="Z951" s="148"/>
      <c r="AA951" s="148"/>
    </row>
    <row r="952" spans="1:27" ht="15.75" customHeight="1">
      <c r="A952" s="148"/>
      <c r="B952" s="148"/>
      <c r="C952" s="148"/>
      <c r="D952" s="427"/>
      <c r="E952" s="227"/>
      <c r="F952" s="148"/>
      <c r="G952" s="148"/>
      <c r="H952" s="148"/>
      <c r="I952" s="148"/>
      <c r="J952" s="449"/>
      <c r="K952" s="449"/>
      <c r="L952" s="148"/>
      <c r="M952" s="447"/>
      <c r="N952" s="447"/>
      <c r="O952" s="148"/>
      <c r="P952" s="448"/>
      <c r="Q952" s="62"/>
      <c r="R952" s="148"/>
      <c r="S952" s="148"/>
      <c r="T952" s="148"/>
      <c r="U952" s="148"/>
      <c r="V952" s="148"/>
      <c r="W952" s="148"/>
      <c r="X952" s="148"/>
      <c r="Y952" s="148"/>
      <c r="Z952" s="148"/>
      <c r="AA952" s="148"/>
    </row>
    <row r="953" spans="1:27" ht="15.75" customHeight="1">
      <c r="A953" s="148"/>
      <c r="B953" s="148"/>
      <c r="C953" s="148"/>
      <c r="D953" s="427"/>
      <c r="E953" s="227"/>
      <c r="F953" s="148"/>
      <c r="G953" s="148"/>
      <c r="H953" s="148"/>
      <c r="I953" s="148"/>
      <c r="J953" s="449"/>
      <c r="K953" s="449"/>
      <c r="L953" s="148"/>
      <c r="M953" s="447"/>
      <c r="N953" s="447"/>
      <c r="O953" s="148"/>
      <c r="P953" s="448"/>
      <c r="Q953" s="62"/>
      <c r="R953" s="148"/>
      <c r="S953" s="148"/>
      <c r="T953" s="148"/>
      <c r="U953" s="148"/>
      <c r="V953" s="148"/>
      <c r="W953" s="148"/>
      <c r="X953" s="148"/>
      <c r="Y953" s="148"/>
      <c r="Z953" s="148"/>
      <c r="AA953" s="148"/>
    </row>
    <row r="954" spans="1:27" ht="15.75" customHeight="1">
      <c r="A954" s="148"/>
      <c r="B954" s="148"/>
      <c r="C954" s="148"/>
      <c r="D954" s="427"/>
      <c r="E954" s="227"/>
      <c r="F954" s="148"/>
      <c r="G954" s="148"/>
      <c r="H954" s="148"/>
      <c r="I954" s="148"/>
      <c r="J954" s="449"/>
      <c r="K954" s="449"/>
      <c r="L954" s="148"/>
      <c r="M954" s="447"/>
      <c r="N954" s="447"/>
      <c r="O954" s="148"/>
      <c r="P954" s="448"/>
      <c r="Q954" s="62"/>
      <c r="R954" s="148"/>
      <c r="S954" s="148"/>
      <c r="T954" s="148"/>
      <c r="U954" s="148"/>
      <c r="V954" s="148"/>
      <c r="W954" s="148"/>
      <c r="X954" s="148"/>
      <c r="Y954" s="148"/>
      <c r="Z954" s="148"/>
      <c r="AA954" s="148"/>
    </row>
    <row r="955" spans="1:27" ht="15.75" customHeight="1">
      <c r="A955" s="148"/>
      <c r="B955" s="148"/>
      <c r="C955" s="148"/>
      <c r="D955" s="427"/>
      <c r="E955" s="227"/>
      <c r="F955" s="148"/>
      <c r="G955" s="148"/>
      <c r="H955" s="148"/>
      <c r="I955" s="148"/>
      <c r="J955" s="449"/>
      <c r="K955" s="449"/>
      <c r="L955" s="148"/>
      <c r="M955" s="447"/>
      <c r="N955" s="447"/>
      <c r="O955" s="148"/>
      <c r="P955" s="448"/>
      <c r="Q955" s="62"/>
      <c r="R955" s="148"/>
      <c r="S955" s="148"/>
      <c r="T955" s="148"/>
      <c r="U955" s="148"/>
      <c r="V955" s="148"/>
      <c r="W955" s="148"/>
      <c r="X955" s="148"/>
      <c r="Y955" s="148"/>
      <c r="Z955" s="148"/>
      <c r="AA955" s="148"/>
    </row>
    <row r="956" spans="1:27" ht="15.75" customHeight="1">
      <c r="A956" s="148"/>
      <c r="B956" s="148"/>
      <c r="C956" s="148"/>
      <c r="D956" s="427"/>
      <c r="E956" s="227"/>
      <c r="F956" s="148"/>
      <c r="G956" s="148"/>
      <c r="H956" s="148"/>
      <c r="I956" s="148"/>
      <c r="J956" s="449"/>
      <c r="K956" s="449"/>
      <c r="L956" s="148"/>
      <c r="M956" s="447"/>
      <c r="N956" s="447"/>
      <c r="O956" s="148"/>
      <c r="P956" s="448"/>
      <c r="Q956" s="62"/>
      <c r="R956" s="148"/>
      <c r="S956" s="148"/>
      <c r="T956" s="148"/>
      <c r="U956" s="148"/>
      <c r="V956" s="148"/>
      <c r="W956" s="148"/>
      <c r="X956" s="148"/>
      <c r="Y956" s="148"/>
      <c r="Z956" s="148"/>
      <c r="AA956" s="148"/>
    </row>
    <row r="957" spans="1:27" ht="15.75" customHeight="1">
      <c r="A957" s="148"/>
      <c r="B957" s="148"/>
      <c r="C957" s="148"/>
      <c r="D957" s="427"/>
      <c r="E957" s="227"/>
      <c r="F957" s="148"/>
      <c r="G957" s="148"/>
      <c r="H957" s="148"/>
      <c r="I957" s="148"/>
      <c r="J957" s="449"/>
      <c r="K957" s="449"/>
      <c r="L957" s="148"/>
      <c r="M957" s="447"/>
      <c r="N957" s="447"/>
      <c r="O957" s="148"/>
      <c r="P957" s="448"/>
      <c r="Q957" s="62"/>
      <c r="R957" s="148"/>
      <c r="S957" s="148"/>
      <c r="T957" s="148"/>
      <c r="U957" s="148"/>
      <c r="V957" s="148"/>
      <c r="W957" s="148"/>
      <c r="X957" s="148"/>
      <c r="Y957" s="148"/>
      <c r="Z957" s="148"/>
      <c r="AA957" s="148"/>
    </row>
    <row r="958" spans="1:27" ht="15.75" customHeight="1">
      <c r="A958" s="148"/>
      <c r="B958" s="148"/>
      <c r="C958" s="148"/>
      <c r="D958" s="427"/>
      <c r="E958" s="227"/>
      <c r="F958" s="148"/>
      <c r="G958" s="148"/>
      <c r="H958" s="148"/>
      <c r="I958" s="148"/>
      <c r="J958" s="449"/>
      <c r="K958" s="449"/>
      <c r="L958" s="148"/>
      <c r="M958" s="447"/>
      <c r="N958" s="447"/>
      <c r="O958" s="148"/>
      <c r="P958" s="448"/>
      <c r="Q958" s="62"/>
      <c r="R958" s="148"/>
      <c r="S958" s="148"/>
      <c r="T958" s="148"/>
      <c r="U958" s="148"/>
      <c r="V958" s="148"/>
      <c r="W958" s="148"/>
      <c r="X958" s="148"/>
      <c r="Y958" s="148"/>
      <c r="Z958" s="148"/>
      <c r="AA958" s="148"/>
    </row>
    <row r="959" spans="1:27" ht="15.75" customHeight="1">
      <c r="A959" s="148"/>
      <c r="B959" s="148"/>
      <c r="C959" s="148"/>
      <c r="D959" s="427"/>
      <c r="E959" s="227"/>
      <c r="F959" s="148"/>
      <c r="G959" s="148"/>
      <c r="H959" s="148"/>
      <c r="I959" s="148"/>
      <c r="J959" s="449"/>
      <c r="K959" s="449"/>
      <c r="L959" s="148"/>
      <c r="M959" s="447"/>
      <c r="N959" s="447"/>
      <c r="O959" s="148"/>
      <c r="P959" s="448"/>
      <c r="Q959" s="62"/>
      <c r="R959" s="148"/>
      <c r="S959" s="148"/>
      <c r="T959" s="148"/>
      <c r="U959" s="148"/>
      <c r="V959" s="148"/>
      <c r="W959" s="148"/>
      <c r="X959" s="148"/>
      <c r="Y959" s="148"/>
      <c r="Z959" s="148"/>
      <c r="AA959" s="148"/>
    </row>
    <row r="960" spans="1:27" ht="15.75" customHeight="1">
      <c r="A960" s="148"/>
      <c r="B960" s="148"/>
      <c r="C960" s="148"/>
      <c r="D960" s="427"/>
      <c r="E960" s="227"/>
      <c r="F960" s="148"/>
      <c r="G960" s="148"/>
      <c r="H960" s="148"/>
      <c r="I960" s="148"/>
      <c r="J960" s="449"/>
      <c r="K960" s="449"/>
      <c r="L960" s="148"/>
      <c r="M960" s="447"/>
      <c r="N960" s="447"/>
      <c r="O960" s="148"/>
      <c r="P960" s="448"/>
      <c r="Q960" s="62"/>
      <c r="R960" s="148"/>
      <c r="S960" s="148"/>
      <c r="T960" s="148"/>
      <c r="U960" s="148"/>
      <c r="V960" s="148"/>
      <c r="W960" s="148"/>
      <c r="X960" s="148"/>
      <c r="Y960" s="148"/>
      <c r="Z960" s="148"/>
      <c r="AA960" s="148"/>
    </row>
    <row r="961" spans="1:27" ht="15.75" customHeight="1">
      <c r="A961" s="148"/>
      <c r="B961" s="148"/>
      <c r="C961" s="148"/>
      <c r="D961" s="427"/>
      <c r="E961" s="227"/>
      <c r="F961" s="148"/>
      <c r="G961" s="148"/>
      <c r="H961" s="148"/>
      <c r="I961" s="148"/>
      <c r="J961" s="449"/>
      <c r="K961" s="449"/>
      <c r="L961" s="148"/>
      <c r="M961" s="447"/>
      <c r="N961" s="447"/>
      <c r="O961" s="148"/>
      <c r="P961" s="448"/>
      <c r="Q961" s="62"/>
      <c r="R961" s="148"/>
      <c r="S961" s="148"/>
      <c r="T961" s="148"/>
      <c r="U961" s="148"/>
      <c r="V961" s="148"/>
      <c r="W961" s="148"/>
      <c r="X961" s="148"/>
      <c r="Y961" s="148"/>
      <c r="Z961" s="148"/>
      <c r="AA961" s="148"/>
    </row>
    <row r="962" spans="1:27" ht="15.75" customHeight="1">
      <c r="A962" s="148"/>
      <c r="B962" s="148"/>
      <c r="C962" s="148"/>
      <c r="D962" s="427"/>
      <c r="E962" s="227"/>
      <c r="F962" s="148"/>
      <c r="G962" s="148"/>
      <c r="H962" s="148"/>
      <c r="I962" s="148"/>
      <c r="J962" s="449"/>
      <c r="K962" s="449"/>
      <c r="L962" s="148"/>
      <c r="M962" s="447"/>
      <c r="N962" s="447"/>
      <c r="O962" s="148"/>
      <c r="P962" s="448"/>
      <c r="Q962" s="62"/>
      <c r="R962" s="148"/>
      <c r="S962" s="148"/>
      <c r="T962" s="148"/>
      <c r="U962" s="148"/>
      <c r="V962" s="148"/>
      <c r="W962" s="148"/>
      <c r="X962" s="148"/>
      <c r="Y962" s="148"/>
      <c r="Z962" s="148"/>
      <c r="AA962" s="148"/>
    </row>
    <row r="963" spans="1:27" ht="15.75" customHeight="1">
      <c r="A963" s="148"/>
      <c r="B963" s="148"/>
      <c r="C963" s="148"/>
      <c r="D963" s="427"/>
      <c r="E963" s="227"/>
      <c r="F963" s="148"/>
      <c r="G963" s="148"/>
      <c r="H963" s="148"/>
      <c r="I963" s="148"/>
      <c r="J963" s="449"/>
      <c r="K963" s="449"/>
      <c r="L963" s="148"/>
      <c r="M963" s="447"/>
      <c r="N963" s="447"/>
      <c r="O963" s="148"/>
      <c r="P963" s="448"/>
      <c r="Q963" s="62"/>
      <c r="R963" s="148"/>
      <c r="S963" s="148"/>
      <c r="T963" s="148"/>
      <c r="U963" s="148"/>
      <c r="V963" s="148"/>
      <c r="W963" s="148"/>
      <c r="X963" s="148"/>
      <c r="Y963" s="148"/>
      <c r="Z963" s="148"/>
      <c r="AA963" s="148"/>
    </row>
    <row r="964" spans="1:27" ht="15.75" customHeight="1">
      <c r="A964" s="148"/>
      <c r="B964" s="148"/>
      <c r="C964" s="148"/>
      <c r="D964" s="427"/>
      <c r="E964" s="227"/>
      <c r="F964" s="148"/>
      <c r="G964" s="148"/>
      <c r="H964" s="148"/>
      <c r="I964" s="148"/>
      <c r="J964" s="449"/>
      <c r="K964" s="449"/>
      <c r="L964" s="148"/>
      <c r="M964" s="447"/>
      <c r="N964" s="447"/>
      <c r="O964" s="148"/>
      <c r="P964" s="448"/>
      <c r="Q964" s="62"/>
      <c r="R964" s="148"/>
      <c r="S964" s="148"/>
      <c r="T964" s="148"/>
      <c r="U964" s="148"/>
      <c r="V964" s="148"/>
      <c r="W964" s="148"/>
      <c r="X964" s="148"/>
      <c r="Y964" s="148"/>
      <c r="Z964" s="148"/>
      <c r="AA964" s="148"/>
    </row>
    <row r="965" spans="1:27" ht="15.75" customHeight="1">
      <c r="A965" s="148"/>
      <c r="B965" s="148"/>
      <c r="C965" s="148"/>
      <c r="D965" s="427"/>
      <c r="E965" s="227"/>
      <c r="F965" s="148"/>
      <c r="G965" s="148"/>
      <c r="H965" s="148"/>
      <c r="I965" s="148"/>
      <c r="J965" s="449"/>
      <c r="K965" s="449"/>
      <c r="L965" s="148"/>
      <c r="M965" s="447"/>
      <c r="N965" s="447"/>
      <c r="O965" s="148"/>
      <c r="P965" s="448"/>
      <c r="Q965" s="62"/>
      <c r="R965" s="148"/>
      <c r="S965" s="148"/>
      <c r="T965" s="148"/>
      <c r="U965" s="148"/>
      <c r="V965" s="148"/>
      <c r="W965" s="148"/>
      <c r="X965" s="148"/>
      <c r="Y965" s="148"/>
      <c r="Z965" s="148"/>
      <c r="AA965" s="148"/>
    </row>
    <row r="966" spans="1:27" ht="15.75" customHeight="1">
      <c r="A966" s="148"/>
      <c r="B966" s="148"/>
      <c r="C966" s="148"/>
      <c r="D966" s="427"/>
      <c r="E966" s="227"/>
      <c r="F966" s="148"/>
      <c r="G966" s="148"/>
      <c r="H966" s="148"/>
      <c r="I966" s="148"/>
      <c r="J966" s="449"/>
      <c r="K966" s="449"/>
      <c r="L966" s="148"/>
      <c r="M966" s="447"/>
      <c r="N966" s="447"/>
      <c r="O966" s="148"/>
      <c r="P966" s="448"/>
      <c r="Q966" s="62"/>
      <c r="R966" s="148"/>
      <c r="S966" s="148"/>
      <c r="T966" s="148"/>
      <c r="U966" s="148"/>
      <c r="V966" s="148"/>
      <c r="W966" s="148"/>
      <c r="X966" s="148"/>
      <c r="Y966" s="148"/>
      <c r="Z966" s="148"/>
      <c r="AA966" s="148"/>
    </row>
    <row r="967" spans="1:27" ht="15.75" customHeight="1">
      <c r="A967" s="148"/>
      <c r="B967" s="148"/>
      <c r="C967" s="148"/>
      <c r="D967" s="427"/>
      <c r="E967" s="227"/>
      <c r="F967" s="148"/>
      <c r="G967" s="148"/>
      <c r="H967" s="148"/>
      <c r="I967" s="148"/>
      <c r="J967" s="449"/>
      <c r="K967" s="449"/>
      <c r="L967" s="148"/>
      <c r="M967" s="447"/>
      <c r="N967" s="447"/>
      <c r="O967" s="148"/>
      <c r="P967" s="448"/>
      <c r="Q967" s="62"/>
      <c r="R967" s="148"/>
      <c r="S967" s="148"/>
      <c r="T967" s="148"/>
      <c r="U967" s="148"/>
      <c r="V967" s="148"/>
      <c r="W967" s="148"/>
      <c r="X967" s="148"/>
      <c r="Y967" s="148"/>
      <c r="Z967" s="148"/>
      <c r="AA967" s="148"/>
    </row>
    <row r="968" spans="1:27" ht="15.75" customHeight="1">
      <c r="A968" s="148"/>
      <c r="B968" s="148"/>
      <c r="C968" s="148"/>
      <c r="D968" s="427"/>
      <c r="E968" s="227"/>
      <c r="F968" s="148"/>
      <c r="G968" s="148"/>
      <c r="H968" s="148"/>
      <c r="I968" s="148"/>
      <c r="J968" s="449"/>
      <c r="K968" s="449"/>
      <c r="L968" s="148"/>
      <c r="M968" s="447"/>
      <c r="N968" s="447"/>
      <c r="O968" s="148"/>
      <c r="P968" s="448"/>
      <c r="Q968" s="62"/>
      <c r="R968" s="148"/>
      <c r="S968" s="148"/>
      <c r="T968" s="148"/>
      <c r="U968" s="148"/>
      <c r="V968" s="148"/>
      <c r="W968" s="148"/>
      <c r="X968" s="148"/>
      <c r="Y968" s="148"/>
      <c r="Z968" s="148"/>
      <c r="AA968" s="148"/>
    </row>
    <row r="969" spans="1:27" ht="15.75" customHeight="1">
      <c r="A969" s="148"/>
      <c r="B969" s="148"/>
      <c r="C969" s="148"/>
      <c r="D969" s="427"/>
      <c r="E969" s="227"/>
      <c r="F969" s="148"/>
      <c r="G969" s="148"/>
      <c r="H969" s="148"/>
      <c r="I969" s="148"/>
      <c r="J969" s="449"/>
      <c r="K969" s="449"/>
      <c r="L969" s="148"/>
      <c r="M969" s="447"/>
      <c r="N969" s="447"/>
      <c r="O969" s="148"/>
      <c r="P969" s="448"/>
      <c r="Q969" s="62"/>
      <c r="R969" s="148"/>
      <c r="S969" s="148"/>
      <c r="T969" s="148"/>
      <c r="U969" s="148"/>
      <c r="V969" s="148"/>
      <c r="W969" s="148"/>
      <c r="X969" s="148"/>
      <c r="Y969" s="148"/>
      <c r="Z969" s="148"/>
      <c r="AA969" s="148"/>
    </row>
    <row r="970" spans="1:27" ht="15.75" customHeight="1">
      <c r="A970" s="148"/>
      <c r="B970" s="148"/>
      <c r="C970" s="148"/>
      <c r="D970" s="427"/>
      <c r="E970" s="227"/>
      <c r="F970" s="148"/>
      <c r="G970" s="148"/>
      <c r="H970" s="148"/>
      <c r="I970" s="148"/>
      <c r="J970" s="449"/>
      <c r="K970" s="449"/>
      <c r="L970" s="148"/>
      <c r="M970" s="447"/>
      <c r="N970" s="447"/>
      <c r="O970" s="148"/>
      <c r="P970" s="448"/>
      <c r="Q970" s="62"/>
      <c r="R970" s="148"/>
      <c r="S970" s="148"/>
      <c r="T970" s="148"/>
      <c r="U970" s="148"/>
      <c r="V970" s="148"/>
      <c r="W970" s="148"/>
      <c r="X970" s="148"/>
      <c r="Y970" s="148"/>
      <c r="Z970" s="148"/>
      <c r="AA970" s="148"/>
    </row>
    <row r="971" spans="1:27" ht="15.75" customHeight="1">
      <c r="A971" s="148"/>
      <c r="B971" s="148"/>
      <c r="C971" s="148"/>
      <c r="D971" s="427"/>
      <c r="E971" s="227"/>
      <c r="F971" s="148"/>
      <c r="G971" s="148"/>
      <c r="H971" s="148"/>
      <c r="I971" s="148"/>
      <c r="J971" s="449"/>
      <c r="K971" s="449"/>
      <c r="L971" s="148"/>
      <c r="M971" s="447"/>
      <c r="N971" s="447"/>
      <c r="O971" s="148"/>
      <c r="P971" s="448"/>
      <c r="Q971" s="62"/>
      <c r="R971" s="148"/>
      <c r="S971" s="148"/>
      <c r="T971" s="148"/>
      <c r="U971" s="148"/>
      <c r="V971" s="148"/>
      <c r="W971" s="148"/>
      <c r="X971" s="148"/>
      <c r="Y971" s="148"/>
      <c r="Z971" s="148"/>
      <c r="AA971" s="148"/>
    </row>
    <row r="972" spans="1:27" ht="15.75" customHeight="1">
      <c r="A972" s="148"/>
      <c r="B972" s="148"/>
      <c r="C972" s="148"/>
      <c r="D972" s="427"/>
      <c r="E972" s="227"/>
      <c r="F972" s="148"/>
      <c r="G972" s="148"/>
      <c r="H972" s="148"/>
      <c r="I972" s="148"/>
      <c r="J972" s="449"/>
      <c r="K972" s="449"/>
      <c r="L972" s="148"/>
      <c r="M972" s="447"/>
      <c r="N972" s="447"/>
      <c r="O972" s="148"/>
      <c r="P972" s="448"/>
      <c r="Q972" s="62"/>
      <c r="R972" s="148"/>
      <c r="S972" s="148"/>
      <c r="T972" s="148"/>
      <c r="U972" s="148"/>
      <c r="V972" s="148"/>
      <c r="W972" s="148"/>
      <c r="X972" s="148"/>
      <c r="Y972" s="148"/>
      <c r="Z972" s="148"/>
      <c r="AA972" s="148"/>
    </row>
    <row r="973" spans="1:27" ht="15.75" customHeight="1">
      <c r="A973" s="148"/>
      <c r="B973" s="148"/>
      <c r="C973" s="148"/>
      <c r="D973" s="427"/>
      <c r="E973" s="227"/>
      <c r="F973" s="148"/>
      <c r="G973" s="148"/>
      <c r="H973" s="148"/>
      <c r="I973" s="148"/>
      <c r="J973" s="449"/>
      <c r="K973" s="449"/>
      <c r="L973" s="148"/>
      <c r="M973" s="447"/>
      <c r="N973" s="447"/>
      <c r="O973" s="148"/>
      <c r="P973" s="448"/>
      <c r="Q973" s="62"/>
      <c r="R973" s="148"/>
      <c r="S973" s="148"/>
      <c r="T973" s="148"/>
      <c r="U973" s="148"/>
      <c r="V973" s="148"/>
      <c r="W973" s="148"/>
      <c r="X973" s="148"/>
      <c r="Y973" s="148"/>
      <c r="Z973" s="148"/>
      <c r="AA973" s="148"/>
    </row>
    <row r="974" spans="1:27" ht="15.75" customHeight="1">
      <c r="A974" s="148"/>
      <c r="B974" s="148"/>
      <c r="C974" s="148"/>
      <c r="D974" s="427"/>
      <c r="E974" s="227"/>
      <c r="F974" s="148"/>
      <c r="G974" s="148"/>
      <c r="H974" s="148"/>
      <c r="I974" s="148"/>
      <c r="J974" s="449"/>
      <c r="K974" s="449"/>
      <c r="L974" s="148"/>
      <c r="M974" s="447"/>
      <c r="N974" s="447"/>
      <c r="O974" s="148"/>
      <c r="P974" s="448"/>
      <c r="Q974" s="62"/>
      <c r="R974" s="148"/>
      <c r="S974" s="148"/>
      <c r="T974" s="148"/>
      <c r="U974" s="148"/>
      <c r="V974" s="148"/>
      <c r="W974" s="148"/>
      <c r="X974" s="148"/>
      <c r="Y974" s="148"/>
      <c r="Z974" s="148"/>
      <c r="AA974" s="148"/>
    </row>
    <row r="975" spans="1:27" ht="15.75" customHeight="1">
      <c r="A975" s="148"/>
      <c r="B975" s="148"/>
      <c r="C975" s="148"/>
      <c r="D975" s="427"/>
      <c r="E975" s="227"/>
      <c r="F975" s="148"/>
      <c r="G975" s="148"/>
      <c r="H975" s="148"/>
      <c r="I975" s="148"/>
      <c r="J975" s="449"/>
      <c r="K975" s="449"/>
      <c r="L975" s="148"/>
      <c r="M975" s="447"/>
      <c r="N975" s="447"/>
      <c r="O975" s="148"/>
      <c r="P975" s="448"/>
      <c r="Q975" s="62"/>
      <c r="R975" s="148"/>
      <c r="S975" s="148"/>
      <c r="T975" s="148"/>
      <c r="U975" s="148"/>
      <c r="V975" s="148"/>
      <c r="W975" s="148"/>
      <c r="X975" s="148"/>
      <c r="Y975" s="148"/>
      <c r="Z975" s="148"/>
      <c r="AA975" s="148"/>
    </row>
    <row r="976" spans="1:27" ht="15.75" customHeight="1">
      <c r="A976" s="148"/>
      <c r="B976" s="148"/>
      <c r="C976" s="148"/>
      <c r="D976" s="427"/>
      <c r="E976" s="227"/>
      <c r="F976" s="148"/>
      <c r="G976" s="148"/>
      <c r="H976" s="148"/>
      <c r="I976" s="148"/>
      <c r="J976" s="449"/>
      <c r="K976" s="449"/>
      <c r="L976" s="148"/>
      <c r="M976" s="447"/>
      <c r="N976" s="447"/>
      <c r="O976" s="148"/>
      <c r="P976" s="448"/>
      <c r="Q976" s="62"/>
      <c r="R976" s="148"/>
      <c r="S976" s="148"/>
      <c r="T976" s="148"/>
      <c r="U976" s="148"/>
      <c r="V976" s="148"/>
      <c r="W976" s="148"/>
      <c r="X976" s="148"/>
      <c r="Y976" s="148"/>
      <c r="Z976" s="148"/>
      <c r="AA976" s="148"/>
    </row>
    <row r="977" spans="1:27" ht="15.75" customHeight="1">
      <c r="A977" s="148"/>
      <c r="B977" s="148"/>
      <c r="C977" s="148"/>
      <c r="D977" s="427"/>
      <c r="E977" s="227"/>
      <c r="F977" s="148"/>
      <c r="G977" s="148"/>
      <c r="H977" s="148"/>
      <c r="I977" s="148"/>
      <c r="J977" s="449"/>
      <c r="K977" s="449"/>
      <c r="L977" s="148"/>
      <c r="M977" s="447"/>
      <c r="N977" s="447"/>
      <c r="O977" s="148"/>
      <c r="P977" s="448"/>
      <c r="Q977" s="62"/>
      <c r="R977" s="148"/>
      <c r="S977" s="148"/>
      <c r="T977" s="148"/>
      <c r="U977" s="148"/>
      <c r="V977" s="148"/>
      <c r="W977" s="148"/>
      <c r="X977" s="148"/>
      <c r="Y977" s="148"/>
      <c r="Z977" s="148"/>
      <c r="AA977" s="148"/>
    </row>
    <row r="978" spans="1:27" ht="15.75" customHeight="1">
      <c r="A978" s="148"/>
      <c r="B978" s="148"/>
      <c r="C978" s="148"/>
      <c r="D978" s="427"/>
      <c r="E978" s="227"/>
      <c r="F978" s="148"/>
      <c r="G978" s="148"/>
      <c r="H978" s="148"/>
      <c r="I978" s="148"/>
      <c r="J978" s="449"/>
      <c r="K978" s="449"/>
      <c r="L978" s="148"/>
      <c r="M978" s="447"/>
      <c r="N978" s="447"/>
      <c r="O978" s="148"/>
      <c r="P978" s="448"/>
      <c r="Q978" s="62"/>
      <c r="R978" s="148"/>
      <c r="S978" s="148"/>
      <c r="T978" s="148"/>
      <c r="U978" s="148"/>
      <c r="V978" s="148"/>
      <c r="W978" s="148"/>
      <c r="X978" s="148"/>
      <c r="Y978" s="148"/>
      <c r="Z978" s="148"/>
      <c r="AA978" s="148"/>
    </row>
    <row r="979" spans="1:27" ht="15.75" customHeight="1">
      <c r="A979" s="148"/>
      <c r="B979" s="148"/>
      <c r="C979" s="148"/>
      <c r="D979" s="427"/>
      <c r="E979" s="227"/>
      <c r="F979" s="148"/>
      <c r="G979" s="148"/>
      <c r="H979" s="148"/>
      <c r="I979" s="148"/>
      <c r="J979" s="449"/>
      <c r="K979" s="449"/>
      <c r="L979" s="148"/>
      <c r="M979" s="447"/>
      <c r="N979" s="447"/>
      <c r="O979" s="148"/>
      <c r="P979" s="448"/>
      <c r="Q979" s="62"/>
      <c r="R979" s="148"/>
      <c r="S979" s="148"/>
      <c r="T979" s="148"/>
      <c r="U979" s="148"/>
      <c r="V979" s="148"/>
      <c r="W979" s="148"/>
      <c r="X979" s="148"/>
      <c r="Y979" s="148"/>
      <c r="Z979" s="148"/>
      <c r="AA979" s="148"/>
    </row>
    <row r="980" spans="1:27" ht="15.75" customHeight="1">
      <c r="A980" s="148"/>
      <c r="B980" s="148"/>
      <c r="C980" s="148"/>
      <c r="D980" s="427"/>
      <c r="E980" s="227"/>
      <c r="F980" s="148"/>
      <c r="G980" s="148"/>
      <c r="H980" s="148"/>
      <c r="I980" s="148"/>
      <c r="J980" s="449"/>
      <c r="K980" s="449"/>
      <c r="L980" s="148"/>
      <c r="M980" s="447"/>
      <c r="N980" s="447"/>
      <c r="O980" s="148"/>
      <c r="P980" s="448"/>
      <c r="Q980" s="62"/>
      <c r="R980" s="148"/>
      <c r="S980" s="148"/>
      <c r="T980" s="148"/>
      <c r="U980" s="148"/>
      <c r="V980" s="148"/>
      <c r="W980" s="148"/>
      <c r="X980" s="148"/>
      <c r="Y980" s="148"/>
      <c r="Z980" s="148"/>
      <c r="AA980" s="148"/>
    </row>
    <row r="981" spans="1:27" ht="15.75" customHeight="1">
      <c r="A981" s="148"/>
      <c r="B981" s="148"/>
      <c r="C981" s="148"/>
      <c r="D981" s="427"/>
      <c r="E981" s="227"/>
      <c r="F981" s="148"/>
      <c r="G981" s="148"/>
      <c r="H981" s="148"/>
      <c r="I981" s="148"/>
      <c r="J981" s="449"/>
      <c r="K981" s="449"/>
      <c r="L981" s="148"/>
      <c r="M981" s="447"/>
      <c r="N981" s="447"/>
      <c r="O981" s="148"/>
      <c r="P981" s="448"/>
      <c r="Q981" s="62"/>
      <c r="R981" s="148"/>
      <c r="S981" s="148"/>
      <c r="T981" s="148"/>
      <c r="U981" s="148"/>
      <c r="V981" s="148"/>
      <c r="W981" s="148"/>
      <c r="X981" s="148"/>
      <c r="Y981" s="148"/>
      <c r="Z981" s="148"/>
      <c r="AA981" s="148"/>
    </row>
    <row r="982" spans="1:27" ht="15.75" customHeight="1">
      <c r="A982" s="148"/>
      <c r="B982" s="148"/>
      <c r="C982" s="148"/>
      <c r="D982" s="427"/>
      <c r="E982" s="227"/>
      <c r="F982" s="148"/>
      <c r="G982" s="148"/>
      <c r="H982" s="148"/>
      <c r="I982" s="148"/>
      <c r="J982" s="449"/>
      <c r="K982" s="449"/>
      <c r="L982" s="148"/>
      <c r="M982" s="447"/>
      <c r="N982" s="447"/>
      <c r="O982" s="148"/>
      <c r="P982" s="448"/>
      <c r="Q982" s="62"/>
      <c r="R982" s="148"/>
      <c r="S982" s="148"/>
      <c r="T982" s="148"/>
      <c r="U982" s="148"/>
      <c r="V982" s="148"/>
      <c r="W982" s="148"/>
      <c r="X982" s="148"/>
      <c r="Y982" s="148"/>
      <c r="Z982" s="148"/>
      <c r="AA982" s="148"/>
    </row>
    <row r="983" spans="1:27" ht="15.75" customHeight="1">
      <c r="A983" s="148"/>
      <c r="B983" s="148"/>
      <c r="C983" s="148"/>
      <c r="D983" s="427"/>
      <c r="E983" s="227"/>
      <c r="F983" s="148"/>
      <c r="G983" s="148"/>
      <c r="H983" s="148"/>
      <c r="I983" s="148"/>
      <c r="J983" s="449"/>
      <c r="K983" s="449"/>
      <c r="L983" s="148"/>
      <c r="M983" s="447"/>
      <c r="N983" s="447"/>
      <c r="O983" s="148"/>
      <c r="P983" s="448"/>
      <c r="Q983" s="62"/>
      <c r="R983" s="148"/>
      <c r="S983" s="148"/>
      <c r="T983" s="148"/>
      <c r="U983" s="148"/>
      <c r="V983" s="148"/>
      <c r="W983" s="148"/>
      <c r="X983" s="148"/>
      <c r="Y983" s="148"/>
      <c r="Z983" s="148"/>
      <c r="AA983" s="148"/>
    </row>
    <row r="984" spans="1:27" ht="15.75" customHeight="1">
      <c r="A984" s="148"/>
      <c r="B984" s="148"/>
      <c r="C984" s="148"/>
      <c r="D984" s="427"/>
      <c r="E984" s="227"/>
      <c r="F984" s="148"/>
      <c r="G984" s="148"/>
      <c r="H984" s="148"/>
      <c r="I984" s="148"/>
      <c r="J984" s="449"/>
      <c r="K984" s="449"/>
      <c r="L984" s="148"/>
      <c r="M984" s="447"/>
      <c r="N984" s="447"/>
      <c r="O984" s="148"/>
      <c r="P984" s="448"/>
      <c r="Q984" s="62"/>
      <c r="R984" s="148"/>
      <c r="S984" s="148"/>
      <c r="T984" s="148"/>
      <c r="U984" s="148"/>
      <c r="V984" s="148"/>
      <c r="W984" s="148"/>
      <c r="X984" s="148"/>
      <c r="Y984" s="148"/>
      <c r="Z984" s="148"/>
      <c r="AA984" s="148"/>
    </row>
    <row r="985" spans="1:27" ht="15.75" customHeight="1">
      <c r="A985" s="148"/>
      <c r="B985" s="148"/>
      <c r="C985" s="148"/>
      <c r="D985" s="427"/>
      <c r="E985" s="227"/>
      <c r="F985" s="148"/>
      <c r="G985" s="148"/>
      <c r="H985" s="148"/>
      <c r="I985" s="148"/>
      <c r="J985" s="449"/>
      <c r="K985" s="449"/>
      <c r="L985" s="148"/>
      <c r="M985" s="447"/>
      <c r="N985" s="447"/>
      <c r="O985" s="148"/>
      <c r="P985" s="448"/>
      <c r="Q985" s="62"/>
      <c r="R985" s="148"/>
      <c r="S985" s="148"/>
      <c r="T985" s="148"/>
      <c r="U985" s="148"/>
      <c r="V985" s="148"/>
      <c r="W985" s="148"/>
      <c r="X985" s="148"/>
      <c r="Y985" s="148"/>
      <c r="Z985" s="148"/>
      <c r="AA985" s="148"/>
    </row>
    <row r="986" spans="1:27" ht="15.75" customHeight="1">
      <c r="A986" s="148"/>
      <c r="B986" s="148"/>
      <c r="C986" s="148"/>
      <c r="D986" s="427"/>
      <c r="E986" s="227"/>
      <c r="F986" s="148"/>
      <c r="G986" s="148"/>
      <c r="H986" s="148"/>
      <c r="I986" s="148"/>
      <c r="J986" s="449"/>
      <c r="K986" s="449"/>
      <c r="L986" s="148"/>
      <c r="M986" s="447"/>
      <c r="N986" s="447"/>
      <c r="O986" s="148"/>
      <c r="P986" s="448"/>
      <c r="Q986" s="62"/>
      <c r="R986" s="148"/>
      <c r="S986" s="148"/>
      <c r="T986" s="148"/>
      <c r="U986" s="148"/>
      <c r="V986" s="148"/>
      <c r="W986" s="148"/>
      <c r="X986" s="148"/>
      <c r="Y986" s="148"/>
      <c r="Z986" s="148"/>
      <c r="AA986" s="148"/>
    </row>
    <row r="987" spans="1:27" ht="15.75" customHeight="1">
      <c r="A987" s="148"/>
      <c r="B987" s="148"/>
      <c r="C987" s="148"/>
      <c r="D987" s="427"/>
      <c r="E987" s="227"/>
      <c r="F987" s="148"/>
      <c r="G987" s="148"/>
      <c r="H987" s="148"/>
      <c r="I987" s="148"/>
      <c r="J987" s="449"/>
      <c r="K987" s="449"/>
      <c r="L987" s="148"/>
      <c r="M987" s="447"/>
      <c r="N987" s="447"/>
      <c r="O987" s="148"/>
      <c r="P987" s="448"/>
      <c r="Q987" s="62"/>
      <c r="R987" s="148"/>
      <c r="S987" s="148"/>
      <c r="T987" s="148"/>
      <c r="U987" s="148"/>
      <c r="V987" s="148"/>
      <c r="W987" s="148"/>
      <c r="X987" s="148"/>
      <c r="Y987" s="148"/>
      <c r="Z987" s="148"/>
      <c r="AA987" s="148"/>
    </row>
    <row r="988" spans="1:27" ht="15.75" customHeight="1">
      <c r="A988" s="148"/>
      <c r="B988" s="148"/>
      <c r="C988" s="148"/>
      <c r="D988" s="427"/>
      <c r="E988" s="227"/>
      <c r="F988" s="148"/>
      <c r="G988" s="148"/>
      <c r="H988" s="148"/>
      <c r="I988" s="148"/>
      <c r="J988" s="449"/>
      <c r="K988" s="449"/>
      <c r="L988" s="148"/>
      <c r="M988" s="447"/>
      <c r="N988" s="447"/>
      <c r="O988" s="148"/>
      <c r="P988" s="448"/>
      <c r="Q988" s="62"/>
      <c r="R988" s="148"/>
      <c r="S988" s="148"/>
      <c r="T988" s="148"/>
      <c r="U988" s="148"/>
      <c r="V988" s="148"/>
      <c r="W988" s="148"/>
      <c r="X988" s="148"/>
      <c r="Y988" s="148"/>
      <c r="Z988" s="148"/>
      <c r="AA988" s="148"/>
    </row>
    <row r="989" spans="1:27" ht="15.75" customHeight="1">
      <c r="A989" s="148"/>
      <c r="B989" s="148"/>
      <c r="C989" s="148"/>
      <c r="D989" s="427"/>
      <c r="E989" s="227"/>
      <c r="F989" s="148"/>
      <c r="G989" s="148"/>
      <c r="H989" s="148"/>
      <c r="I989" s="148"/>
      <c r="J989" s="449"/>
      <c r="K989" s="449"/>
      <c r="L989" s="148"/>
      <c r="M989" s="447"/>
      <c r="N989" s="447"/>
      <c r="O989" s="148"/>
      <c r="P989" s="448"/>
      <c r="Q989" s="62"/>
      <c r="R989" s="148"/>
      <c r="S989" s="148"/>
      <c r="T989" s="148"/>
      <c r="U989" s="148"/>
      <c r="V989" s="148"/>
      <c r="W989" s="148"/>
      <c r="X989" s="148"/>
      <c r="Y989" s="148"/>
      <c r="Z989" s="148"/>
      <c r="AA989" s="148"/>
    </row>
    <row r="990" spans="1:27" ht="15.75" customHeight="1">
      <c r="A990" s="148"/>
      <c r="B990" s="148"/>
      <c r="C990" s="148"/>
      <c r="D990" s="427"/>
      <c r="E990" s="227"/>
      <c r="F990" s="148"/>
      <c r="G990" s="148"/>
      <c r="H990" s="148"/>
      <c r="I990" s="148"/>
      <c r="J990" s="449"/>
      <c r="K990" s="449"/>
      <c r="L990" s="148"/>
      <c r="M990" s="447"/>
      <c r="N990" s="447"/>
      <c r="O990" s="148"/>
      <c r="P990" s="448"/>
      <c r="Q990" s="62"/>
      <c r="R990" s="148"/>
      <c r="S990" s="148"/>
      <c r="T990" s="148"/>
      <c r="U990" s="148"/>
      <c r="V990" s="148"/>
      <c r="W990" s="148"/>
      <c r="X990" s="148"/>
      <c r="Y990" s="148"/>
      <c r="Z990" s="148"/>
      <c r="AA990" s="148"/>
    </row>
    <row r="991" spans="1:27" ht="15.75" customHeight="1">
      <c r="A991" s="148"/>
      <c r="B991" s="148"/>
      <c r="C991" s="148"/>
      <c r="D991" s="427"/>
      <c r="E991" s="227"/>
      <c r="F991" s="148"/>
      <c r="G991" s="148"/>
      <c r="H991" s="148"/>
      <c r="I991" s="148"/>
      <c r="J991" s="449"/>
      <c r="K991" s="449"/>
      <c r="L991" s="148"/>
      <c r="M991" s="447"/>
      <c r="N991" s="447"/>
      <c r="O991" s="148"/>
      <c r="P991" s="448"/>
      <c r="Q991" s="62"/>
      <c r="R991" s="148"/>
      <c r="S991" s="148"/>
      <c r="T991" s="148"/>
      <c r="U991" s="148"/>
      <c r="V991" s="148"/>
      <c r="W991" s="148"/>
      <c r="X991" s="148"/>
      <c r="Y991" s="148"/>
      <c r="Z991" s="148"/>
      <c r="AA991" s="148"/>
    </row>
    <row r="992" spans="1:27" ht="15.75" customHeight="1">
      <c r="A992" s="148"/>
      <c r="B992" s="148"/>
      <c r="C992" s="148"/>
      <c r="D992" s="427"/>
      <c r="E992" s="227"/>
      <c r="F992" s="148"/>
      <c r="G992" s="148"/>
      <c r="H992" s="148"/>
      <c r="I992" s="148"/>
      <c r="J992" s="449"/>
      <c r="K992" s="449"/>
      <c r="L992" s="148"/>
      <c r="M992" s="447"/>
      <c r="N992" s="447"/>
      <c r="O992" s="148"/>
      <c r="P992" s="448"/>
      <c r="Q992" s="62"/>
      <c r="R992" s="148"/>
      <c r="S992" s="148"/>
      <c r="T992" s="148"/>
      <c r="U992" s="148"/>
      <c r="V992" s="148"/>
      <c r="W992" s="148"/>
      <c r="X992" s="148"/>
      <c r="Y992" s="148"/>
      <c r="Z992" s="148"/>
      <c r="AA992" s="148"/>
    </row>
    <row r="993" spans="1:27" ht="15.75" customHeight="1">
      <c r="A993" s="148"/>
      <c r="B993" s="148"/>
      <c r="C993" s="148"/>
      <c r="D993" s="427"/>
      <c r="E993" s="227"/>
      <c r="F993" s="148"/>
      <c r="G993" s="148"/>
      <c r="H993" s="148"/>
      <c r="I993" s="148"/>
      <c r="J993" s="449"/>
      <c r="K993" s="449"/>
      <c r="L993" s="148"/>
      <c r="M993" s="447"/>
      <c r="N993" s="447"/>
      <c r="O993" s="148"/>
      <c r="P993" s="448"/>
      <c r="Q993" s="62"/>
      <c r="R993" s="148"/>
      <c r="S993" s="148"/>
      <c r="T993" s="148"/>
      <c r="U993" s="148"/>
      <c r="V993" s="148"/>
      <c r="W993" s="148"/>
      <c r="X993" s="148"/>
      <c r="Y993" s="148"/>
      <c r="Z993" s="148"/>
      <c r="AA993" s="148"/>
    </row>
    <row r="994" spans="1:27" ht="15.75" customHeight="1">
      <c r="A994" s="148"/>
      <c r="B994" s="148"/>
      <c r="C994" s="148"/>
      <c r="D994" s="427"/>
      <c r="E994" s="227"/>
      <c r="F994" s="148"/>
      <c r="G994" s="148"/>
      <c r="H994" s="148"/>
      <c r="I994" s="148"/>
      <c r="J994" s="449"/>
      <c r="K994" s="449"/>
      <c r="L994" s="148"/>
      <c r="M994" s="447"/>
      <c r="N994" s="447"/>
      <c r="O994" s="148"/>
      <c r="P994" s="448"/>
      <c r="Q994" s="62"/>
      <c r="R994" s="148"/>
      <c r="S994" s="148"/>
      <c r="T994" s="148"/>
      <c r="U994" s="148"/>
      <c r="V994" s="148"/>
      <c r="W994" s="148"/>
      <c r="X994" s="148"/>
      <c r="Y994" s="148"/>
      <c r="Z994" s="148"/>
      <c r="AA994" s="148"/>
    </row>
    <row r="995" spans="1:27" ht="15.75" customHeight="1">
      <c r="A995" s="148"/>
      <c r="B995" s="148"/>
      <c r="C995" s="148"/>
      <c r="D995" s="427"/>
      <c r="E995" s="227"/>
      <c r="F995" s="148"/>
      <c r="G995" s="148"/>
      <c r="H995" s="148"/>
      <c r="I995" s="148"/>
      <c r="J995" s="449"/>
      <c r="K995" s="449"/>
      <c r="L995" s="148"/>
      <c r="M995" s="447"/>
      <c r="N995" s="447"/>
      <c r="O995" s="148"/>
      <c r="P995" s="448"/>
      <c r="Q995" s="62"/>
      <c r="R995" s="148"/>
      <c r="S995" s="148"/>
      <c r="T995" s="148"/>
      <c r="U995" s="148"/>
      <c r="V995" s="148"/>
      <c r="W995" s="148"/>
      <c r="X995" s="148"/>
      <c r="Y995" s="148"/>
      <c r="Z995" s="148"/>
      <c r="AA995" s="148"/>
    </row>
    <row r="996" spans="1:27" ht="15.75" customHeight="1">
      <c r="A996" s="148"/>
      <c r="B996" s="148"/>
      <c r="C996" s="148"/>
      <c r="D996" s="427"/>
      <c r="E996" s="227"/>
      <c r="F996" s="148"/>
      <c r="G996" s="148"/>
      <c r="H996" s="148"/>
      <c r="I996" s="148"/>
      <c r="J996" s="449"/>
      <c r="K996" s="449"/>
      <c r="L996" s="148"/>
      <c r="M996" s="447"/>
      <c r="N996" s="447"/>
      <c r="O996" s="148"/>
      <c r="P996" s="448"/>
      <c r="Q996" s="62"/>
      <c r="R996" s="148"/>
      <c r="S996" s="148"/>
      <c r="T996" s="148"/>
      <c r="U996" s="148"/>
      <c r="V996" s="148"/>
      <c r="W996" s="148"/>
      <c r="X996" s="148"/>
      <c r="Y996" s="148"/>
      <c r="Z996" s="148"/>
      <c r="AA996" s="148"/>
    </row>
    <row r="997" spans="1:27" ht="15.75" customHeight="1">
      <c r="A997" s="148"/>
      <c r="B997" s="148"/>
      <c r="C997" s="148"/>
      <c r="D997" s="427"/>
      <c r="E997" s="227"/>
      <c r="F997" s="148"/>
      <c r="G997" s="148"/>
      <c r="H997" s="148"/>
      <c r="I997" s="148"/>
      <c r="J997" s="449"/>
      <c r="K997" s="449"/>
      <c r="L997" s="148"/>
      <c r="M997" s="447"/>
      <c r="N997" s="447"/>
      <c r="O997" s="148"/>
      <c r="P997" s="448"/>
      <c r="Q997" s="62"/>
      <c r="R997" s="148"/>
      <c r="S997" s="148"/>
      <c r="T997" s="148"/>
      <c r="U997" s="148"/>
      <c r="V997" s="148"/>
      <c r="W997" s="148"/>
      <c r="X997" s="148"/>
      <c r="Y997" s="148"/>
      <c r="Z997" s="148"/>
      <c r="AA997" s="148"/>
    </row>
    <row r="998" spans="1:27" ht="15.75" customHeight="1">
      <c r="A998" s="148"/>
      <c r="B998" s="148"/>
      <c r="C998" s="148"/>
      <c r="D998" s="427"/>
      <c r="E998" s="227"/>
      <c r="F998" s="148"/>
      <c r="G998" s="148"/>
      <c r="H998" s="148"/>
      <c r="I998" s="148"/>
      <c r="J998" s="449"/>
      <c r="K998" s="449"/>
      <c r="L998" s="148"/>
      <c r="M998" s="447"/>
      <c r="N998" s="447"/>
      <c r="O998" s="148"/>
      <c r="P998" s="448"/>
      <c r="Q998" s="62"/>
      <c r="R998" s="148"/>
      <c r="S998" s="148"/>
      <c r="T998" s="148"/>
      <c r="U998" s="148"/>
      <c r="V998" s="148"/>
      <c r="W998" s="148"/>
      <c r="X998" s="148"/>
      <c r="Y998" s="148"/>
      <c r="Z998" s="148"/>
      <c r="AA998" s="148"/>
    </row>
    <row r="999" spans="1:27" ht="15.75" customHeight="1">
      <c r="A999" s="148"/>
      <c r="B999" s="148"/>
      <c r="C999" s="148"/>
      <c r="D999" s="427"/>
      <c r="E999" s="227"/>
      <c r="F999" s="148"/>
      <c r="G999" s="148"/>
      <c r="H999" s="148"/>
      <c r="I999" s="148"/>
      <c r="J999" s="449"/>
      <c r="K999" s="449"/>
      <c r="L999" s="148"/>
      <c r="M999" s="447"/>
      <c r="N999" s="447"/>
      <c r="O999" s="148"/>
      <c r="P999" s="448"/>
      <c r="Q999" s="62"/>
      <c r="R999" s="148"/>
      <c r="S999" s="148"/>
      <c r="T999" s="148"/>
      <c r="U999" s="148"/>
      <c r="V999" s="148"/>
      <c r="W999" s="148"/>
      <c r="X999" s="148"/>
      <c r="Y999" s="148"/>
      <c r="Z999" s="148"/>
      <c r="AA999" s="148"/>
    </row>
    <row r="1000" spans="1:27" ht="15.75" customHeight="1">
      <c r="A1000" s="148"/>
      <c r="B1000" s="148"/>
      <c r="C1000" s="148"/>
      <c r="D1000" s="427"/>
      <c r="E1000" s="227"/>
      <c r="F1000" s="148"/>
      <c r="G1000" s="148"/>
      <c r="H1000" s="148"/>
      <c r="I1000" s="148"/>
      <c r="J1000" s="449"/>
      <c r="K1000" s="449"/>
      <c r="L1000" s="148"/>
      <c r="M1000" s="447"/>
      <c r="N1000" s="447"/>
      <c r="O1000" s="148"/>
      <c r="P1000" s="448"/>
      <c r="Q1000" s="62"/>
      <c r="R1000" s="148"/>
      <c r="S1000" s="148"/>
      <c r="T1000" s="148"/>
      <c r="U1000" s="148"/>
      <c r="V1000" s="148"/>
      <c r="W1000" s="148"/>
      <c r="X1000" s="148"/>
      <c r="Y1000" s="148"/>
      <c r="Z1000" s="148"/>
      <c r="AA1000" s="148"/>
    </row>
    <row r="1001" spans="1:27" ht="15.75" customHeight="1">
      <c r="A1001" s="148"/>
      <c r="B1001" s="148"/>
      <c r="C1001" s="148"/>
      <c r="D1001" s="427"/>
      <c r="E1001" s="227"/>
      <c r="F1001" s="148"/>
      <c r="G1001" s="148"/>
      <c r="H1001" s="148"/>
      <c r="I1001" s="148"/>
      <c r="J1001" s="449"/>
      <c r="K1001" s="449"/>
      <c r="L1001" s="148"/>
      <c r="M1001" s="447"/>
      <c r="N1001" s="447"/>
      <c r="O1001" s="148"/>
      <c r="P1001" s="448"/>
      <c r="Q1001" s="62"/>
      <c r="R1001" s="148"/>
      <c r="S1001" s="148"/>
      <c r="T1001" s="148"/>
      <c r="U1001" s="148"/>
      <c r="V1001" s="148"/>
      <c r="W1001" s="148"/>
      <c r="X1001" s="148"/>
      <c r="Y1001" s="148"/>
      <c r="Z1001" s="148"/>
      <c r="AA1001" s="148"/>
    </row>
    <row r="1002" spans="1:27" ht="15.75" customHeight="1">
      <c r="A1002" s="148"/>
      <c r="B1002" s="148"/>
      <c r="C1002" s="148"/>
      <c r="D1002" s="427"/>
      <c r="E1002" s="227"/>
      <c r="F1002" s="148"/>
      <c r="G1002" s="148"/>
      <c r="H1002" s="148"/>
      <c r="I1002" s="148"/>
      <c r="J1002" s="449"/>
      <c r="K1002" s="449"/>
      <c r="L1002" s="148"/>
      <c r="M1002" s="447"/>
      <c r="N1002" s="447"/>
      <c r="O1002" s="148"/>
      <c r="P1002" s="448"/>
      <c r="Q1002" s="62"/>
      <c r="R1002" s="148"/>
      <c r="S1002" s="148"/>
      <c r="T1002" s="148"/>
      <c r="U1002" s="148"/>
      <c r="V1002" s="148"/>
      <c r="W1002" s="148"/>
      <c r="X1002" s="148"/>
      <c r="Y1002" s="148"/>
      <c r="Z1002" s="148"/>
      <c r="AA1002" s="148"/>
    </row>
    <row r="1003" spans="1:27" ht="15.75" customHeight="1">
      <c r="A1003" s="148"/>
      <c r="B1003" s="148"/>
      <c r="C1003" s="148"/>
      <c r="D1003" s="427"/>
      <c r="E1003" s="227"/>
      <c r="F1003" s="148"/>
      <c r="G1003" s="148"/>
      <c r="H1003" s="148"/>
      <c r="I1003" s="148"/>
      <c r="J1003" s="449"/>
      <c r="K1003" s="449"/>
      <c r="L1003" s="148"/>
      <c r="M1003" s="447"/>
      <c r="N1003" s="447"/>
      <c r="O1003" s="148"/>
      <c r="P1003" s="448"/>
      <c r="Q1003" s="62"/>
      <c r="R1003" s="148"/>
      <c r="S1003" s="148"/>
      <c r="T1003" s="148"/>
      <c r="U1003" s="148"/>
      <c r="V1003" s="148"/>
      <c r="W1003" s="148"/>
      <c r="X1003" s="148"/>
      <c r="Y1003" s="148"/>
      <c r="Z1003" s="148"/>
      <c r="AA1003" s="148"/>
    </row>
    <row r="1004" spans="1:27" ht="15.75" customHeight="1">
      <c r="A1004" s="148"/>
      <c r="B1004" s="148"/>
      <c r="C1004" s="148"/>
      <c r="D1004" s="427"/>
      <c r="E1004" s="227"/>
      <c r="F1004" s="148"/>
      <c r="G1004" s="148"/>
      <c r="H1004" s="148"/>
      <c r="I1004" s="148"/>
      <c r="J1004" s="449"/>
      <c r="K1004" s="449"/>
      <c r="L1004" s="148"/>
      <c r="M1004" s="447"/>
      <c r="N1004" s="447"/>
      <c r="O1004" s="148"/>
      <c r="P1004" s="448"/>
      <c r="Q1004" s="62"/>
      <c r="R1004" s="148"/>
      <c r="S1004" s="148"/>
      <c r="T1004" s="148"/>
      <c r="U1004" s="148"/>
      <c r="V1004" s="148"/>
      <c r="W1004" s="148"/>
      <c r="X1004" s="148"/>
      <c r="Y1004" s="148"/>
      <c r="Z1004" s="148"/>
      <c r="AA1004" s="148"/>
    </row>
    <row r="1005" spans="1:27" ht="15.75" customHeight="1">
      <c r="A1005" s="148"/>
      <c r="B1005" s="148"/>
      <c r="C1005" s="148"/>
      <c r="D1005" s="427"/>
      <c r="E1005" s="227"/>
      <c r="F1005" s="148"/>
      <c r="G1005" s="148"/>
      <c r="H1005" s="148"/>
      <c r="I1005" s="148"/>
      <c r="J1005" s="449"/>
      <c r="K1005" s="449"/>
      <c r="L1005" s="148"/>
      <c r="M1005" s="447"/>
      <c r="N1005" s="447"/>
      <c r="O1005" s="148"/>
      <c r="P1005" s="448"/>
      <c r="Q1005" s="62"/>
      <c r="R1005" s="148"/>
      <c r="S1005" s="148"/>
      <c r="T1005" s="148"/>
      <c r="U1005" s="148"/>
      <c r="V1005" s="148"/>
      <c r="W1005" s="148"/>
      <c r="X1005" s="148"/>
      <c r="Y1005" s="148"/>
      <c r="Z1005" s="148"/>
      <c r="AA1005" s="148"/>
    </row>
    <row r="1006" spans="1:27" ht="15.75" customHeight="1">
      <c r="A1006" s="148"/>
      <c r="B1006" s="148"/>
      <c r="C1006" s="148"/>
      <c r="D1006" s="427"/>
      <c r="E1006" s="227"/>
      <c r="F1006" s="148"/>
      <c r="G1006" s="148"/>
      <c r="H1006" s="148"/>
      <c r="I1006" s="148"/>
      <c r="J1006" s="449"/>
      <c r="K1006" s="449"/>
      <c r="L1006" s="148"/>
      <c r="M1006" s="447"/>
      <c r="N1006" s="447"/>
      <c r="O1006" s="148"/>
      <c r="P1006" s="448"/>
      <c r="Q1006" s="62"/>
      <c r="R1006" s="148"/>
      <c r="S1006" s="148"/>
      <c r="T1006" s="148"/>
      <c r="U1006" s="148"/>
      <c r="V1006" s="148"/>
      <c r="W1006" s="148"/>
      <c r="X1006" s="148"/>
      <c r="Y1006" s="148"/>
      <c r="Z1006" s="148"/>
      <c r="AA1006" s="148"/>
    </row>
    <row r="1007" spans="1:27" ht="15.75" customHeight="1">
      <c r="A1007" s="148"/>
      <c r="B1007" s="148"/>
      <c r="C1007" s="148"/>
      <c r="D1007" s="427"/>
      <c r="E1007" s="227"/>
      <c r="F1007" s="148"/>
      <c r="G1007" s="148"/>
      <c r="H1007" s="148"/>
      <c r="I1007" s="148"/>
      <c r="J1007" s="449"/>
      <c r="K1007" s="449"/>
      <c r="L1007" s="148"/>
      <c r="M1007" s="447"/>
      <c r="N1007" s="447"/>
      <c r="O1007" s="148"/>
      <c r="P1007" s="448"/>
      <c r="Q1007" s="62"/>
      <c r="R1007" s="148"/>
      <c r="S1007" s="148"/>
      <c r="T1007" s="148"/>
      <c r="U1007" s="148"/>
      <c r="V1007" s="148"/>
      <c r="W1007" s="148"/>
      <c r="X1007" s="148"/>
      <c r="Y1007" s="148"/>
      <c r="Z1007" s="148"/>
      <c r="AA1007" s="148"/>
    </row>
    <row r="1008" spans="1:27" ht="15.75" customHeight="1">
      <c r="A1008" s="148"/>
      <c r="B1008" s="148"/>
      <c r="C1008" s="148"/>
      <c r="D1008" s="427"/>
      <c r="E1008" s="227"/>
      <c r="F1008" s="148"/>
      <c r="G1008" s="148"/>
      <c r="H1008" s="148"/>
      <c r="I1008" s="148"/>
      <c r="J1008" s="449"/>
      <c r="K1008" s="449"/>
      <c r="L1008" s="148"/>
      <c r="M1008" s="447"/>
      <c r="N1008" s="447"/>
      <c r="O1008" s="148"/>
      <c r="P1008" s="448"/>
      <c r="Q1008" s="62"/>
      <c r="R1008" s="148"/>
      <c r="S1008" s="148"/>
      <c r="T1008" s="148"/>
      <c r="U1008" s="148"/>
      <c r="V1008" s="148"/>
      <c r="W1008" s="148"/>
      <c r="X1008" s="148"/>
      <c r="Y1008" s="148"/>
      <c r="Z1008" s="148"/>
      <c r="AA1008" s="148"/>
    </row>
    <row r="1009" spans="1:27" ht="15.75" customHeight="1">
      <c r="A1009" s="148"/>
      <c r="B1009" s="148"/>
      <c r="C1009" s="148"/>
      <c r="D1009" s="427"/>
      <c r="E1009" s="227"/>
      <c r="F1009" s="148"/>
      <c r="G1009" s="148"/>
      <c r="H1009" s="148"/>
      <c r="I1009" s="148"/>
      <c r="J1009" s="449"/>
      <c r="K1009" s="449"/>
      <c r="L1009" s="148"/>
      <c r="M1009" s="447"/>
      <c r="N1009" s="447"/>
      <c r="O1009" s="148"/>
      <c r="P1009" s="448"/>
      <c r="Q1009" s="62"/>
      <c r="R1009" s="148"/>
      <c r="S1009" s="148"/>
      <c r="T1009" s="148"/>
      <c r="U1009" s="148"/>
      <c r="V1009" s="148"/>
      <c r="W1009" s="148"/>
      <c r="X1009" s="148"/>
      <c r="Y1009" s="148"/>
      <c r="Z1009" s="148"/>
      <c r="AA1009" s="148"/>
    </row>
    <row r="1010" spans="1:27" ht="15.75" customHeight="1">
      <c r="A1010" s="148"/>
      <c r="B1010" s="148"/>
      <c r="C1010" s="148"/>
      <c r="D1010" s="427"/>
      <c r="E1010" s="227"/>
      <c r="F1010" s="148"/>
      <c r="G1010" s="148"/>
      <c r="H1010" s="148"/>
      <c r="I1010" s="148"/>
      <c r="J1010" s="449"/>
      <c r="K1010" s="449"/>
      <c r="L1010" s="148"/>
      <c r="M1010" s="447"/>
      <c r="N1010" s="447"/>
      <c r="O1010" s="148"/>
      <c r="P1010" s="448"/>
      <c r="Q1010" s="62"/>
      <c r="R1010" s="148"/>
      <c r="S1010" s="148"/>
      <c r="T1010" s="148"/>
      <c r="U1010" s="148"/>
      <c r="V1010" s="148"/>
      <c r="W1010" s="148"/>
      <c r="X1010" s="148"/>
      <c r="Y1010" s="148"/>
      <c r="Z1010" s="148"/>
      <c r="AA1010" s="148"/>
    </row>
    <row r="1011" spans="1:27" ht="15.75" customHeight="1">
      <c r="A1011" s="148"/>
      <c r="B1011" s="148"/>
      <c r="C1011" s="148"/>
      <c r="D1011" s="427"/>
      <c r="E1011" s="227"/>
      <c r="F1011" s="148"/>
      <c r="G1011" s="148"/>
      <c r="H1011" s="148"/>
      <c r="I1011" s="148"/>
      <c r="J1011" s="449"/>
      <c r="K1011" s="449"/>
      <c r="L1011" s="148"/>
      <c r="M1011" s="447"/>
      <c r="N1011" s="447"/>
      <c r="O1011" s="148"/>
      <c r="P1011" s="448"/>
      <c r="Q1011" s="62"/>
      <c r="R1011" s="148"/>
      <c r="S1011" s="148"/>
      <c r="T1011" s="148"/>
      <c r="U1011" s="148"/>
      <c r="V1011" s="148"/>
      <c r="W1011" s="148"/>
      <c r="X1011" s="148"/>
      <c r="Y1011" s="148"/>
      <c r="Z1011" s="148"/>
      <c r="AA1011" s="148"/>
    </row>
  </sheetData>
  <mergeCells count="934">
    <mergeCell ref="O451:O466"/>
    <mergeCell ref="O469:O483"/>
    <mergeCell ref="O605:O617"/>
    <mergeCell ref="O619:O631"/>
    <mergeCell ref="O633:O641"/>
    <mergeCell ref="O653:O657"/>
    <mergeCell ref="O306:O321"/>
    <mergeCell ref="O322:O337"/>
    <mergeCell ref="O338:O353"/>
    <mergeCell ref="O354:O369"/>
    <mergeCell ref="O370:O385"/>
    <mergeCell ref="O387:O402"/>
    <mergeCell ref="O403:O418"/>
    <mergeCell ref="O419:O434"/>
    <mergeCell ref="O435:O450"/>
    <mergeCell ref="N578:N590"/>
    <mergeCell ref="N591:N603"/>
    <mergeCell ref="N605:N617"/>
    <mergeCell ref="N619:N631"/>
    <mergeCell ref="N633:N641"/>
    <mergeCell ref="N653:N657"/>
    <mergeCell ref="O27:O33"/>
    <mergeCell ref="O34:O40"/>
    <mergeCell ref="O42:O48"/>
    <mergeCell ref="O49:O55"/>
    <mergeCell ref="O58:O66"/>
    <mergeCell ref="O68:O76"/>
    <mergeCell ref="O77:O85"/>
    <mergeCell ref="O88:O105"/>
    <mergeCell ref="O106:O125"/>
    <mergeCell ref="O126:O145"/>
    <mergeCell ref="O146:O165"/>
    <mergeCell ref="O166:O183"/>
    <mergeCell ref="O184:O203"/>
    <mergeCell ref="O204:O223"/>
    <mergeCell ref="O224:O243"/>
    <mergeCell ref="O244:O263"/>
    <mergeCell ref="O264:O283"/>
    <mergeCell ref="O284:O303"/>
    <mergeCell ref="N451:N466"/>
    <mergeCell ref="N469:N483"/>
    <mergeCell ref="N487:N499"/>
    <mergeCell ref="N500:N512"/>
    <mergeCell ref="N513:N525"/>
    <mergeCell ref="N526:N538"/>
    <mergeCell ref="N539:N551"/>
    <mergeCell ref="N552:N564"/>
    <mergeCell ref="N565:N577"/>
    <mergeCell ref="N306:N321"/>
    <mergeCell ref="N322:N337"/>
    <mergeCell ref="N338:N353"/>
    <mergeCell ref="N354:N369"/>
    <mergeCell ref="N370:N385"/>
    <mergeCell ref="N387:N402"/>
    <mergeCell ref="N403:N418"/>
    <mergeCell ref="N419:N434"/>
    <mergeCell ref="N435:N450"/>
    <mergeCell ref="M578:M590"/>
    <mergeCell ref="M591:M603"/>
    <mergeCell ref="M605:M617"/>
    <mergeCell ref="M619:M631"/>
    <mergeCell ref="M633:M641"/>
    <mergeCell ref="M653:M657"/>
    <mergeCell ref="N27:N33"/>
    <mergeCell ref="N34:N40"/>
    <mergeCell ref="N42:N48"/>
    <mergeCell ref="N49:N55"/>
    <mergeCell ref="N58:N66"/>
    <mergeCell ref="N68:N76"/>
    <mergeCell ref="N77:N85"/>
    <mergeCell ref="N88:N105"/>
    <mergeCell ref="N106:N125"/>
    <mergeCell ref="N126:N145"/>
    <mergeCell ref="N146:N165"/>
    <mergeCell ref="N166:N183"/>
    <mergeCell ref="N184:N203"/>
    <mergeCell ref="N204:N223"/>
    <mergeCell ref="N224:N243"/>
    <mergeCell ref="N244:N263"/>
    <mergeCell ref="N264:N283"/>
    <mergeCell ref="N284:N303"/>
    <mergeCell ref="M451:M466"/>
    <mergeCell ref="M469:M483"/>
    <mergeCell ref="M487:M499"/>
    <mergeCell ref="M500:M512"/>
    <mergeCell ref="M513:M525"/>
    <mergeCell ref="M526:M538"/>
    <mergeCell ref="M539:M551"/>
    <mergeCell ref="M552:M564"/>
    <mergeCell ref="M565:M577"/>
    <mergeCell ref="M306:M321"/>
    <mergeCell ref="M322:M337"/>
    <mergeCell ref="M338:M353"/>
    <mergeCell ref="M354:M369"/>
    <mergeCell ref="M370:M385"/>
    <mergeCell ref="M387:M402"/>
    <mergeCell ref="M403:M418"/>
    <mergeCell ref="M419:M434"/>
    <mergeCell ref="M435:M450"/>
    <mergeCell ref="L578:L590"/>
    <mergeCell ref="L591:L603"/>
    <mergeCell ref="L605:L617"/>
    <mergeCell ref="L619:L631"/>
    <mergeCell ref="L633:L641"/>
    <mergeCell ref="L653:L657"/>
    <mergeCell ref="M27:M33"/>
    <mergeCell ref="M34:M40"/>
    <mergeCell ref="M42:M48"/>
    <mergeCell ref="M49:M55"/>
    <mergeCell ref="M58:M66"/>
    <mergeCell ref="M68:M76"/>
    <mergeCell ref="M77:M85"/>
    <mergeCell ref="M88:M105"/>
    <mergeCell ref="M106:M125"/>
    <mergeCell ref="M126:M145"/>
    <mergeCell ref="M146:M165"/>
    <mergeCell ref="M166:M183"/>
    <mergeCell ref="M184:M203"/>
    <mergeCell ref="M204:M223"/>
    <mergeCell ref="M224:M243"/>
    <mergeCell ref="M244:M263"/>
    <mergeCell ref="M264:M283"/>
    <mergeCell ref="M284:M303"/>
    <mergeCell ref="L451:L466"/>
    <mergeCell ref="L469:L483"/>
    <mergeCell ref="L487:L499"/>
    <mergeCell ref="L500:L512"/>
    <mergeCell ref="L513:L525"/>
    <mergeCell ref="L526:L538"/>
    <mergeCell ref="L539:L551"/>
    <mergeCell ref="L552:L564"/>
    <mergeCell ref="L565:L577"/>
    <mergeCell ref="L306:L321"/>
    <mergeCell ref="L322:L337"/>
    <mergeCell ref="L338:L353"/>
    <mergeCell ref="L354:L369"/>
    <mergeCell ref="L370:L385"/>
    <mergeCell ref="L387:L402"/>
    <mergeCell ref="L403:L418"/>
    <mergeCell ref="L419:L434"/>
    <mergeCell ref="L435:L450"/>
    <mergeCell ref="K578:K590"/>
    <mergeCell ref="K591:K603"/>
    <mergeCell ref="K605:K617"/>
    <mergeCell ref="K619:K631"/>
    <mergeCell ref="K633:K641"/>
    <mergeCell ref="K653:K657"/>
    <mergeCell ref="L27:L33"/>
    <mergeCell ref="L34:L40"/>
    <mergeCell ref="L42:L48"/>
    <mergeCell ref="L49:L55"/>
    <mergeCell ref="L58:L66"/>
    <mergeCell ref="L68:L76"/>
    <mergeCell ref="L77:L85"/>
    <mergeCell ref="L88:L105"/>
    <mergeCell ref="L106:L125"/>
    <mergeCell ref="L126:L145"/>
    <mergeCell ref="L146:L165"/>
    <mergeCell ref="L166:L183"/>
    <mergeCell ref="L184:L203"/>
    <mergeCell ref="L204:L223"/>
    <mergeCell ref="L224:L243"/>
    <mergeCell ref="L244:L263"/>
    <mergeCell ref="L264:L283"/>
    <mergeCell ref="L284:L303"/>
    <mergeCell ref="K451:K466"/>
    <mergeCell ref="K469:K483"/>
    <mergeCell ref="K487:K499"/>
    <mergeCell ref="K500:K512"/>
    <mergeCell ref="K513:K525"/>
    <mergeCell ref="K526:K538"/>
    <mergeCell ref="K539:K551"/>
    <mergeCell ref="K552:K564"/>
    <mergeCell ref="K565:K577"/>
    <mergeCell ref="K306:K321"/>
    <mergeCell ref="K322:K337"/>
    <mergeCell ref="K338:K353"/>
    <mergeCell ref="K354:K369"/>
    <mergeCell ref="K370:K385"/>
    <mergeCell ref="K387:K402"/>
    <mergeCell ref="K403:K418"/>
    <mergeCell ref="K419:K434"/>
    <mergeCell ref="K435:K450"/>
    <mergeCell ref="J578:J590"/>
    <mergeCell ref="J591:J603"/>
    <mergeCell ref="J605:J617"/>
    <mergeCell ref="J619:J631"/>
    <mergeCell ref="J633:J641"/>
    <mergeCell ref="J653:J657"/>
    <mergeCell ref="K27:K33"/>
    <mergeCell ref="K34:K40"/>
    <mergeCell ref="K42:K48"/>
    <mergeCell ref="K49:K55"/>
    <mergeCell ref="K58:K66"/>
    <mergeCell ref="K68:K76"/>
    <mergeCell ref="K77:K85"/>
    <mergeCell ref="K88:K105"/>
    <mergeCell ref="K106:K125"/>
    <mergeCell ref="K126:K145"/>
    <mergeCell ref="K146:K165"/>
    <mergeCell ref="K166:K183"/>
    <mergeCell ref="K184:K203"/>
    <mergeCell ref="K204:K223"/>
    <mergeCell ref="K224:K243"/>
    <mergeCell ref="K244:K263"/>
    <mergeCell ref="K264:K283"/>
    <mergeCell ref="K284:K303"/>
    <mergeCell ref="J451:J466"/>
    <mergeCell ref="J469:J483"/>
    <mergeCell ref="J487:J499"/>
    <mergeCell ref="J500:J512"/>
    <mergeCell ref="J513:J525"/>
    <mergeCell ref="J526:J538"/>
    <mergeCell ref="J539:J551"/>
    <mergeCell ref="J552:J564"/>
    <mergeCell ref="J565:J577"/>
    <mergeCell ref="J306:J321"/>
    <mergeCell ref="J322:J337"/>
    <mergeCell ref="J338:J353"/>
    <mergeCell ref="J354:J369"/>
    <mergeCell ref="J370:J385"/>
    <mergeCell ref="J387:J402"/>
    <mergeCell ref="J403:J418"/>
    <mergeCell ref="J419:J434"/>
    <mergeCell ref="J435:J450"/>
    <mergeCell ref="J126:J145"/>
    <mergeCell ref="J146:J165"/>
    <mergeCell ref="J166:J183"/>
    <mergeCell ref="J184:J203"/>
    <mergeCell ref="J204:J223"/>
    <mergeCell ref="J224:J243"/>
    <mergeCell ref="J244:J263"/>
    <mergeCell ref="J264:J283"/>
    <mergeCell ref="J284:J303"/>
    <mergeCell ref="J27:J33"/>
    <mergeCell ref="J34:J40"/>
    <mergeCell ref="J42:J48"/>
    <mergeCell ref="J49:J55"/>
    <mergeCell ref="J58:J66"/>
    <mergeCell ref="J68:J76"/>
    <mergeCell ref="J77:J85"/>
    <mergeCell ref="J88:J105"/>
    <mergeCell ref="J106:J125"/>
    <mergeCell ref="E526:E538"/>
    <mergeCell ref="E539:E551"/>
    <mergeCell ref="E552:E564"/>
    <mergeCell ref="E565:E577"/>
    <mergeCell ref="E578:E590"/>
    <mergeCell ref="E591:E603"/>
    <mergeCell ref="E605:E617"/>
    <mergeCell ref="E619:E631"/>
    <mergeCell ref="E633:E641"/>
    <mergeCell ref="E387:E402"/>
    <mergeCell ref="E403:E418"/>
    <mergeCell ref="E419:E434"/>
    <mergeCell ref="E435:E450"/>
    <mergeCell ref="E451:E466"/>
    <mergeCell ref="E469:E483"/>
    <mergeCell ref="E487:E499"/>
    <mergeCell ref="E500:E512"/>
    <mergeCell ref="E513:E525"/>
    <mergeCell ref="J686:L686"/>
    <mergeCell ref="E27:E33"/>
    <mergeCell ref="E34:E40"/>
    <mergeCell ref="E42:E48"/>
    <mergeCell ref="E49:E55"/>
    <mergeCell ref="E58:E66"/>
    <mergeCell ref="E68:E76"/>
    <mergeCell ref="E77:E85"/>
    <mergeCell ref="E88:E105"/>
    <mergeCell ref="E106:E125"/>
    <mergeCell ref="E126:E145"/>
    <mergeCell ref="E146:E165"/>
    <mergeCell ref="E166:E183"/>
    <mergeCell ref="E184:E203"/>
    <mergeCell ref="E204:E223"/>
    <mergeCell ref="E224:E243"/>
    <mergeCell ref="E244:E263"/>
    <mergeCell ref="E264:E283"/>
    <mergeCell ref="E284:E303"/>
    <mergeCell ref="E306:E321"/>
    <mergeCell ref="E322:E337"/>
    <mergeCell ref="E338:E353"/>
    <mergeCell ref="E354:E369"/>
    <mergeCell ref="E370:E385"/>
    <mergeCell ref="D667:I667"/>
    <mergeCell ref="D668:I668"/>
    <mergeCell ref="C669:I669"/>
    <mergeCell ref="D670:I670"/>
    <mergeCell ref="D671:I671"/>
    <mergeCell ref="D672:I672"/>
    <mergeCell ref="C674:L674"/>
    <mergeCell ref="J678:K678"/>
    <mergeCell ref="J685:L685"/>
    <mergeCell ref="C658:I658"/>
    <mergeCell ref="D659:I659"/>
    <mergeCell ref="C660:I660"/>
    <mergeCell ref="D661:I661"/>
    <mergeCell ref="C662:I662"/>
    <mergeCell ref="D663:I663"/>
    <mergeCell ref="D664:I664"/>
    <mergeCell ref="D665:I665"/>
    <mergeCell ref="D666:I666"/>
    <mergeCell ref="E645:I645"/>
    <mergeCell ref="E648:I648"/>
    <mergeCell ref="E651:I651"/>
    <mergeCell ref="D652:I652"/>
    <mergeCell ref="H653:I653"/>
    <mergeCell ref="H654:I654"/>
    <mergeCell ref="H655:I655"/>
    <mergeCell ref="H656:I656"/>
    <mergeCell ref="H657:I657"/>
    <mergeCell ref="E653:E656"/>
    <mergeCell ref="H634:I634"/>
    <mergeCell ref="H635:I635"/>
    <mergeCell ref="H636:I636"/>
    <mergeCell ref="H637:I637"/>
    <mergeCell ref="H638:I638"/>
    <mergeCell ref="H639:I639"/>
    <mergeCell ref="H640:I640"/>
    <mergeCell ref="H641:I641"/>
    <mergeCell ref="E642:I642"/>
    <mergeCell ref="H624:I624"/>
    <mergeCell ref="H625:I625"/>
    <mergeCell ref="H626:I626"/>
    <mergeCell ref="H627:I627"/>
    <mergeCell ref="H628:I628"/>
    <mergeCell ref="H629:I629"/>
    <mergeCell ref="H630:I630"/>
    <mergeCell ref="H631:I631"/>
    <mergeCell ref="H633:I633"/>
    <mergeCell ref="H614:I614"/>
    <mergeCell ref="H615:I615"/>
    <mergeCell ref="H616:I616"/>
    <mergeCell ref="H617:I617"/>
    <mergeCell ref="H619:I619"/>
    <mergeCell ref="H620:I620"/>
    <mergeCell ref="H621:I621"/>
    <mergeCell ref="H622:I622"/>
    <mergeCell ref="H623:I623"/>
    <mergeCell ref="H605:I605"/>
    <mergeCell ref="H606:I606"/>
    <mergeCell ref="H607:I607"/>
    <mergeCell ref="H608:I608"/>
    <mergeCell ref="H609:I609"/>
    <mergeCell ref="H610:I610"/>
    <mergeCell ref="H611:I611"/>
    <mergeCell ref="H612:I612"/>
    <mergeCell ref="H613:I613"/>
    <mergeCell ref="H595:I595"/>
    <mergeCell ref="H596:I596"/>
    <mergeCell ref="H597:I597"/>
    <mergeCell ref="H598:I598"/>
    <mergeCell ref="H599:I599"/>
    <mergeCell ref="H600:I600"/>
    <mergeCell ref="H601:I601"/>
    <mergeCell ref="H602:I602"/>
    <mergeCell ref="H603:I603"/>
    <mergeCell ref="H586:I586"/>
    <mergeCell ref="H587:I587"/>
    <mergeCell ref="H588:I588"/>
    <mergeCell ref="H589:I589"/>
    <mergeCell ref="H590:I590"/>
    <mergeCell ref="H591:I591"/>
    <mergeCell ref="H592:I592"/>
    <mergeCell ref="H593:I593"/>
    <mergeCell ref="H594:I594"/>
    <mergeCell ref="H577:I577"/>
    <mergeCell ref="H578:I578"/>
    <mergeCell ref="H579:I579"/>
    <mergeCell ref="H580:I580"/>
    <mergeCell ref="H581:I581"/>
    <mergeCell ref="H582:I582"/>
    <mergeCell ref="H583:I583"/>
    <mergeCell ref="H584:I584"/>
    <mergeCell ref="H585:I585"/>
    <mergeCell ref="H568:I568"/>
    <mergeCell ref="H569:I569"/>
    <mergeCell ref="H570:I570"/>
    <mergeCell ref="H571:I571"/>
    <mergeCell ref="H572:I572"/>
    <mergeCell ref="H573:I573"/>
    <mergeCell ref="H574:I574"/>
    <mergeCell ref="H575:I575"/>
    <mergeCell ref="H576:I576"/>
    <mergeCell ref="H559:I559"/>
    <mergeCell ref="H560:I560"/>
    <mergeCell ref="H561:I561"/>
    <mergeCell ref="H562:I562"/>
    <mergeCell ref="H563:I563"/>
    <mergeCell ref="H564:I564"/>
    <mergeCell ref="H565:I565"/>
    <mergeCell ref="H566:I566"/>
    <mergeCell ref="H567:I567"/>
    <mergeCell ref="H550:I550"/>
    <mergeCell ref="H551:I551"/>
    <mergeCell ref="H552:I552"/>
    <mergeCell ref="H553:I553"/>
    <mergeCell ref="H554:I554"/>
    <mergeCell ref="H555:I555"/>
    <mergeCell ref="H556:I556"/>
    <mergeCell ref="H557:I557"/>
    <mergeCell ref="H558:I558"/>
    <mergeCell ref="H541:I541"/>
    <mergeCell ref="H542:I542"/>
    <mergeCell ref="H543:I543"/>
    <mergeCell ref="H544:I544"/>
    <mergeCell ref="H545:I545"/>
    <mergeCell ref="H546:I546"/>
    <mergeCell ref="H547:I547"/>
    <mergeCell ref="H548:I548"/>
    <mergeCell ref="H549:I549"/>
    <mergeCell ref="H532:I532"/>
    <mergeCell ref="H533:I533"/>
    <mergeCell ref="H534:I534"/>
    <mergeCell ref="H535:I535"/>
    <mergeCell ref="H536:I536"/>
    <mergeCell ref="H537:I537"/>
    <mergeCell ref="H538:I538"/>
    <mergeCell ref="H539:I539"/>
    <mergeCell ref="H540:I540"/>
    <mergeCell ref="H523:I523"/>
    <mergeCell ref="H524:I524"/>
    <mergeCell ref="H525:I525"/>
    <mergeCell ref="H526:I526"/>
    <mergeCell ref="H527:I527"/>
    <mergeCell ref="H528:I528"/>
    <mergeCell ref="H529:I529"/>
    <mergeCell ref="H530:I530"/>
    <mergeCell ref="H531:I531"/>
    <mergeCell ref="H514:I514"/>
    <mergeCell ref="H515:I515"/>
    <mergeCell ref="H516:I516"/>
    <mergeCell ref="H517:I517"/>
    <mergeCell ref="H518:I518"/>
    <mergeCell ref="H519:I519"/>
    <mergeCell ref="H520:I520"/>
    <mergeCell ref="H521:I521"/>
    <mergeCell ref="H522:I522"/>
    <mergeCell ref="H505:I505"/>
    <mergeCell ref="H506:I506"/>
    <mergeCell ref="H507:I507"/>
    <mergeCell ref="H508:I508"/>
    <mergeCell ref="H509:I509"/>
    <mergeCell ref="H510:I510"/>
    <mergeCell ref="H511:I511"/>
    <mergeCell ref="H512:I512"/>
    <mergeCell ref="H513:I513"/>
    <mergeCell ref="H496:I496"/>
    <mergeCell ref="H497:I497"/>
    <mergeCell ref="H498:I498"/>
    <mergeCell ref="H499:I499"/>
    <mergeCell ref="H500:I500"/>
    <mergeCell ref="H501:I501"/>
    <mergeCell ref="H502:I502"/>
    <mergeCell ref="H503:I503"/>
    <mergeCell ref="H504:I504"/>
    <mergeCell ref="H487:I487"/>
    <mergeCell ref="H488:I488"/>
    <mergeCell ref="H489:I489"/>
    <mergeCell ref="H490:I490"/>
    <mergeCell ref="H491:I491"/>
    <mergeCell ref="H492:I492"/>
    <mergeCell ref="H493:I493"/>
    <mergeCell ref="H494:I494"/>
    <mergeCell ref="H495:I495"/>
    <mergeCell ref="H477:I477"/>
    <mergeCell ref="H478:I478"/>
    <mergeCell ref="H479:I479"/>
    <mergeCell ref="H480:I480"/>
    <mergeCell ref="H481:I481"/>
    <mergeCell ref="H482:I482"/>
    <mergeCell ref="H483:I483"/>
    <mergeCell ref="D484:I484"/>
    <mergeCell ref="E485:I485"/>
    <mergeCell ref="F468:I468"/>
    <mergeCell ref="H469:I469"/>
    <mergeCell ref="H470:I470"/>
    <mergeCell ref="H471:I471"/>
    <mergeCell ref="H472:I472"/>
    <mergeCell ref="H473:I473"/>
    <mergeCell ref="H474:I474"/>
    <mergeCell ref="H475:I475"/>
    <mergeCell ref="H476:I476"/>
    <mergeCell ref="H459:I459"/>
    <mergeCell ref="H460:I460"/>
    <mergeCell ref="H461:I461"/>
    <mergeCell ref="H462:I462"/>
    <mergeCell ref="H463:I463"/>
    <mergeCell ref="H464:I464"/>
    <mergeCell ref="H465:I465"/>
    <mergeCell ref="H466:I466"/>
    <mergeCell ref="F467:I467"/>
    <mergeCell ref="H450:I450"/>
    <mergeCell ref="H451:I451"/>
    <mergeCell ref="H452:I452"/>
    <mergeCell ref="H453:I453"/>
    <mergeCell ref="H454:I454"/>
    <mergeCell ref="H455:I455"/>
    <mergeCell ref="H456:I456"/>
    <mergeCell ref="H457:I457"/>
    <mergeCell ref="H458:I458"/>
    <mergeCell ref="H441:I441"/>
    <mergeCell ref="H442:I442"/>
    <mergeCell ref="H443:I443"/>
    <mergeCell ref="H444:I444"/>
    <mergeCell ref="H445:I445"/>
    <mergeCell ref="H446:I446"/>
    <mergeCell ref="H447:I447"/>
    <mergeCell ref="H448:I448"/>
    <mergeCell ref="H449:I449"/>
    <mergeCell ref="H432:I432"/>
    <mergeCell ref="H433:I433"/>
    <mergeCell ref="H434:I434"/>
    <mergeCell ref="H435:I435"/>
    <mergeCell ref="H436:I436"/>
    <mergeCell ref="H437:I437"/>
    <mergeCell ref="H438:I438"/>
    <mergeCell ref="H439:I439"/>
    <mergeCell ref="H440:I440"/>
    <mergeCell ref="H423:I423"/>
    <mergeCell ref="H424:I424"/>
    <mergeCell ref="H425:I425"/>
    <mergeCell ref="H426:I426"/>
    <mergeCell ref="H427:I427"/>
    <mergeCell ref="H428:I428"/>
    <mergeCell ref="H429:I429"/>
    <mergeCell ref="H430:I430"/>
    <mergeCell ref="H431:I431"/>
    <mergeCell ref="H414:I414"/>
    <mergeCell ref="H415:I415"/>
    <mergeCell ref="H416:I416"/>
    <mergeCell ref="H417:I417"/>
    <mergeCell ref="H418:I418"/>
    <mergeCell ref="H419:I419"/>
    <mergeCell ref="H420:I420"/>
    <mergeCell ref="H421:I421"/>
    <mergeCell ref="H422:I422"/>
    <mergeCell ref="H405:I405"/>
    <mergeCell ref="H406:I406"/>
    <mergeCell ref="H407:I407"/>
    <mergeCell ref="H408:I408"/>
    <mergeCell ref="H409:I409"/>
    <mergeCell ref="H410:I410"/>
    <mergeCell ref="H411:I411"/>
    <mergeCell ref="H412:I412"/>
    <mergeCell ref="H413:I413"/>
    <mergeCell ref="H396:I396"/>
    <mergeCell ref="H397:I397"/>
    <mergeCell ref="H398:I398"/>
    <mergeCell ref="H399:I399"/>
    <mergeCell ref="H400:I400"/>
    <mergeCell ref="H401:I401"/>
    <mergeCell ref="H402:I402"/>
    <mergeCell ref="H403:I403"/>
    <mergeCell ref="H404:I404"/>
    <mergeCell ref="H387:I387"/>
    <mergeCell ref="H388:I388"/>
    <mergeCell ref="H389:I389"/>
    <mergeCell ref="H390:I390"/>
    <mergeCell ref="H391:I391"/>
    <mergeCell ref="H392:I392"/>
    <mergeCell ref="H393:I393"/>
    <mergeCell ref="H394:I394"/>
    <mergeCell ref="H395:I395"/>
    <mergeCell ref="H378:I378"/>
    <mergeCell ref="H379:I379"/>
    <mergeCell ref="H380:I380"/>
    <mergeCell ref="H381:I381"/>
    <mergeCell ref="H382:I382"/>
    <mergeCell ref="H383:I383"/>
    <mergeCell ref="H384:I384"/>
    <mergeCell ref="H385:I385"/>
    <mergeCell ref="F386:I386"/>
    <mergeCell ref="H369:I369"/>
    <mergeCell ref="H370:I370"/>
    <mergeCell ref="H371:I371"/>
    <mergeCell ref="H372:I372"/>
    <mergeCell ref="H373:I373"/>
    <mergeCell ref="H374:I374"/>
    <mergeCell ref="H375:I375"/>
    <mergeCell ref="H376:I376"/>
    <mergeCell ref="H377:I377"/>
    <mergeCell ref="H360:I360"/>
    <mergeCell ref="H361:I361"/>
    <mergeCell ref="H362:I362"/>
    <mergeCell ref="H363:I363"/>
    <mergeCell ref="H364:I364"/>
    <mergeCell ref="H365:I365"/>
    <mergeCell ref="H366:I366"/>
    <mergeCell ref="H367:I367"/>
    <mergeCell ref="H368:I368"/>
    <mergeCell ref="H351:I351"/>
    <mergeCell ref="H352:I352"/>
    <mergeCell ref="H353:I353"/>
    <mergeCell ref="H354:I354"/>
    <mergeCell ref="H355:I355"/>
    <mergeCell ref="H356:I356"/>
    <mergeCell ref="H357:I357"/>
    <mergeCell ref="H358:I358"/>
    <mergeCell ref="H359:I359"/>
    <mergeCell ref="H342:I342"/>
    <mergeCell ref="H343:I343"/>
    <mergeCell ref="H344:I344"/>
    <mergeCell ref="H345:I345"/>
    <mergeCell ref="H346:I346"/>
    <mergeCell ref="H347:I347"/>
    <mergeCell ref="H348:I348"/>
    <mergeCell ref="H349:I349"/>
    <mergeCell ref="H350:I350"/>
    <mergeCell ref="H333:I333"/>
    <mergeCell ref="H334:I334"/>
    <mergeCell ref="H335:I335"/>
    <mergeCell ref="H336:I336"/>
    <mergeCell ref="H337:I337"/>
    <mergeCell ref="H338:I338"/>
    <mergeCell ref="H339:I339"/>
    <mergeCell ref="H340:I340"/>
    <mergeCell ref="H341:I341"/>
    <mergeCell ref="H324:I324"/>
    <mergeCell ref="H325:I325"/>
    <mergeCell ref="H326:I326"/>
    <mergeCell ref="H327:I327"/>
    <mergeCell ref="H328:I328"/>
    <mergeCell ref="H329:I329"/>
    <mergeCell ref="H330:I330"/>
    <mergeCell ref="H331:I331"/>
    <mergeCell ref="H332:I332"/>
    <mergeCell ref="H315:I315"/>
    <mergeCell ref="H316:I316"/>
    <mergeCell ref="H317:I317"/>
    <mergeCell ref="H318:I318"/>
    <mergeCell ref="H319:I319"/>
    <mergeCell ref="H320:I320"/>
    <mergeCell ref="H321:I321"/>
    <mergeCell ref="H322:I322"/>
    <mergeCell ref="H323:I323"/>
    <mergeCell ref="H306:I306"/>
    <mergeCell ref="H307:I307"/>
    <mergeCell ref="H308:I308"/>
    <mergeCell ref="H309:I309"/>
    <mergeCell ref="H310:I310"/>
    <mergeCell ref="H311:I311"/>
    <mergeCell ref="H312:I312"/>
    <mergeCell ref="H313:I313"/>
    <mergeCell ref="H314:I314"/>
    <mergeCell ref="H297:I297"/>
    <mergeCell ref="H298:I298"/>
    <mergeCell ref="H299:I299"/>
    <mergeCell ref="H300:I300"/>
    <mergeCell ref="H301:I301"/>
    <mergeCell ref="H302:I302"/>
    <mergeCell ref="H303:I303"/>
    <mergeCell ref="F304:I304"/>
    <mergeCell ref="F305:I305"/>
    <mergeCell ref="H288:I288"/>
    <mergeCell ref="H289:I289"/>
    <mergeCell ref="H290:I290"/>
    <mergeCell ref="H291:I291"/>
    <mergeCell ref="H292:I292"/>
    <mergeCell ref="H293:I293"/>
    <mergeCell ref="H294:I294"/>
    <mergeCell ref="H295:I295"/>
    <mergeCell ref="H296:I296"/>
    <mergeCell ref="H279:I279"/>
    <mergeCell ref="H280:I280"/>
    <mergeCell ref="H281:I281"/>
    <mergeCell ref="H282:I282"/>
    <mergeCell ref="H283:I283"/>
    <mergeCell ref="H284:I284"/>
    <mergeCell ref="H285:I285"/>
    <mergeCell ref="H286:I286"/>
    <mergeCell ref="H287:I287"/>
    <mergeCell ref="H270:I270"/>
    <mergeCell ref="H271:I271"/>
    <mergeCell ref="H272:I272"/>
    <mergeCell ref="H273:I273"/>
    <mergeCell ref="H274:I274"/>
    <mergeCell ref="H275:I275"/>
    <mergeCell ref="H276:I276"/>
    <mergeCell ref="H277:I277"/>
    <mergeCell ref="H278:I278"/>
    <mergeCell ref="H261:I261"/>
    <mergeCell ref="H262:I262"/>
    <mergeCell ref="H263:I263"/>
    <mergeCell ref="H264:I264"/>
    <mergeCell ref="H265:I265"/>
    <mergeCell ref="H266:I266"/>
    <mergeCell ref="H267:I267"/>
    <mergeCell ref="H268:I268"/>
    <mergeCell ref="H269:I269"/>
    <mergeCell ref="H252:I252"/>
    <mergeCell ref="H253:I253"/>
    <mergeCell ref="H254:I254"/>
    <mergeCell ref="H255:I255"/>
    <mergeCell ref="H256:I256"/>
    <mergeCell ref="H257:I257"/>
    <mergeCell ref="H258:I258"/>
    <mergeCell ref="H259:I259"/>
    <mergeCell ref="H260:I260"/>
    <mergeCell ref="H243:I243"/>
    <mergeCell ref="H244:I244"/>
    <mergeCell ref="H245:I245"/>
    <mergeCell ref="H246:I246"/>
    <mergeCell ref="H247:I247"/>
    <mergeCell ref="H248:I248"/>
    <mergeCell ref="H249:I249"/>
    <mergeCell ref="H250:I250"/>
    <mergeCell ref="H251:I251"/>
    <mergeCell ref="H234:I234"/>
    <mergeCell ref="H235:I235"/>
    <mergeCell ref="H236:I236"/>
    <mergeCell ref="H237:I237"/>
    <mergeCell ref="H238:I238"/>
    <mergeCell ref="H239:I239"/>
    <mergeCell ref="H240:I240"/>
    <mergeCell ref="H241:I241"/>
    <mergeCell ref="H242:I242"/>
    <mergeCell ref="H225:I225"/>
    <mergeCell ref="H226:I226"/>
    <mergeCell ref="H227:I227"/>
    <mergeCell ref="H228:I228"/>
    <mergeCell ref="H229:I229"/>
    <mergeCell ref="H230:I230"/>
    <mergeCell ref="H231:I231"/>
    <mergeCell ref="H232:I232"/>
    <mergeCell ref="H233:I233"/>
    <mergeCell ref="H216:I216"/>
    <mergeCell ref="H217:I217"/>
    <mergeCell ref="H218:I218"/>
    <mergeCell ref="H219:I219"/>
    <mergeCell ref="H220:I220"/>
    <mergeCell ref="H221:I221"/>
    <mergeCell ref="H222:I222"/>
    <mergeCell ref="H223:I223"/>
    <mergeCell ref="H224:I224"/>
    <mergeCell ref="H207:I207"/>
    <mergeCell ref="H208:I208"/>
    <mergeCell ref="H209:I209"/>
    <mergeCell ref="H210:I210"/>
    <mergeCell ref="H211:I211"/>
    <mergeCell ref="H212:I212"/>
    <mergeCell ref="H213:I213"/>
    <mergeCell ref="H214:I214"/>
    <mergeCell ref="H215:I215"/>
    <mergeCell ref="H198:I198"/>
    <mergeCell ref="H199:I199"/>
    <mergeCell ref="H200:I200"/>
    <mergeCell ref="H201:I201"/>
    <mergeCell ref="H202:I202"/>
    <mergeCell ref="H203:I203"/>
    <mergeCell ref="H204:I204"/>
    <mergeCell ref="H205:I205"/>
    <mergeCell ref="H206:I206"/>
    <mergeCell ref="H189:I189"/>
    <mergeCell ref="H190:I190"/>
    <mergeCell ref="H191:I191"/>
    <mergeCell ref="H192:I192"/>
    <mergeCell ref="H193:I193"/>
    <mergeCell ref="H194:I194"/>
    <mergeCell ref="H195:I195"/>
    <mergeCell ref="H196:I196"/>
    <mergeCell ref="H197:I197"/>
    <mergeCell ref="H180:I180"/>
    <mergeCell ref="H181:I181"/>
    <mergeCell ref="H182:I182"/>
    <mergeCell ref="H183:I183"/>
    <mergeCell ref="H184:I184"/>
    <mergeCell ref="H185:I185"/>
    <mergeCell ref="H186:I186"/>
    <mergeCell ref="H187:I187"/>
    <mergeCell ref="H188:I188"/>
    <mergeCell ref="H171:I171"/>
    <mergeCell ref="H172:I172"/>
    <mergeCell ref="H173:I173"/>
    <mergeCell ref="H174:I174"/>
    <mergeCell ref="H175:I175"/>
    <mergeCell ref="H176:I176"/>
    <mergeCell ref="H177:I177"/>
    <mergeCell ref="H178:I178"/>
    <mergeCell ref="H179:I179"/>
    <mergeCell ref="H162:I162"/>
    <mergeCell ref="H163:I163"/>
    <mergeCell ref="H164:I164"/>
    <mergeCell ref="H165:I165"/>
    <mergeCell ref="H166:I166"/>
    <mergeCell ref="H167:I167"/>
    <mergeCell ref="H168:I168"/>
    <mergeCell ref="H169:I169"/>
    <mergeCell ref="H170:I170"/>
    <mergeCell ref="H153:I153"/>
    <mergeCell ref="H154:I154"/>
    <mergeCell ref="H155:I155"/>
    <mergeCell ref="H156:I156"/>
    <mergeCell ref="H157:I157"/>
    <mergeCell ref="H158:I158"/>
    <mergeCell ref="H159:I159"/>
    <mergeCell ref="H160:I160"/>
    <mergeCell ref="H161:I161"/>
    <mergeCell ref="H144:I144"/>
    <mergeCell ref="H145:I145"/>
    <mergeCell ref="H146:I146"/>
    <mergeCell ref="H147:I147"/>
    <mergeCell ref="H148:I148"/>
    <mergeCell ref="H149:I149"/>
    <mergeCell ref="H150:I150"/>
    <mergeCell ref="H151:I151"/>
    <mergeCell ref="H152:I152"/>
    <mergeCell ref="H135:I135"/>
    <mergeCell ref="H136:I136"/>
    <mergeCell ref="H137:I137"/>
    <mergeCell ref="H138:I138"/>
    <mergeCell ref="H139:I139"/>
    <mergeCell ref="H140:I140"/>
    <mergeCell ref="H141:I141"/>
    <mergeCell ref="H142:I142"/>
    <mergeCell ref="H143:I143"/>
    <mergeCell ref="H126:I126"/>
    <mergeCell ref="H127:I127"/>
    <mergeCell ref="H128:I128"/>
    <mergeCell ref="H129:I129"/>
    <mergeCell ref="H130:I130"/>
    <mergeCell ref="H131:I131"/>
    <mergeCell ref="H132:I132"/>
    <mergeCell ref="H133:I133"/>
    <mergeCell ref="H134:I134"/>
    <mergeCell ref="H117:I117"/>
    <mergeCell ref="H118:I118"/>
    <mergeCell ref="H119:I119"/>
    <mergeCell ref="H120:I120"/>
    <mergeCell ref="H121:I121"/>
    <mergeCell ref="H122:I122"/>
    <mergeCell ref="H123:I123"/>
    <mergeCell ref="H124:I124"/>
    <mergeCell ref="H125:I125"/>
    <mergeCell ref="H108:I108"/>
    <mergeCell ref="H109:I109"/>
    <mergeCell ref="H110:I110"/>
    <mergeCell ref="H111:I111"/>
    <mergeCell ref="H112:I112"/>
    <mergeCell ref="H113:I113"/>
    <mergeCell ref="H114:I114"/>
    <mergeCell ref="H115:I115"/>
    <mergeCell ref="H116:I116"/>
    <mergeCell ref="H99:I99"/>
    <mergeCell ref="H100:I100"/>
    <mergeCell ref="H101:I101"/>
    <mergeCell ref="H102:I102"/>
    <mergeCell ref="H103:I103"/>
    <mergeCell ref="H104:I104"/>
    <mergeCell ref="H105:I105"/>
    <mergeCell ref="H106:I106"/>
    <mergeCell ref="H107:I107"/>
    <mergeCell ref="H90:I90"/>
    <mergeCell ref="H91:I91"/>
    <mergeCell ref="H92:I92"/>
    <mergeCell ref="H93:I93"/>
    <mergeCell ref="H94:I94"/>
    <mergeCell ref="H95:I95"/>
    <mergeCell ref="H96:I96"/>
    <mergeCell ref="H97:I97"/>
    <mergeCell ref="H98:I98"/>
    <mergeCell ref="H81:I81"/>
    <mergeCell ref="H82:I82"/>
    <mergeCell ref="H83:I83"/>
    <mergeCell ref="H84:I84"/>
    <mergeCell ref="H85:I85"/>
    <mergeCell ref="E86:I86"/>
    <mergeCell ref="F87:I87"/>
    <mergeCell ref="H88:I88"/>
    <mergeCell ref="H89:I89"/>
    <mergeCell ref="H72:I72"/>
    <mergeCell ref="H73:I73"/>
    <mergeCell ref="H74:I74"/>
    <mergeCell ref="H75:I75"/>
    <mergeCell ref="H76:I76"/>
    <mergeCell ref="H77:I77"/>
    <mergeCell ref="H78:I78"/>
    <mergeCell ref="H79:I79"/>
    <mergeCell ref="H80:I80"/>
    <mergeCell ref="H63:I63"/>
    <mergeCell ref="H64:I64"/>
    <mergeCell ref="H65:I65"/>
    <mergeCell ref="H66:I66"/>
    <mergeCell ref="F67:I67"/>
    <mergeCell ref="H68:I68"/>
    <mergeCell ref="H69:I69"/>
    <mergeCell ref="H70:I70"/>
    <mergeCell ref="H71:I71"/>
    <mergeCell ref="H54:I54"/>
    <mergeCell ref="H55:I55"/>
    <mergeCell ref="E56:I56"/>
    <mergeCell ref="F57:I57"/>
    <mergeCell ref="H58:I58"/>
    <mergeCell ref="H59:I59"/>
    <mergeCell ref="H60:I60"/>
    <mergeCell ref="H61:I61"/>
    <mergeCell ref="H62:I62"/>
    <mergeCell ref="H45:I45"/>
    <mergeCell ref="H46:I46"/>
    <mergeCell ref="H47:I47"/>
    <mergeCell ref="H48:I48"/>
    <mergeCell ref="H49:I49"/>
    <mergeCell ref="H50:I50"/>
    <mergeCell ref="H51:I51"/>
    <mergeCell ref="H52:I52"/>
    <mergeCell ref="H53:I53"/>
    <mergeCell ref="H36:I36"/>
    <mergeCell ref="H37:I37"/>
    <mergeCell ref="H38:I38"/>
    <mergeCell ref="H39:I39"/>
    <mergeCell ref="H40:I40"/>
    <mergeCell ref="F41:I41"/>
    <mergeCell ref="H42:I42"/>
    <mergeCell ref="H43:I43"/>
    <mergeCell ref="H44:I44"/>
    <mergeCell ref="H27:I27"/>
    <mergeCell ref="H28:I28"/>
    <mergeCell ref="H29:I29"/>
    <mergeCell ref="H30:I30"/>
    <mergeCell ref="H31:I31"/>
    <mergeCell ref="H32:I32"/>
    <mergeCell ref="H33:I33"/>
    <mergeCell ref="H34:I34"/>
    <mergeCell ref="H35:I35"/>
    <mergeCell ref="A1:N1"/>
    <mergeCell ref="A2:N2"/>
    <mergeCell ref="B20:I20"/>
    <mergeCell ref="B21:I21"/>
    <mergeCell ref="B22:I22"/>
    <mergeCell ref="C23:I23"/>
    <mergeCell ref="D24:I24"/>
    <mergeCell ref="E25:I25"/>
    <mergeCell ref="F26:I26"/>
  </mergeCells>
  <hyperlinks>
    <hyperlink ref="H98" r:id="rId1" tooltip="http://www.jpier.org/PIERM/pier.php?paper=16072808"/>
    <hyperlink ref="H99" r:id="rId2" tooltip="http://www.jpier.org/PIERM/view/16072808/"/>
    <hyperlink ref="H100" r:id="rId3" tooltip="https://uandalas-my.sharepoint.com/:b:/g/personal/mutyavonnisa_sci_unand_ac_id/EQoe7w04yP9AoShl5b_XhfwBfs0z5SSaCjO8MwcChIoy_Q?e=VIEpGL"/>
    <hyperlink ref="H102" r:id="rId4"/>
    <hyperlink ref="H315" r:id="rId5" tooltip="https://doi.org/10.7454/mss.v20i4.6706"/>
    <hyperlink ref="H316" r:id="rId6" tooltip="https://scholarhub.ui.ac.id/science/vol20/iss4/5/"/>
    <hyperlink ref="H317" r:id="rId7" tooltip="https://scholarhub.ui.ac.id/science/vol20/iss4/5/"/>
    <hyperlink ref="H319" r:id="rId8"/>
    <hyperlink ref="H331" r:id="rId9" tooltip="https://doi.org/10.7454/mss.v20i3.6245"/>
    <hyperlink ref="H332" r:id="rId10" tooltip="https://scholarhub.ui.ac.id/science/vol20/iss3/7/"/>
    <hyperlink ref="H333" r:id="rId11" tooltip="https://scholarhub.ui.ac.id/science/vol20/iss3/7/"/>
    <hyperlink ref="H335" r:id="rId12" tooltip="https://sinta.kemdikbud.go.id/journals/detail?q=Estimation+of+raindrop+size+distribution+parameters+using+rain+attenuation+data+from+a+ku-band+communications+satellite&amp;search=1&amp;id=738"/>
    <hyperlink ref="H479" r:id="rId13" tooltip="http://jfu.fmipa.unand.ac.id/index.php/jfu/article/view/271"/>
    <hyperlink ref="H480" r:id="rId14" tooltip="http://jfu.fmipa.unand.ac.id/index.php/jfu/article/view/271/233"/>
    <hyperlink ref="H117" r:id="rId15" tooltip="https://reader.elsevier.com/reader/sd/pii/S0169809517301096?token=FF87090FD289E75B294F39056CF8E7BFE8DC57D435F9F64740A96ABE9B052CB398914D8A971384A6196338ED9FA2DC6D&amp;originRegion=eu-west-1&amp;originCreation=20220407082906"/>
    <hyperlink ref="H116" r:id="rId16" tooltip="https://www.sciencedirect.com/science/article/pii/S0169809517301096"/>
    <hyperlink ref="H115" r:id="rId17" tooltip="https://doi.org/10.1016/j.atmosres.2017.01.019"/>
    <hyperlink ref="H122" r:id="rId18"/>
    <hyperlink ref="H347" r:id="rId19" tooltip="https://doi.org/10.7454/mss.v22i2.8089"/>
    <hyperlink ref="H351" r:id="rId20" tooltip="https://sinta.kemdikbud.go.id/journals/detail?id=738"/>
    <hyperlink ref="H348" r:id="rId21" tooltip="https://scholarhub.ui.ac.id/science/vol22/iss2/6/"/>
    <hyperlink ref="H349" r:id="rId22" tooltip="https://scholarhub.ui.ac.id/science/vol22/iss2/6/"/>
    <hyperlink ref="H65" r:id="rId23" location="v=onepage&amp;q&amp;f=false" tooltip="https://books.google.co.id/books?hl=id&amp;lr=&amp;id=xBiQDwAAQBAJ&amp;oi=fnd&amp;pg=PA71&amp;ots=0h1SVlAWzM&amp;sig=Mh7eYwyFLIVoKe2A62U9v9FfxEw&amp;redir_esc=y#v=onepage&amp;q&amp;f=false"/>
    <hyperlink ref="H492" r:id="rId24" tooltip="https://ieeexplore.ieee.org/xpl/conhome/8579089/proceeding?isnumber=8597586&amp;searchWithin=%20weather%20radar%20in%20Indonesia%20from%20the%20particle%20size%20and%20velocity%20(Parsivel)%20optical%20disdrometer"/>
    <hyperlink ref="H494" r:id="rId25" tooltip="https://ieeexplore.ieee.org/abstract/document/8597693"/>
    <hyperlink ref="H496" r:id="rId26" tooltip="https://www.scimagojr.com/journalsearch.php?q=21000195302&amp;tip=sid&amp;clean=0"/>
    <hyperlink ref="H505" r:id="rId27" tooltip="https://ieeexplore.ieee.org/xpl/conhome/8579089/proceeding?isnumber=8597586&amp;searchWithin=Long-term%20change%20in%20rainfall%20rate%20and%20melting%20layer%20height%20in%20Indonesia"/>
    <hyperlink ref="H507" r:id="rId28" tooltip="https://ieeexplore.ieee.org/abstract/document/8597606"/>
    <hyperlink ref="H509" r:id="rId29"/>
    <hyperlink ref="H518" r:id="rId30" tooltip="https://ieeexplore.ieee.org/xpl/conhome/8579089/proceeding?isnumber=8597586&amp;searchWithin=One-Minute%20Rain%20Rate%20Distribution%20in%20Indonesia%20Derived%20from%20TRMM,%20GPM%20and%20GSMAP%20Data"/>
    <hyperlink ref="H520" r:id="rId31" tooltip="https://ieeexplore.ieee.org/abstract/document/8597875"/>
    <hyperlink ref="H522" r:id="rId32" tooltip="https://www.scimagojr.com/journalsearch.php?q=21000195302&amp;tip=sid&amp;clean=0"/>
    <hyperlink ref="H136" r:id="rId33" tooltip="http://www.iapjournals.ac.cn/aas/en/article/doi/10.1007/s00376-018-8026-5"/>
    <hyperlink ref="H137" r:id="rId34" tooltip="http://www.iapjournals.ac.cn/fileDQKXJZ/journal/article/dqkxjz/2018/11/PDF/20180026.pdf"/>
    <hyperlink ref="H142" r:id="rId35"/>
    <hyperlink ref="H396" r:id="rId36" tooltip="https://doi.org/10.25077/jfu.8.1.91-97.2019"/>
    <hyperlink ref="H398" r:id="rId37" tooltip="http://jfu.fmipa.unand.ac.id/index.php/jfu/article/view/397/359"/>
    <hyperlink ref="H397" r:id="rId38"/>
    <hyperlink ref="H400" r:id="rId39"/>
    <hyperlink ref="H533" r:id="rId40" tooltip="https://ieeexplore.ieee.org/abstract/document/9017627"/>
    <hyperlink ref="H531" r:id="rId41" tooltip="https://ieeexplore.ieee.org/xpl/conhome/8977603/proceeding?isnumber=9017213&amp;searchWithin=Characteristics%20of%20Rain%20Attenuation%20for%20Microwave-to-terahertz%20Waveband%20from%20Raindrop%20Size%20Distribution%20Observation%20in%20Indonesia"/>
    <hyperlink ref="H535" r:id="rId42" tooltip="https://www.scimagojr.com/journalsearch.php?q=21000195302&amp;tip=sid&amp;clean=0"/>
    <hyperlink ref="H546" r:id="rId43" tooltip="https://ieeexplore.ieee.org/abstract/document/9017233"/>
    <hyperlink ref="H544" r:id="rId44" tooltip="https://ieeexplore.ieee.org/xpl/conhome/8977603/proceeding?isnumber=9017213&amp;searchWithin=Regional%20Variability%20of%20Raindrop%20Size%20Distributions%20in%20Indonesia%20as%20Inferred%20from%20Principal%20Component%20Analysis"/>
    <hyperlink ref="H548" r:id="rId45" tooltip="https://www.scimagojr.com/journalsearch.php?q=21000195302&amp;tip=sid&amp;clean=0"/>
    <hyperlink ref="H557" r:id="rId46" tooltip="https://iopscience.iop.org/article/10.1088/1755-1315/303/1/012054/meta"/>
    <hyperlink ref="H559" r:id="rId47" tooltip="https://iopscience.iop.org/article/10.1088/1755-1315/303/1/012054/pdf"/>
    <hyperlink ref="H561" r:id="rId48" tooltip="https://www.scimagojr.com/journalsearch.php?q=19900195068&amp;tip=sid&amp;clean=0"/>
    <hyperlink ref="H412" r:id="rId49" tooltip="https://doi.org/10.25077/jfu.9.1.93-99.2020"/>
    <hyperlink ref="H413" r:id="rId50" tooltip="http://jfu.fmipa.unand.ac.id/index.php/jfu/article/view/458"/>
    <hyperlink ref="H414" r:id="rId51" tooltip="http://jfu.fmipa.unand.ac.id/index.php/jfu/article/view/458/440"/>
    <hyperlink ref="H416" r:id="rId52"/>
    <hyperlink ref="H570" r:id="rId53" tooltip="https://aip.scitation.org/doi/abs/10.1063/5.0003181"/>
    <hyperlink ref="H572" r:id="rId54" tooltip="https://aip.scitation.org/doi/pdf/10.1063/5.0003181"/>
    <hyperlink ref="H574" r:id="rId55" tooltip="https://www.scimagojr.com/journalsearch.php?q=26916&amp;tip=sid&amp;clean=0"/>
    <hyperlink ref="H587" r:id="rId56" tooltip="https://www.scimagojr.com/journalsearch.php?q=26916&amp;tip=sid&amp;clean=0"/>
    <hyperlink ref="H583" r:id="rId57" tooltip="https://aip.scitation.org/doi/abs/10.1063/5.0003182"/>
    <hyperlink ref="H585" r:id="rId58" tooltip="https://aip.scitation.org/doi/pdf/10.1063/5.0003182"/>
    <hyperlink ref="H162" r:id="rId59"/>
    <hyperlink ref="H157" r:id="rId60" tooltip="http://www.iapjournals.ac.cn/fileDQKXJZ/journal/article/dqkxjz/2020/8/PDF/190176.pdf"/>
    <hyperlink ref="H156" r:id="rId61" tooltip="http://www.iapjournals.ac.cn/aas/en/article/doi/10.1007/s00376-020-9176-9"/>
    <hyperlink ref="H596" r:id="rId62" tooltip="https://iopscience.iop.org/article/10.1088/1742-6596/1876/1/012022/meta"/>
    <hyperlink ref="H598" r:id="rId63" tooltip="https://iopscience.iop.org/article/10.1088/1742-6596/1876/1/012022/pdf"/>
    <hyperlink ref="H600" r:id="rId64" tooltip="https://www.scimagojr.com/journalsearch.php?q=130053&amp;tip=sid&amp;clean=0"/>
    <hyperlink ref="H429" r:id="rId65" tooltip="http://jfu.fmipa.unand.ac.id/index.php/jfu/article/view/641"/>
    <hyperlink ref="H428" r:id="rId66" tooltip="https://doi.org/10.25077/jfu.10.2.232-238.2021"/>
    <hyperlink ref="H430" r:id="rId67" tooltip="http://jfu.fmipa.unand.ac.id/index.php/jfu/article/view/641/547"/>
    <hyperlink ref="H432" r:id="rId68"/>
    <hyperlink ref="H193" r:id="rId69" tooltip="https://doi.org/10.1002/joc.7078"/>
    <hyperlink ref="H194" r:id="rId70" tooltip="https://rmets.onlinelibrary.wiley.com/doi/abs/10.1002/joc.7078"/>
    <hyperlink ref="H195" r:id="rId71" tooltip="https://rmets.onlinelibrary.wiley.com/doi/full/10.1002/joc.7078"/>
    <hyperlink ref="H200" r:id="rId72"/>
    <hyperlink ref="H363" r:id="rId73" tooltip="https://doi.org/10.26740/jpfa.v11n1.p%25p"/>
    <hyperlink ref="H364" r:id="rId74"/>
    <hyperlink ref="H365" r:id="rId75" tooltip="https://journal.unesa.ac.id/index.php/jpfa/article/view/9952"/>
    <hyperlink ref="H367" r:id="rId76"/>
    <hyperlink ref="H213" r:id="rId77" tooltip="https://doi.org/10.3390/atmos13010063"/>
    <hyperlink ref="H215" r:id="rId78" tooltip="https://www.mdpi.com/2073-4433/13/1/63/htm"/>
    <hyperlink ref="H214" r:id="rId79" tooltip="https://www.mdpi.com/2073-4433/13/1/63/htm"/>
    <hyperlink ref="H446" r:id="rId80" tooltip="http://jif.fmipa.unand.ac.id/index.php/jif/article/view/450/237"/>
    <hyperlink ref="H445" r:id="rId81" tooltip="http://jif.fmipa.unand.ac.id/index.php/jif/article/view/450/237"/>
    <hyperlink ref="H448" r:id="rId82"/>
    <hyperlink ref="H220" r:id="rId83"/>
    <hyperlink ref="H234" r:id="rId84"/>
    <hyperlink ref="H235" r:id="rId85" tooltip="https://www.mdpi.com/2072-4292/14/2/412/htm"/>
    <hyperlink ref="H240" r:id="rId86"/>
    <hyperlink ref="H233" r:id="rId87" tooltip="https://doi.org/10.3390/rs14020412"/>
    <hyperlink ref="H380" r:id="rId88" tooltip="https://www.jppipa.unram.ac.id/index.php/jppipa/article/view/1155"/>
    <hyperlink ref="H381" r:id="rId89" tooltip="https://www.jppipa.unram.ac.id/index.php/jppipa/article/view/1155/947"/>
    <hyperlink ref="H383" r:id="rId90"/>
    <hyperlink ref="H260" r:id="rId91"/>
    <hyperlink ref="H255" r:id="rId92" tooltip="https://www.mdpi.com/2072-4292/14/5/1172/htm"/>
    <hyperlink ref="H254" r:id="rId93"/>
    <hyperlink ref="H253" r:id="rId94" tooltip="https://doi.org/10.3390/rs14051172"/>
    <hyperlink ref="H461" r:id="rId95" tooltip="http://jfu.fmipa.unand.ac.id/index.php/jfu/article/view/802"/>
    <hyperlink ref="H462" r:id="rId96" tooltip="http://jfu.fmipa.unand.ac.id/index.php/jfu/article/view/802/639"/>
    <hyperlink ref="H460" r:id="rId97" tooltip="https://doi.org/10.25077/jfu.11.2.173-179.2022"/>
    <hyperlink ref="H273" r:id="rId98" tooltip="https://doi.org/10.1016/j.atmosres.2022.106051"/>
    <hyperlink ref="H274" r:id="rId99" tooltip="https://www.sciencedirect.com/science/article/pii/S0169809522000370"/>
    <hyperlink ref="H275" r:id="rId100" tooltip="https://www.sciencedirect.com/science/article/pii/S0169809522000370"/>
    <hyperlink ref="H280" r:id="rId101"/>
    <hyperlink ref="H300" r:id="rId102"/>
    <hyperlink ref="H294" r:id="rId103" tooltip="https://www.ijournalse.org/index.php/ESJ/article/view/852"/>
    <hyperlink ref="H295" r:id="rId104" tooltip="https://www.ijournalse.org/index.php/ESJ/article/view/852/pdf"/>
    <hyperlink ref="H66" r:id="rId105" tooltip="https://uandalas-my.sharepoint.com/:b:/g/personal/mutyavonnisa_sci_unand_ac_id/EYVDi0jvqR5DifRg7Yslx58BemPHUKO2maWZIW5LHNYcUQ?e=sT6shj"/>
    <hyperlink ref="H521" r:id="rId106"/>
    <hyperlink ref="H121" r:id="rId107"/>
    <hyperlink ref="H141" r:id="rId108"/>
    <hyperlink ref="H161" r:id="rId109"/>
    <hyperlink ref="H199" r:id="rId110"/>
    <hyperlink ref="H203" r:id="rId111"/>
    <hyperlink ref="H219" r:id="rId112"/>
    <hyperlink ref="H239" r:id="rId113"/>
    <hyperlink ref="H259" r:id="rId114"/>
    <hyperlink ref="H279" r:id="rId115"/>
    <hyperlink ref="H283" r:id="rId116"/>
    <hyperlink ref="H299" r:id="rId117"/>
    <hyperlink ref="H497" r:id="rId118"/>
    <hyperlink ref="H510" r:id="rId119"/>
    <hyperlink ref="H536" r:id="rId120"/>
    <hyperlink ref="H549" r:id="rId121"/>
    <hyperlink ref="H562" r:id="rId122"/>
    <hyperlink ref="H575" r:id="rId123"/>
    <hyperlink ref="H588" r:id="rId124"/>
    <hyperlink ref="H601" r:id="rId125"/>
    <hyperlink ref="H499" r:id="rId126" tooltip="https://uandalas-my.sharepoint.com/:b:/g/personal/mutyavonnisa_sci_unand_ac_id/ESf4oC9s7clGgJbRP6fn8OMB3UJ6bZ46IppUD4fxMalUgA?e=qnnGFe"/>
    <hyperlink ref="H512" r:id="rId127" tooltip="https://uandalas-my.sharepoint.com/:b:/g/personal/mutyavonnisa_sci_unand_ac_id/EX7_z3GIn9JMtDsz_BEmwwgBO5D6lUdAj-ljSoUMdDWUVA?e=nKhGJ6"/>
    <hyperlink ref="H101" r:id="rId128"/>
    <hyperlink ref="H498" r:id="rId129"/>
    <hyperlink ref="H511" r:id="rId130"/>
    <hyperlink ref="H537" r:id="rId131"/>
    <hyperlink ref="H550" r:id="rId132"/>
    <hyperlink ref="H602" r:id="rId133"/>
    <hyperlink ref="H177" r:id="rId134" tooltip="http://telkomnika.uad.ac.id/index.php/TELKOMNIKA/article/view/14316/9126"/>
    <hyperlink ref="H180" r:id="rId135" tooltip="https://www.scimagojr.com/journalsearch.php?q=21100256101&amp;tip=sid&amp;clean=0"/>
    <hyperlink ref="H176" r:id="rId136" tooltip="http://telkomnika.uad.ac.id/index.php/TELKOMNIKA/article/view/14316/9126"/>
    <hyperlink ref="H179" r:id="rId137"/>
    <hyperlink ref="H538" r:id="rId138" tooltip="https://uandalas-my.sharepoint.com/:b:/g/personal/mutyavonnisa_sci_unand_ac_id/EaRya35UUnBGtZJ4xSKK594BwN51pe2ELXGJnmnCVauNRA?e=fvbI0V"/>
    <hyperlink ref="H551" r:id="rId139" tooltip="https://uandalas-my.sharepoint.com/:b:/g/personal/mutyavonnisa_sci_unand_ac_id/EeHKif93w9lPm_jF-KF9ZDMBBN4_rvy05XiSLhjTqFasUw?e=VY0Ays"/>
    <hyperlink ref="H577" r:id="rId140" tooltip="https://uandalas-my.sharepoint.com/:b:/g/personal/mutyavonnisa_sci_unand_ac_id/EYAZ-us9RWBFkMcz7en20ucBS4qoN-OAuH814ka0YPjDvg?e=bXfKKN"/>
    <hyperlink ref="H564" r:id="rId141"/>
    <hyperlink ref="H590" r:id="rId142" tooltip="https://uandalas-my.sharepoint.com/:b:/g/personal/mutyavonnisa_sci_unand_ac_id/EbRrHgoOpQ5PsXqdOU-IhckB-1gzpSqES9hMn0HDpj-1Jg?e=45W2Gr"/>
    <hyperlink ref="H603" r:id="rId143"/>
    <hyperlink ref="H120" r:id="rId144" tooltip="https://uandalas-my.sharepoint.com/:b:/g/personal/mutyavonnisa_sci_unand_ac_id/EVVbF8kmRQBMmCUR2YHu0GoBE0A6z32qbZS_-cQUGN3Dfg?e=BtTJW7"/>
    <hyperlink ref="H464" r:id="rId145"/>
    <hyperlink ref="H140" r:id="rId146"/>
    <hyperlink ref="H160" r:id="rId147" tooltip="https://uandalas-my.sharepoint.com/:b:/g/personal/mutyavonnisa_sci_unand_ac_id/EQOgGQd-UJhBjao1tDpNv3YBUuXIOEGdLj4Hdtsf4mFCQQ?e=a1y7X8"/>
    <hyperlink ref="H178" r:id="rId148"/>
    <hyperlink ref="H198" r:id="rId149"/>
    <hyperlink ref="H218" r:id="rId150"/>
    <hyperlink ref="H238" r:id="rId151"/>
    <hyperlink ref="H258" r:id="rId152"/>
    <hyperlink ref="H278" r:id="rId153"/>
    <hyperlink ref="H298" r:id="rId154"/>
    <hyperlink ref="H318" r:id="rId155"/>
    <hyperlink ref="H334" r:id="rId156"/>
    <hyperlink ref="H350" r:id="rId157"/>
    <hyperlink ref="H366" r:id="rId158"/>
    <hyperlink ref="H382" r:id="rId159"/>
    <hyperlink ref="H399" r:id="rId160" tooltip="https://uandalas-my.sharepoint.com/:b:/g/personal/mutyavonnisa_sci_unand_ac_id/EWLtf-qibs9DpytY97ORrYMB2WFzk1THHvOYDyPtMzeG0w?e=abLzus"/>
    <hyperlink ref="H415" r:id="rId161"/>
    <hyperlink ref="H431" r:id="rId162"/>
    <hyperlink ref="H447" r:id="rId163"/>
    <hyperlink ref="H463" r:id="rId164"/>
    <hyperlink ref="H481" r:id="rId165"/>
    <hyperlink ref="H495" r:id="rId166"/>
    <hyperlink ref="H508" r:id="rId167"/>
    <hyperlink ref="H534" r:id="rId168"/>
    <hyperlink ref="H547" r:id="rId169"/>
    <hyperlink ref="H560" r:id="rId170"/>
    <hyperlink ref="H573" r:id="rId171"/>
    <hyperlink ref="H586" r:id="rId172"/>
    <hyperlink ref="H599" r:id="rId173"/>
  </hyperlinks>
  <pageMargins left="0.511811023622047" right="0.23622047244094499" top="0.41" bottom="0.47" header="0" footer="0"/>
  <pageSetup paperSize="9" orientation="portrait" r:id="rId174"/>
  <headerFooter>
    <oddFooter>&amp;C&amp;P</oddFooter>
  </headerFooter>
  <rowBreaks count="1" manualBreakCount="1">
    <brk id="65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17"/>
  <sheetViews>
    <sheetView showGridLines="0" topLeftCell="A25" zoomScale="80" zoomScaleNormal="80" workbookViewId="0">
      <selection activeCell="M35" sqref="M35"/>
    </sheetView>
  </sheetViews>
  <sheetFormatPr defaultColWidth="12.58203125" defaultRowHeight="15" customHeight="1"/>
  <cols>
    <col min="1" max="1" width="3.83203125" customWidth="1"/>
    <col min="2" max="2" width="2.83203125" customWidth="1"/>
    <col min="3" max="3" width="2.75" customWidth="1"/>
    <col min="4" max="4" width="2.58203125" customWidth="1"/>
    <col min="5" max="5" width="22.75" style="246" customWidth="1"/>
    <col min="6" max="6" width="1.58203125" customWidth="1"/>
    <col min="7" max="7" width="15.83203125" customWidth="1"/>
    <col min="8" max="8" width="21.83203125" style="57" customWidth="1"/>
    <col min="9" max="9" width="10.25" customWidth="1"/>
    <col min="10" max="10" width="10" customWidth="1"/>
    <col min="11" max="11" width="8.83203125" customWidth="1"/>
    <col min="12" max="12" width="9.58203125" customWidth="1"/>
    <col min="13" max="13" width="38.75" customWidth="1"/>
    <col min="14" max="14" width="136.83203125" style="58" customWidth="1"/>
    <col min="15" max="15" width="13.58203125" style="59" customWidth="1"/>
    <col min="16" max="16" width="102.5" style="59" customWidth="1"/>
    <col min="17" max="26" width="8" customWidth="1"/>
  </cols>
  <sheetData>
    <row r="1" spans="1:26" ht="15" customHeight="1">
      <c r="A1" s="930" t="s">
        <v>362</v>
      </c>
      <c r="B1" s="931"/>
      <c r="C1" s="931"/>
      <c r="D1" s="931"/>
      <c r="E1" s="1030"/>
      <c r="F1" s="931"/>
      <c r="G1" s="931"/>
      <c r="H1" s="1029"/>
      <c r="I1" s="931"/>
      <c r="J1" s="931"/>
      <c r="K1" s="931"/>
      <c r="L1" s="931"/>
      <c r="M1" s="931"/>
      <c r="N1" s="95"/>
      <c r="O1" s="95"/>
      <c r="P1" s="95"/>
      <c r="Q1" s="148"/>
      <c r="R1" s="148"/>
      <c r="S1" s="148"/>
      <c r="T1" s="148"/>
      <c r="U1" s="148"/>
      <c r="V1" s="148"/>
      <c r="W1" s="148"/>
      <c r="X1" s="148"/>
      <c r="Y1" s="148"/>
      <c r="Z1" s="148"/>
    </row>
    <row r="2" spans="1:26" ht="15" customHeight="1">
      <c r="A2" s="930" t="s">
        <v>1677</v>
      </c>
      <c r="B2" s="931"/>
      <c r="C2" s="931"/>
      <c r="D2" s="931"/>
      <c r="E2" s="1030"/>
      <c r="F2" s="931"/>
      <c r="G2" s="931"/>
      <c r="H2" s="1029"/>
      <c r="I2" s="931"/>
      <c r="J2" s="931"/>
      <c r="K2" s="931"/>
      <c r="L2" s="931"/>
      <c r="M2" s="931"/>
      <c r="N2" s="95"/>
      <c r="O2" s="95"/>
      <c r="P2" s="95"/>
      <c r="Q2" s="148"/>
      <c r="R2" s="148"/>
      <c r="S2" s="148"/>
      <c r="T2" s="148"/>
      <c r="U2" s="148"/>
      <c r="V2" s="148"/>
      <c r="W2" s="148"/>
      <c r="X2" s="148"/>
      <c r="Y2" s="148"/>
      <c r="Z2" s="148"/>
    </row>
    <row r="3" spans="1:26" ht="15" customHeight="1">
      <c r="A3" s="62"/>
      <c r="B3" s="62"/>
      <c r="C3" s="62"/>
      <c r="D3" s="62"/>
      <c r="E3" s="64"/>
      <c r="F3" s="62"/>
      <c r="G3" s="62"/>
      <c r="H3" s="63"/>
      <c r="I3" s="97"/>
      <c r="J3" s="62"/>
      <c r="K3" s="63"/>
      <c r="L3" s="63"/>
      <c r="M3" s="62"/>
      <c r="N3" s="98"/>
      <c r="O3" s="95"/>
      <c r="P3" s="95"/>
      <c r="Q3" s="148"/>
      <c r="R3" s="148"/>
      <c r="S3" s="148"/>
      <c r="T3" s="148"/>
      <c r="U3" s="148"/>
      <c r="V3" s="148"/>
      <c r="W3" s="148"/>
      <c r="X3" s="148"/>
      <c r="Y3" s="148"/>
      <c r="Z3" s="148"/>
    </row>
    <row r="4" spans="1:26" ht="15" customHeight="1">
      <c r="A4" s="62" t="s">
        <v>1200</v>
      </c>
      <c r="B4" s="62"/>
      <c r="C4" s="62"/>
      <c r="D4" s="64"/>
      <c r="E4" s="64"/>
      <c r="F4" s="64"/>
      <c r="G4" s="62"/>
      <c r="H4" s="63"/>
      <c r="I4" s="97"/>
      <c r="J4" s="62"/>
      <c r="K4" s="63"/>
      <c r="L4" s="63"/>
      <c r="M4" s="62"/>
      <c r="N4" s="98"/>
      <c r="O4" s="95"/>
      <c r="P4" s="95"/>
      <c r="Q4" s="148"/>
      <c r="R4" s="148"/>
      <c r="S4" s="148"/>
      <c r="T4" s="148"/>
      <c r="U4" s="148"/>
      <c r="V4" s="148"/>
      <c r="W4" s="148"/>
      <c r="X4" s="148"/>
      <c r="Y4" s="148"/>
      <c r="Z4" s="148"/>
    </row>
    <row r="5" spans="1:26" ht="15" customHeight="1">
      <c r="A5" s="62"/>
      <c r="B5" s="62"/>
      <c r="C5" s="62" t="s">
        <v>365</v>
      </c>
      <c r="D5" s="62"/>
      <c r="E5" s="64"/>
      <c r="F5" s="62" t="s">
        <v>112</v>
      </c>
      <c r="G5" s="968" t="str">
        <f>PENDIDIKAN!F5</f>
        <v>Dr. Afdhal Muttaqin H.S. M.Si</v>
      </c>
      <c r="H5" s="1029"/>
      <c r="I5" s="931"/>
      <c r="J5" s="931"/>
      <c r="K5" s="63"/>
      <c r="L5" s="63"/>
      <c r="M5" s="62"/>
      <c r="N5" s="98"/>
      <c r="O5" s="95"/>
      <c r="P5" s="95"/>
      <c r="Q5" s="148"/>
      <c r="R5" s="148"/>
      <c r="S5" s="148"/>
      <c r="T5" s="148"/>
      <c r="U5" s="148"/>
      <c r="V5" s="148"/>
      <c r="W5" s="148"/>
      <c r="X5" s="148"/>
      <c r="Y5" s="148"/>
      <c r="Z5" s="148"/>
    </row>
    <row r="6" spans="1:26" ht="15" customHeight="1">
      <c r="A6" s="62"/>
      <c r="B6" s="62"/>
      <c r="C6" s="62" t="s">
        <v>367</v>
      </c>
      <c r="D6" s="62"/>
      <c r="E6" s="64"/>
      <c r="F6" s="62" t="s">
        <v>112</v>
      </c>
      <c r="G6" s="1353" t="str">
        <f>PENDIDIKAN!F6</f>
        <v>197704292005011002</v>
      </c>
      <c r="H6" s="1029"/>
      <c r="I6" s="931"/>
      <c r="J6" s="931"/>
      <c r="K6" s="63"/>
      <c r="L6" s="63"/>
      <c r="M6" s="62"/>
      <c r="N6" s="98"/>
      <c r="O6" s="95"/>
      <c r="P6" s="95"/>
      <c r="Q6" s="148"/>
      <c r="R6" s="148"/>
      <c r="S6" s="148"/>
      <c r="T6" s="148"/>
      <c r="U6" s="148"/>
      <c r="V6" s="148"/>
      <c r="W6" s="148"/>
      <c r="X6" s="148"/>
      <c r="Y6" s="148"/>
      <c r="Z6" s="148"/>
    </row>
    <row r="7" spans="1:26" ht="15" customHeight="1">
      <c r="A7" s="62"/>
      <c r="B7" s="62"/>
      <c r="C7" s="62" t="s">
        <v>369</v>
      </c>
      <c r="D7" s="62"/>
      <c r="E7" s="64"/>
      <c r="F7" s="62" t="s">
        <v>112</v>
      </c>
      <c r="G7" s="1250" t="str">
        <f>PENDIDIKAN!F7</f>
        <v>Penata Tingkat I (Gol. III/d)</v>
      </c>
      <c r="H7" s="1029"/>
      <c r="I7" s="931"/>
      <c r="J7" s="931"/>
      <c r="K7" s="63"/>
      <c r="L7" s="63"/>
      <c r="M7" s="62"/>
      <c r="N7" s="98"/>
      <c r="O7" s="95"/>
      <c r="P7" s="95"/>
      <c r="Q7" s="148"/>
      <c r="R7" s="148"/>
      <c r="S7" s="148"/>
      <c r="T7" s="148"/>
      <c r="U7" s="148"/>
      <c r="V7" s="148"/>
      <c r="W7" s="148"/>
      <c r="X7" s="148"/>
      <c r="Y7" s="148"/>
      <c r="Z7" s="148"/>
    </row>
    <row r="8" spans="1:26" ht="15" customHeight="1">
      <c r="A8" s="62"/>
      <c r="B8" s="62"/>
      <c r="C8" s="62" t="s">
        <v>371</v>
      </c>
      <c r="D8" s="62"/>
      <c r="E8" s="64"/>
      <c r="F8" s="62" t="s">
        <v>112</v>
      </c>
      <c r="G8" s="986" t="str">
        <f>PENDIDIKAN!F8</f>
        <v>Ketua Jurusan Fisika</v>
      </c>
      <c r="H8" s="1029"/>
      <c r="I8" s="931"/>
      <c r="J8" s="931"/>
      <c r="K8" s="931"/>
      <c r="L8" s="931"/>
      <c r="M8" s="931"/>
      <c r="N8" s="98"/>
      <c r="O8" s="95"/>
      <c r="P8" s="95"/>
      <c r="Q8" s="148"/>
      <c r="R8" s="148"/>
      <c r="S8" s="148"/>
      <c r="T8" s="148"/>
      <c r="U8" s="148"/>
      <c r="V8" s="148"/>
      <c r="W8" s="148"/>
      <c r="X8" s="148"/>
      <c r="Y8" s="148"/>
      <c r="Z8" s="148"/>
    </row>
    <row r="9" spans="1:26" ht="15" customHeight="1">
      <c r="A9" s="62"/>
      <c r="B9" s="62"/>
      <c r="C9" s="62" t="s">
        <v>83</v>
      </c>
      <c r="D9" s="62"/>
      <c r="E9" s="64"/>
      <c r="F9" s="62" t="s">
        <v>112</v>
      </c>
      <c r="G9" s="986" t="str">
        <f>G16</f>
        <v>Fakultas Matematika dan Ilmu Pengetahuan Alam Universitas Andalas</v>
      </c>
      <c r="H9" s="1029"/>
      <c r="I9" s="931"/>
      <c r="J9" s="931"/>
      <c r="K9" s="63"/>
      <c r="L9" s="63"/>
      <c r="M9" s="62"/>
      <c r="N9" s="98"/>
      <c r="O9" s="95"/>
      <c r="P9" s="95"/>
      <c r="Q9" s="148"/>
      <c r="R9" s="148"/>
      <c r="S9" s="148"/>
      <c r="T9" s="148"/>
      <c r="U9" s="148"/>
      <c r="V9" s="148"/>
      <c r="W9" s="148"/>
      <c r="X9" s="148"/>
      <c r="Y9" s="148"/>
      <c r="Z9" s="148"/>
    </row>
    <row r="10" spans="1:26" ht="15" customHeight="1">
      <c r="A10" s="62"/>
      <c r="B10" s="62"/>
      <c r="C10" s="62"/>
      <c r="D10" s="62"/>
      <c r="E10" s="64"/>
      <c r="F10" s="62"/>
      <c r="G10" s="64"/>
      <c r="H10" s="63"/>
      <c r="I10" s="64"/>
      <c r="J10" s="64"/>
      <c r="K10" s="63"/>
      <c r="L10" s="63"/>
      <c r="M10" s="62"/>
      <c r="N10" s="98"/>
      <c r="O10" s="95"/>
      <c r="P10" s="95"/>
      <c r="Q10" s="148"/>
      <c r="R10" s="148"/>
      <c r="S10" s="148"/>
      <c r="T10" s="148"/>
      <c r="U10" s="148"/>
      <c r="V10" s="148"/>
      <c r="W10" s="148"/>
      <c r="X10" s="148"/>
      <c r="Y10" s="148"/>
      <c r="Z10" s="148"/>
    </row>
    <row r="11" spans="1:26" ht="15" customHeight="1">
      <c r="A11" s="62" t="s">
        <v>1201</v>
      </c>
      <c r="B11" s="62"/>
      <c r="C11" s="62"/>
      <c r="D11" s="64"/>
      <c r="E11" s="64"/>
      <c r="F11" s="64"/>
      <c r="G11" s="62"/>
      <c r="H11" s="63"/>
      <c r="I11" s="97"/>
      <c r="J11" s="62"/>
      <c r="K11" s="63"/>
      <c r="L11" s="63"/>
      <c r="M11" s="62"/>
      <c r="N11" s="98"/>
      <c r="O11" s="95"/>
      <c r="P11" s="95"/>
      <c r="Q11" s="148"/>
      <c r="R11" s="148"/>
      <c r="S11" s="148"/>
      <c r="T11" s="148"/>
      <c r="U11" s="148"/>
      <c r="V11" s="148"/>
      <c r="W11" s="148"/>
      <c r="X11" s="148"/>
      <c r="Y11" s="148"/>
      <c r="Z11" s="148"/>
    </row>
    <row r="12" spans="1:26" ht="15" customHeight="1">
      <c r="A12" s="62"/>
      <c r="B12" s="62"/>
      <c r="C12" s="62" t="s">
        <v>62</v>
      </c>
      <c r="D12" s="62"/>
      <c r="E12" s="64"/>
      <c r="F12" s="62" t="s">
        <v>112</v>
      </c>
      <c r="G12" s="968" t="str">
        <f>PENDIDIKAN!F12</f>
        <v>Mutya Vonnisa, M.Sc</v>
      </c>
      <c r="H12" s="1029"/>
      <c r="I12" s="931"/>
      <c r="J12" s="931"/>
      <c r="K12" s="63"/>
      <c r="L12" s="63"/>
      <c r="M12" s="62"/>
      <c r="N12" s="98"/>
      <c r="O12" s="95"/>
      <c r="P12" s="95"/>
      <c r="Q12" s="148"/>
      <c r="R12" s="148"/>
      <c r="S12" s="148"/>
      <c r="T12" s="148"/>
      <c r="U12" s="148"/>
      <c r="V12" s="148"/>
      <c r="W12" s="148"/>
      <c r="X12" s="148"/>
      <c r="Y12" s="148"/>
      <c r="Z12" s="148"/>
    </row>
    <row r="13" spans="1:26" ht="15" customHeight="1">
      <c r="A13" s="62"/>
      <c r="B13" s="62"/>
      <c r="C13" s="62" t="s">
        <v>374</v>
      </c>
      <c r="D13" s="62"/>
      <c r="E13" s="64"/>
      <c r="F13" s="62" t="s">
        <v>112</v>
      </c>
      <c r="G13" s="968" t="str">
        <f>PENDIDIKAN!F13</f>
        <v>19850812 201212 2 001 / 0112088502</v>
      </c>
      <c r="H13" s="1029"/>
      <c r="I13" s="931"/>
      <c r="J13" s="931"/>
      <c r="K13" s="63"/>
      <c r="L13" s="63"/>
      <c r="M13" s="62"/>
      <c r="N13" s="98"/>
      <c r="O13" s="95"/>
      <c r="P13" s="95"/>
      <c r="Q13" s="148"/>
      <c r="R13" s="148"/>
      <c r="S13" s="148"/>
      <c r="T13" s="148"/>
      <c r="U13" s="148"/>
      <c r="V13" s="148"/>
      <c r="W13" s="148"/>
      <c r="X13" s="148"/>
      <c r="Y13" s="148"/>
      <c r="Z13" s="148"/>
    </row>
    <row r="14" spans="1:26" ht="15" customHeight="1">
      <c r="A14" s="62"/>
      <c r="B14" s="62"/>
      <c r="C14" s="62" t="s">
        <v>369</v>
      </c>
      <c r="D14" s="62"/>
      <c r="E14" s="64"/>
      <c r="F14" s="62" t="s">
        <v>112</v>
      </c>
      <c r="G14" s="1250" t="str">
        <f>PENDIDIKAN!F14</f>
        <v>Penata Muda Tingkat I/IIIb/01 Desember 2012</v>
      </c>
      <c r="H14" s="1029"/>
      <c r="I14" s="931"/>
      <c r="J14" s="931"/>
      <c r="K14" s="63"/>
      <c r="L14" s="63"/>
      <c r="M14" s="62"/>
      <c r="N14" s="98"/>
      <c r="O14" s="95"/>
      <c r="P14" s="95"/>
      <c r="Q14" s="148"/>
      <c r="R14" s="148"/>
      <c r="S14" s="148"/>
      <c r="T14" s="148"/>
      <c r="U14" s="148"/>
      <c r="V14" s="148"/>
      <c r="W14" s="148"/>
      <c r="X14" s="148"/>
      <c r="Y14" s="148"/>
      <c r="Z14" s="148"/>
    </row>
    <row r="15" spans="1:26" ht="15" customHeight="1">
      <c r="A15" s="62"/>
      <c r="B15" s="62"/>
      <c r="C15" s="62" t="s">
        <v>371</v>
      </c>
      <c r="D15" s="62"/>
      <c r="E15" s="64"/>
      <c r="F15" s="62" t="s">
        <v>112</v>
      </c>
      <c r="G15" s="986" t="str">
        <f>PENDIDIKAN!F15</f>
        <v>Asisten Ahli/1 Juli 2015</v>
      </c>
      <c r="H15" s="1029"/>
      <c r="I15" s="931"/>
      <c r="J15" s="931"/>
      <c r="K15" s="931"/>
      <c r="L15" s="931"/>
      <c r="M15" s="931"/>
      <c r="N15" s="98"/>
      <c r="O15" s="95"/>
      <c r="P15" s="95"/>
      <c r="Q15" s="148"/>
      <c r="R15" s="148"/>
      <c r="S15" s="148"/>
      <c r="T15" s="148"/>
      <c r="U15" s="148"/>
      <c r="V15" s="148"/>
      <c r="W15" s="148"/>
      <c r="X15" s="148"/>
      <c r="Y15" s="148"/>
      <c r="Z15" s="148"/>
    </row>
    <row r="16" spans="1:26" ht="15" customHeight="1">
      <c r="A16" s="62"/>
      <c r="B16" s="62"/>
      <c r="C16" s="62" t="s">
        <v>83</v>
      </c>
      <c r="D16" s="62"/>
      <c r="E16" s="64"/>
      <c r="F16" s="62" t="s">
        <v>112</v>
      </c>
      <c r="G16" s="986" t="str">
        <f>PENDIDIKAN!F16</f>
        <v>Fakultas Matematika dan Ilmu Pengetahuan Alam Universitas Andalas</v>
      </c>
      <c r="H16" s="1029"/>
      <c r="I16" s="931"/>
      <c r="J16" s="931"/>
      <c r="K16" s="63"/>
      <c r="L16" s="63"/>
      <c r="M16" s="62"/>
      <c r="N16" s="98"/>
      <c r="O16" s="95"/>
      <c r="P16" s="95"/>
      <c r="Q16" s="148"/>
      <c r="R16" s="148"/>
      <c r="S16" s="148"/>
      <c r="T16" s="148"/>
      <c r="U16" s="148"/>
      <c r="V16" s="148"/>
      <c r="W16" s="148"/>
      <c r="X16" s="148"/>
      <c r="Y16" s="148"/>
      <c r="Z16" s="148"/>
    </row>
    <row r="17" spans="1:26" ht="15" customHeight="1">
      <c r="A17" s="62"/>
      <c r="B17" s="62"/>
      <c r="C17" s="62"/>
      <c r="D17" s="62"/>
      <c r="E17" s="64"/>
      <c r="F17" s="62"/>
      <c r="G17" s="62"/>
      <c r="H17" s="63"/>
      <c r="I17" s="97"/>
      <c r="J17" s="62"/>
      <c r="K17" s="63"/>
      <c r="L17" s="63"/>
      <c r="M17" s="62"/>
      <c r="N17" s="98"/>
      <c r="O17" s="95"/>
      <c r="P17" s="95"/>
      <c r="Q17" s="148"/>
      <c r="R17" s="148"/>
      <c r="S17" s="148"/>
      <c r="T17" s="148"/>
      <c r="U17" s="148"/>
      <c r="V17" s="148"/>
      <c r="W17" s="148"/>
      <c r="X17" s="148"/>
      <c r="Y17" s="148"/>
      <c r="Z17" s="148"/>
    </row>
    <row r="18" spans="1:26" ht="15" customHeight="1">
      <c r="A18" s="968" t="s">
        <v>1678</v>
      </c>
      <c r="B18" s="931"/>
      <c r="C18" s="931"/>
      <c r="D18" s="931"/>
      <c r="E18" s="1030"/>
      <c r="F18" s="931"/>
      <c r="G18" s="931"/>
      <c r="H18" s="1029"/>
      <c r="I18" s="931"/>
      <c r="J18" s="931"/>
      <c r="K18" s="931"/>
      <c r="L18" s="931"/>
      <c r="M18" s="931"/>
      <c r="N18" s="99"/>
      <c r="O18" s="100"/>
      <c r="P18" s="100"/>
      <c r="Q18" s="148"/>
      <c r="R18" s="148"/>
      <c r="S18" s="148"/>
      <c r="T18" s="148"/>
      <c r="U18" s="148"/>
      <c r="V18" s="148"/>
      <c r="W18" s="148"/>
      <c r="X18" s="148"/>
      <c r="Y18" s="148"/>
      <c r="Z18" s="148"/>
    </row>
    <row r="19" spans="1:26" ht="15" customHeight="1">
      <c r="A19" s="66"/>
      <c r="B19" s="66"/>
      <c r="C19" s="66"/>
      <c r="D19" s="66"/>
      <c r="E19" s="66"/>
      <c r="F19" s="66"/>
      <c r="G19" s="66"/>
      <c r="H19" s="61"/>
      <c r="I19" s="102"/>
      <c r="J19" s="103"/>
      <c r="K19" s="63"/>
      <c r="L19" s="63"/>
      <c r="M19" s="62"/>
      <c r="N19" s="98"/>
      <c r="O19" s="95"/>
      <c r="P19" s="95"/>
      <c r="Q19" s="148"/>
      <c r="R19" s="148"/>
      <c r="S19" s="148"/>
      <c r="T19" s="148"/>
      <c r="U19" s="148"/>
      <c r="V19" s="148"/>
      <c r="W19" s="148"/>
      <c r="X19" s="148"/>
      <c r="Y19" s="148"/>
      <c r="Z19" s="148"/>
    </row>
    <row r="20" spans="1:26" ht="75" customHeight="1">
      <c r="A20" s="67" t="s">
        <v>2</v>
      </c>
      <c r="B20" s="1235" t="s">
        <v>377</v>
      </c>
      <c r="C20" s="943"/>
      <c r="D20" s="943"/>
      <c r="E20" s="1354"/>
      <c r="F20" s="943"/>
      <c r="G20" s="943"/>
      <c r="H20" s="67" t="s">
        <v>378</v>
      </c>
      <c r="I20" s="67" t="s">
        <v>379</v>
      </c>
      <c r="J20" s="67" t="s">
        <v>380</v>
      </c>
      <c r="K20" s="67" t="s">
        <v>381</v>
      </c>
      <c r="L20" s="67" t="s">
        <v>382</v>
      </c>
      <c r="M20" s="67" t="s">
        <v>383</v>
      </c>
      <c r="N20" s="275" t="s">
        <v>1679</v>
      </c>
      <c r="O20" s="275" t="s">
        <v>385</v>
      </c>
      <c r="P20" s="275" t="s">
        <v>5</v>
      </c>
      <c r="Q20" s="148"/>
      <c r="R20" s="148"/>
      <c r="S20" s="148"/>
      <c r="T20" s="148"/>
      <c r="U20" s="148"/>
      <c r="V20" s="148"/>
      <c r="W20" s="148"/>
      <c r="X20" s="148"/>
      <c r="Y20" s="148"/>
      <c r="Z20" s="148"/>
    </row>
    <row r="21" spans="1:26" ht="15" customHeight="1">
      <c r="A21" s="71">
        <v>1</v>
      </c>
      <c r="B21" s="1008">
        <v>2</v>
      </c>
      <c r="C21" s="943"/>
      <c r="D21" s="943"/>
      <c r="E21" s="1354"/>
      <c r="F21" s="943"/>
      <c r="G21" s="943"/>
      <c r="H21" s="71">
        <v>3</v>
      </c>
      <c r="I21" s="67">
        <v>4</v>
      </c>
      <c r="J21" s="71">
        <v>5</v>
      </c>
      <c r="K21" s="71">
        <v>6</v>
      </c>
      <c r="L21" s="71">
        <v>7</v>
      </c>
      <c r="M21" s="71">
        <v>8</v>
      </c>
      <c r="N21" s="232">
        <v>9</v>
      </c>
      <c r="O21" s="232">
        <v>10</v>
      </c>
      <c r="P21" s="232">
        <v>11</v>
      </c>
      <c r="Q21" s="148"/>
      <c r="R21" s="148"/>
      <c r="S21" s="148"/>
      <c r="T21" s="148"/>
      <c r="U21" s="148"/>
      <c r="V21" s="148"/>
      <c r="W21" s="148"/>
      <c r="X21" s="148"/>
      <c r="Y21" s="148"/>
      <c r="Z21" s="148"/>
    </row>
    <row r="22" spans="1:26" ht="33" customHeight="1">
      <c r="A22" s="69" t="s">
        <v>278</v>
      </c>
      <c r="B22" s="1005" t="s">
        <v>279</v>
      </c>
      <c r="C22" s="943"/>
      <c r="D22" s="943"/>
      <c r="E22" s="1354"/>
      <c r="F22" s="943"/>
      <c r="G22" s="944"/>
      <c r="H22" s="73"/>
      <c r="I22" s="106"/>
      <c r="J22" s="107"/>
      <c r="K22" s="108"/>
      <c r="L22" s="109">
        <f ca="1">L23+L25+L28+L58+L62+L64+L67</f>
        <v>25</v>
      </c>
      <c r="M22" s="276"/>
      <c r="N22" s="277"/>
      <c r="O22" s="232"/>
      <c r="P22" s="232"/>
      <c r="Q22" s="148"/>
      <c r="R22" s="148"/>
      <c r="S22" s="148"/>
      <c r="T22" s="148"/>
      <c r="U22" s="148"/>
      <c r="V22" s="148"/>
      <c r="W22" s="148"/>
      <c r="X22" s="148"/>
      <c r="Y22" s="148"/>
      <c r="Z22" s="148"/>
    </row>
    <row r="23" spans="1:26" ht="19.5" customHeight="1">
      <c r="A23" s="247"/>
      <c r="B23" s="248">
        <v>1</v>
      </c>
      <c r="C23" s="1005" t="s">
        <v>1680</v>
      </c>
      <c r="D23" s="943"/>
      <c r="E23" s="1354"/>
      <c r="F23" s="943"/>
      <c r="G23" s="944"/>
      <c r="H23" s="73"/>
      <c r="I23" s="106"/>
      <c r="J23" s="107"/>
      <c r="K23" s="108"/>
      <c r="L23" s="71">
        <v>0</v>
      </c>
      <c r="M23" s="276"/>
      <c r="N23" s="277"/>
      <c r="O23" s="232"/>
      <c r="P23" s="278" t="s">
        <v>1681</v>
      </c>
      <c r="Q23" s="148"/>
      <c r="R23" s="148"/>
      <c r="S23" s="148"/>
      <c r="T23" s="148"/>
      <c r="U23" s="148"/>
      <c r="V23" s="148"/>
      <c r="W23" s="148"/>
      <c r="X23" s="148"/>
      <c r="Y23" s="148"/>
      <c r="Z23" s="148"/>
    </row>
    <row r="24" spans="1:26" ht="77.25" customHeight="1">
      <c r="A24" s="247"/>
      <c r="B24" s="123"/>
      <c r="C24" s="249"/>
      <c r="D24" s="1006" t="s">
        <v>1682</v>
      </c>
      <c r="E24" s="1354"/>
      <c r="F24" s="943"/>
      <c r="G24" s="944"/>
      <c r="H24" s="73"/>
      <c r="I24" s="106" t="s">
        <v>1683</v>
      </c>
      <c r="J24" s="107"/>
      <c r="K24" s="108"/>
      <c r="L24" s="108"/>
      <c r="M24" s="276"/>
      <c r="N24" s="277"/>
      <c r="O24" s="232"/>
      <c r="P24" s="278" t="s">
        <v>1684</v>
      </c>
      <c r="Q24" s="148"/>
      <c r="R24" s="148"/>
      <c r="S24" s="148"/>
      <c r="T24" s="148"/>
      <c r="U24" s="148"/>
      <c r="V24" s="148"/>
      <c r="W24" s="148"/>
      <c r="X24" s="148"/>
      <c r="Y24" s="148"/>
      <c r="Z24" s="148"/>
    </row>
    <row r="25" spans="1:26" ht="34.5" customHeight="1">
      <c r="A25" s="247"/>
      <c r="B25" s="250">
        <v>2</v>
      </c>
      <c r="C25" s="1005" t="s">
        <v>1685</v>
      </c>
      <c r="D25" s="1355"/>
      <c r="E25" s="1356"/>
      <c r="F25" s="1355"/>
      <c r="G25" s="1357"/>
      <c r="H25" s="182"/>
      <c r="I25" s="176"/>
      <c r="J25" s="207"/>
      <c r="K25" s="208"/>
      <c r="L25" s="71">
        <v>0</v>
      </c>
      <c r="M25" s="279"/>
      <c r="N25" s="280"/>
      <c r="O25" s="281"/>
      <c r="P25" s="278" t="s">
        <v>1681</v>
      </c>
      <c r="Q25" s="148"/>
      <c r="R25" s="148"/>
      <c r="S25" s="148"/>
      <c r="T25" s="148"/>
      <c r="U25" s="148"/>
      <c r="V25" s="148"/>
      <c r="W25" s="148"/>
      <c r="X25" s="148"/>
      <c r="Y25" s="148"/>
      <c r="Z25" s="148"/>
    </row>
    <row r="26" spans="1:26" ht="64.5" customHeight="1">
      <c r="A26" s="247"/>
      <c r="B26" s="123"/>
      <c r="C26" s="249"/>
      <c r="D26" s="981" t="s">
        <v>1686</v>
      </c>
      <c r="E26" s="1356"/>
      <c r="F26" s="1355"/>
      <c r="G26" s="1357"/>
      <c r="H26" s="73"/>
      <c r="I26" s="106"/>
      <c r="J26" s="107"/>
      <c r="K26" s="108"/>
      <c r="L26" s="108"/>
      <c r="M26" s="276"/>
      <c r="N26" s="277"/>
      <c r="O26" s="232"/>
      <c r="P26" s="278" t="s">
        <v>1687</v>
      </c>
      <c r="Q26" s="148"/>
      <c r="R26" s="148"/>
      <c r="S26" s="148"/>
      <c r="T26" s="148"/>
      <c r="U26" s="148"/>
      <c r="V26" s="148"/>
      <c r="W26" s="148"/>
      <c r="X26" s="148"/>
      <c r="Y26" s="148"/>
      <c r="Z26" s="148"/>
    </row>
    <row r="27" spans="1:26" ht="42" hidden="1" customHeight="1">
      <c r="A27" s="247"/>
      <c r="B27" s="216"/>
      <c r="C27" s="251"/>
      <c r="D27" s="106"/>
      <c r="E27" s="981"/>
      <c r="F27" s="943"/>
      <c r="G27" s="944"/>
      <c r="H27" s="73"/>
      <c r="I27" s="106"/>
      <c r="J27" s="107"/>
      <c r="K27" s="126"/>
      <c r="L27" s="126"/>
      <c r="M27" s="106"/>
      <c r="N27" s="282" t="s">
        <v>1688</v>
      </c>
      <c r="O27" s="283"/>
      <c r="P27" s="283"/>
      <c r="Q27" s="148"/>
      <c r="R27" s="148"/>
      <c r="S27" s="148"/>
      <c r="T27" s="148"/>
      <c r="U27" s="148"/>
      <c r="V27" s="148"/>
      <c r="W27" s="148"/>
      <c r="X27" s="148"/>
      <c r="Y27" s="148"/>
      <c r="Z27" s="148"/>
    </row>
    <row r="28" spans="1:26" ht="50.25" customHeight="1">
      <c r="A28" s="252"/>
      <c r="B28" s="250">
        <v>3</v>
      </c>
      <c r="C28" s="1005" t="s">
        <v>1689</v>
      </c>
      <c r="D28" s="1355"/>
      <c r="E28" s="1356"/>
      <c r="F28" s="1355"/>
      <c r="G28" s="1357"/>
      <c r="H28" s="253"/>
      <c r="I28" s="106"/>
      <c r="J28" s="107"/>
      <c r="K28" s="108"/>
      <c r="L28" s="109">
        <f ca="1">(#REF!+L33)</f>
        <v>20</v>
      </c>
      <c r="M28" s="276"/>
      <c r="N28" s="277"/>
      <c r="O28" s="232"/>
      <c r="P28" s="278" t="s">
        <v>1681</v>
      </c>
      <c r="Q28" s="148"/>
      <c r="R28" s="148"/>
      <c r="S28" s="148"/>
      <c r="T28" s="148"/>
      <c r="U28" s="148"/>
      <c r="V28" s="148"/>
      <c r="W28" s="148"/>
      <c r="X28" s="148"/>
      <c r="Y28" s="148"/>
      <c r="Z28" s="148"/>
    </row>
    <row r="29" spans="1:26" ht="19.5" customHeight="1">
      <c r="A29" s="247"/>
      <c r="B29" s="216"/>
      <c r="C29" s="106" t="s">
        <v>237</v>
      </c>
      <c r="D29" s="942" t="s">
        <v>286</v>
      </c>
      <c r="E29" s="1354"/>
      <c r="F29" s="943"/>
      <c r="G29" s="944"/>
      <c r="H29" s="73"/>
      <c r="I29" s="106"/>
      <c r="J29" s="107"/>
      <c r="K29" s="108"/>
      <c r="M29" s="276"/>
      <c r="N29" s="277"/>
      <c r="O29" s="232"/>
      <c r="P29" s="232"/>
      <c r="Q29" s="148"/>
      <c r="R29" s="148"/>
      <c r="S29" s="148"/>
      <c r="T29" s="148"/>
      <c r="U29" s="148"/>
      <c r="V29" s="148"/>
      <c r="W29" s="148"/>
      <c r="X29" s="148"/>
      <c r="Y29" s="148"/>
      <c r="Z29" s="148"/>
    </row>
    <row r="30" spans="1:26" ht="19.5" customHeight="1">
      <c r="A30" s="247"/>
      <c r="B30" s="216"/>
      <c r="C30" s="254"/>
      <c r="D30" s="106" t="s">
        <v>235</v>
      </c>
      <c r="E30" s="156" t="s">
        <v>1690</v>
      </c>
      <c r="F30" s="255"/>
      <c r="G30" s="256"/>
      <c r="H30" s="73"/>
      <c r="I30" s="106"/>
      <c r="J30" s="107"/>
      <c r="K30" s="108"/>
      <c r="L30" s="108"/>
      <c r="M30" s="276"/>
      <c r="N30" s="277"/>
      <c r="O30" s="232"/>
      <c r="P30" s="278" t="s">
        <v>1691</v>
      </c>
      <c r="Q30" s="148"/>
      <c r="R30" s="148"/>
      <c r="S30" s="148"/>
      <c r="T30" s="148"/>
      <c r="U30" s="148"/>
      <c r="V30" s="148"/>
      <c r="W30" s="148"/>
      <c r="X30" s="148"/>
      <c r="Y30" s="148"/>
      <c r="Z30" s="148"/>
    </row>
    <row r="31" spans="1:26" ht="19.5" customHeight="1">
      <c r="A31" s="247"/>
      <c r="B31" s="216"/>
      <c r="C31" s="254"/>
      <c r="D31" s="106" t="s">
        <v>241</v>
      </c>
      <c r="E31" s="257" t="s">
        <v>1692</v>
      </c>
      <c r="F31" s="218"/>
      <c r="G31" s="258"/>
      <c r="H31" s="73"/>
      <c r="I31" s="106"/>
      <c r="J31" s="107"/>
      <c r="K31" s="108"/>
      <c r="L31" s="108"/>
      <c r="M31" s="276"/>
      <c r="N31" s="277"/>
      <c r="O31" s="232"/>
      <c r="P31" s="278" t="s">
        <v>1687</v>
      </c>
      <c r="Q31" s="148"/>
      <c r="R31" s="148"/>
      <c r="S31" s="148"/>
      <c r="T31" s="148"/>
      <c r="U31" s="148"/>
      <c r="V31" s="148"/>
      <c r="W31" s="148"/>
      <c r="X31" s="148"/>
      <c r="Y31" s="148"/>
      <c r="Z31" s="148"/>
    </row>
    <row r="32" spans="1:26" ht="19.5" customHeight="1">
      <c r="A32" s="247"/>
      <c r="B32" s="216"/>
      <c r="C32" s="216"/>
      <c r="D32" s="123" t="s">
        <v>245</v>
      </c>
      <c r="E32" s="156" t="s">
        <v>1693</v>
      </c>
      <c r="F32" s="218"/>
      <c r="G32" s="258"/>
      <c r="H32" s="73"/>
      <c r="I32" s="106"/>
      <c r="J32" s="107"/>
      <c r="K32" s="108"/>
      <c r="L32" s="108"/>
      <c r="M32" s="276"/>
      <c r="N32" s="277"/>
      <c r="O32" s="232"/>
      <c r="P32" s="278" t="s">
        <v>1694</v>
      </c>
      <c r="Q32" s="148"/>
      <c r="R32" s="148"/>
      <c r="S32" s="148"/>
      <c r="T32" s="148"/>
      <c r="U32" s="148"/>
      <c r="V32" s="148"/>
      <c r="W32" s="148"/>
      <c r="X32" s="148"/>
      <c r="Y32" s="148"/>
      <c r="Z32" s="148"/>
    </row>
    <row r="33" spans="1:26" ht="42.75" customHeight="1">
      <c r="A33" s="247"/>
      <c r="B33" s="216"/>
      <c r="C33" s="249" t="s">
        <v>239</v>
      </c>
      <c r="D33" s="998" t="s">
        <v>1695</v>
      </c>
      <c r="E33" s="1358"/>
      <c r="F33" s="1359"/>
      <c r="G33" s="1360"/>
      <c r="H33" s="73"/>
      <c r="I33" s="106"/>
      <c r="J33" s="107"/>
      <c r="K33" s="108"/>
      <c r="L33" s="112">
        <f ca="1">SUM(L30:L57)</f>
        <v>20</v>
      </c>
      <c r="M33" s="276"/>
      <c r="N33" s="277"/>
      <c r="O33" s="232"/>
      <c r="P33" s="232"/>
      <c r="Q33" s="148"/>
      <c r="R33" s="148"/>
      <c r="S33" s="148"/>
      <c r="T33" s="148"/>
      <c r="U33" s="148"/>
      <c r="V33" s="148"/>
      <c r="W33" s="148"/>
      <c r="X33" s="148"/>
      <c r="Y33" s="148"/>
      <c r="Z33" s="148"/>
    </row>
    <row r="34" spans="1:26" ht="27.75" customHeight="1">
      <c r="A34" s="247"/>
      <c r="B34" s="216"/>
      <c r="C34" s="259"/>
      <c r="D34" s="106" t="s">
        <v>235</v>
      </c>
      <c r="E34" s="156" t="s">
        <v>1690</v>
      </c>
      <c r="F34" s="255"/>
      <c r="G34" s="256"/>
      <c r="H34" s="73"/>
      <c r="I34" s="106"/>
      <c r="J34" s="107"/>
      <c r="K34" s="108"/>
      <c r="L34" s="108"/>
      <c r="M34" s="276"/>
      <c r="N34" s="277"/>
      <c r="O34" s="232"/>
      <c r="P34" s="278" t="s">
        <v>1687</v>
      </c>
      <c r="Q34" s="148"/>
      <c r="R34" s="148"/>
      <c r="S34" s="148"/>
      <c r="T34" s="148"/>
      <c r="U34" s="148"/>
      <c r="V34" s="148"/>
      <c r="W34" s="148"/>
      <c r="X34" s="148"/>
      <c r="Y34" s="148"/>
      <c r="Z34" s="148"/>
    </row>
    <row r="35" spans="1:26" ht="27" customHeight="1">
      <c r="A35" s="247"/>
      <c r="B35" s="216"/>
      <c r="C35" s="259"/>
      <c r="D35" s="106" t="s">
        <v>241</v>
      </c>
      <c r="E35" s="257" t="s">
        <v>1692</v>
      </c>
      <c r="F35" s="218"/>
      <c r="G35" s="258"/>
      <c r="H35" s="73"/>
      <c r="I35" s="106"/>
      <c r="J35" s="107"/>
      <c r="K35" s="108"/>
      <c r="L35" s="108"/>
      <c r="M35" s="276"/>
      <c r="N35" s="277"/>
      <c r="O35" s="232"/>
      <c r="P35" s="278" t="s">
        <v>1694</v>
      </c>
      <c r="Q35" s="148"/>
      <c r="R35" s="148"/>
      <c r="S35" s="148"/>
      <c r="T35" s="148"/>
      <c r="U35" s="148"/>
      <c r="V35" s="148"/>
      <c r="W35" s="148"/>
      <c r="X35" s="148"/>
      <c r="Y35" s="148"/>
      <c r="Z35" s="148"/>
    </row>
    <row r="36" spans="1:26" ht="24.75" customHeight="1">
      <c r="A36" s="247"/>
      <c r="B36" s="216"/>
      <c r="C36" s="251"/>
      <c r="D36" s="123" t="s">
        <v>245</v>
      </c>
      <c r="E36" s="156" t="s">
        <v>1693</v>
      </c>
      <c r="F36" s="218"/>
      <c r="G36" s="258"/>
      <c r="H36" s="73"/>
      <c r="I36" s="106"/>
      <c r="J36" s="107"/>
      <c r="K36" s="108"/>
      <c r="L36" s="108"/>
      <c r="M36" s="276"/>
      <c r="N36" s="277"/>
      <c r="O36" s="232"/>
      <c r="P36" s="278" t="s">
        <v>1696</v>
      </c>
      <c r="Q36" s="148"/>
      <c r="R36" s="148"/>
      <c r="S36" s="148"/>
      <c r="T36" s="148"/>
      <c r="U36" s="148"/>
      <c r="V36" s="148"/>
      <c r="W36" s="148"/>
      <c r="X36" s="148"/>
      <c r="Y36" s="148"/>
      <c r="Z36" s="148"/>
    </row>
    <row r="37" spans="1:26" ht="24.75" customHeight="1">
      <c r="A37" s="247"/>
      <c r="B37" s="216"/>
      <c r="C37" s="251"/>
      <c r="D37" s="123" t="s">
        <v>264</v>
      </c>
      <c r="E37" s="260" t="s">
        <v>1697</v>
      </c>
      <c r="F37" s="218"/>
      <c r="G37" s="258"/>
      <c r="H37" s="73"/>
      <c r="I37" s="106"/>
      <c r="J37" s="107"/>
      <c r="K37" s="108"/>
      <c r="L37" s="108"/>
      <c r="M37" s="276"/>
      <c r="N37" s="277"/>
      <c r="O37" s="232"/>
      <c r="P37" s="278" t="s">
        <v>1696</v>
      </c>
      <c r="Q37" s="148"/>
      <c r="R37" s="148"/>
      <c r="S37" s="148"/>
      <c r="T37" s="148"/>
      <c r="U37" s="148"/>
      <c r="V37" s="148"/>
      <c r="W37" s="148"/>
      <c r="X37" s="148"/>
      <c r="Y37" s="148"/>
      <c r="Z37" s="148"/>
    </row>
    <row r="38" spans="1:26" ht="95.15" customHeight="1">
      <c r="A38" s="247"/>
      <c r="B38" s="216"/>
      <c r="C38" s="216"/>
      <c r="D38" s="261"/>
      <c r="E38" s="1068" t="s">
        <v>1698</v>
      </c>
      <c r="F38" s="1057"/>
      <c r="G38" s="1062"/>
      <c r="H38" s="262" t="s">
        <v>1699</v>
      </c>
      <c r="I38" s="284" t="s">
        <v>1700</v>
      </c>
      <c r="J38" s="285">
        <v>1</v>
      </c>
      <c r="K38" s="111">
        <v>1</v>
      </c>
      <c r="L38" s="286">
        <f t="shared" ref="L38:L49" si="0">SUM(K38)</f>
        <v>1</v>
      </c>
      <c r="M38" s="287" t="s">
        <v>1701</v>
      </c>
      <c r="N38" s="288" t="s">
        <v>1702</v>
      </c>
      <c r="O38" s="232"/>
      <c r="P38" s="278"/>
      <c r="Q38" s="148"/>
      <c r="R38" s="148"/>
      <c r="S38" s="148"/>
      <c r="T38" s="148"/>
      <c r="U38" s="148"/>
      <c r="V38" s="148"/>
      <c r="W38" s="148"/>
      <c r="X38" s="148"/>
      <c r="Y38" s="148"/>
      <c r="Z38" s="148"/>
    </row>
    <row r="39" spans="1:26" ht="86.15" customHeight="1">
      <c r="A39" s="247"/>
      <c r="B39" s="216"/>
      <c r="C39" s="216"/>
      <c r="D39" s="263"/>
      <c r="E39" s="1068" t="s">
        <v>1703</v>
      </c>
      <c r="F39" s="1057"/>
      <c r="G39" s="1062"/>
      <c r="H39" s="262" t="s">
        <v>1699</v>
      </c>
      <c r="I39" s="284" t="s">
        <v>1700</v>
      </c>
      <c r="J39" s="285">
        <v>1</v>
      </c>
      <c r="K39" s="111">
        <v>1</v>
      </c>
      <c r="L39" s="286">
        <f t="shared" si="0"/>
        <v>1</v>
      </c>
      <c r="M39" s="289" t="s">
        <v>1704</v>
      </c>
      <c r="N39" s="290" t="s">
        <v>1705</v>
      </c>
      <c r="O39" s="232"/>
      <c r="P39" s="278"/>
      <c r="Q39" s="148"/>
      <c r="R39" s="148"/>
      <c r="S39" s="148"/>
      <c r="T39" s="148"/>
      <c r="U39" s="148"/>
      <c r="V39" s="148"/>
      <c r="W39" s="148"/>
      <c r="X39" s="148"/>
      <c r="Y39" s="148"/>
      <c r="Z39" s="148"/>
    </row>
    <row r="40" spans="1:26" ht="95.15" customHeight="1">
      <c r="A40" s="247"/>
      <c r="B40" s="216"/>
      <c r="C40" s="216"/>
      <c r="D40" s="263"/>
      <c r="E40" s="1068" t="s">
        <v>1706</v>
      </c>
      <c r="F40" s="1057"/>
      <c r="G40" s="1062"/>
      <c r="H40" s="262" t="s">
        <v>1707</v>
      </c>
      <c r="I40" s="284" t="s">
        <v>1700</v>
      </c>
      <c r="J40" s="285">
        <v>1</v>
      </c>
      <c r="K40" s="111">
        <v>1</v>
      </c>
      <c r="L40" s="286">
        <f t="shared" si="0"/>
        <v>1</v>
      </c>
      <c r="M40" s="289" t="s">
        <v>1708</v>
      </c>
      <c r="N40" s="291" t="s">
        <v>1709</v>
      </c>
      <c r="O40" s="232"/>
      <c r="P40" s="278"/>
      <c r="Q40" s="148"/>
      <c r="R40" s="148"/>
      <c r="S40" s="148"/>
      <c r="T40" s="148"/>
      <c r="U40" s="148"/>
      <c r="V40" s="148"/>
      <c r="W40" s="148"/>
      <c r="X40" s="148"/>
      <c r="Y40" s="148"/>
      <c r="Z40" s="148"/>
    </row>
    <row r="41" spans="1:26" ht="117" customHeight="1">
      <c r="A41" s="247"/>
      <c r="B41" s="216"/>
      <c r="C41" s="216"/>
      <c r="D41" s="1365"/>
      <c r="E41" s="1068" t="s">
        <v>1710</v>
      </c>
      <c r="F41" s="1057"/>
      <c r="G41" s="1062"/>
      <c r="H41" s="262">
        <v>42623</v>
      </c>
      <c r="I41" s="284" t="s">
        <v>1700</v>
      </c>
      <c r="J41" s="285">
        <v>1</v>
      </c>
      <c r="K41" s="111">
        <v>1</v>
      </c>
      <c r="L41" s="286">
        <f t="shared" si="0"/>
        <v>1</v>
      </c>
      <c r="M41" s="289" t="s">
        <v>1711</v>
      </c>
      <c r="N41" s="291" t="s">
        <v>1712</v>
      </c>
      <c r="O41" s="232"/>
      <c r="P41" s="278"/>
      <c r="Q41" s="148"/>
      <c r="R41" s="148"/>
      <c r="S41" s="148"/>
      <c r="T41" s="148"/>
      <c r="U41" s="148"/>
      <c r="V41" s="148"/>
      <c r="W41" s="148"/>
      <c r="X41" s="148"/>
      <c r="Y41" s="148"/>
      <c r="Z41" s="148"/>
    </row>
    <row r="42" spans="1:26" ht="73.5" customHeight="1">
      <c r="A42" s="247"/>
      <c r="B42" s="216"/>
      <c r="C42" s="216"/>
      <c r="D42" s="1365"/>
      <c r="E42" s="1068" t="s">
        <v>1713</v>
      </c>
      <c r="F42" s="1057"/>
      <c r="G42" s="1062"/>
      <c r="H42" s="262" t="s">
        <v>971</v>
      </c>
      <c r="I42" s="284" t="s">
        <v>1700</v>
      </c>
      <c r="J42" s="285">
        <v>1</v>
      </c>
      <c r="K42" s="111">
        <v>1</v>
      </c>
      <c r="L42" s="286">
        <f t="shared" si="0"/>
        <v>1</v>
      </c>
      <c r="M42" s="289" t="s">
        <v>1714</v>
      </c>
      <c r="N42" s="291" t="s">
        <v>1715</v>
      </c>
      <c r="O42" s="232"/>
      <c r="P42" s="278"/>
      <c r="Q42" s="148"/>
      <c r="R42" s="148"/>
      <c r="S42" s="148"/>
      <c r="T42" s="148"/>
      <c r="U42" s="148"/>
      <c r="V42" s="148"/>
      <c r="W42" s="148"/>
      <c r="X42" s="148"/>
      <c r="Y42" s="148"/>
      <c r="Z42" s="148"/>
    </row>
    <row r="43" spans="1:26" ht="85" customHeight="1">
      <c r="A43" s="247"/>
      <c r="B43" s="216"/>
      <c r="C43" s="216"/>
      <c r="D43" s="1365"/>
      <c r="E43" s="1068" t="s">
        <v>1716</v>
      </c>
      <c r="F43" s="1057"/>
      <c r="G43" s="1062"/>
      <c r="H43" s="262" t="s">
        <v>1717</v>
      </c>
      <c r="I43" s="284" t="s">
        <v>1700</v>
      </c>
      <c r="J43" s="285">
        <v>1</v>
      </c>
      <c r="K43" s="111">
        <v>1</v>
      </c>
      <c r="L43" s="286">
        <f t="shared" si="0"/>
        <v>1</v>
      </c>
      <c r="M43" s="289" t="s">
        <v>1718</v>
      </c>
      <c r="N43" s="291" t="s">
        <v>1719</v>
      </c>
      <c r="O43" s="232"/>
      <c r="P43" s="278"/>
      <c r="Q43" s="148"/>
      <c r="R43" s="148"/>
      <c r="S43" s="148"/>
      <c r="T43" s="148"/>
      <c r="U43" s="148"/>
      <c r="V43" s="148"/>
      <c r="W43" s="148"/>
      <c r="X43" s="148"/>
      <c r="Y43" s="148"/>
      <c r="Z43" s="148"/>
    </row>
    <row r="44" spans="1:26" ht="68.25" customHeight="1">
      <c r="A44" s="247"/>
      <c r="B44" s="216"/>
      <c r="C44" s="216"/>
      <c r="D44" s="1365"/>
      <c r="E44" s="1068" t="s">
        <v>1720</v>
      </c>
      <c r="F44" s="1057"/>
      <c r="G44" s="1062"/>
      <c r="H44" s="262" t="s">
        <v>1721</v>
      </c>
      <c r="I44" s="284" t="s">
        <v>1700</v>
      </c>
      <c r="J44" s="285">
        <v>1</v>
      </c>
      <c r="K44" s="111">
        <v>1</v>
      </c>
      <c r="L44" s="286">
        <f t="shared" si="0"/>
        <v>1</v>
      </c>
      <c r="M44" s="289" t="s">
        <v>1722</v>
      </c>
      <c r="N44" s="291" t="s">
        <v>1723</v>
      </c>
      <c r="O44" s="232"/>
      <c r="P44" s="278"/>
      <c r="Q44" s="148"/>
      <c r="R44" s="148"/>
      <c r="S44" s="148"/>
      <c r="T44" s="148"/>
      <c r="U44" s="148"/>
      <c r="V44" s="148"/>
      <c r="W44" s="148"/>
      <c r="X44" s="148"/>
      <c r="Y44" s="148"/>
      <c r="Z44" s="148"/>
    </row>
    <row r="45" spans="1:26" ht="39" customHeight="1">
      <c r="A45" s="247"/>
      <c r="B45" s="216"/>
      <c r="C45" s="216"/>
      <c r="D45" s="1365"/>
      <c r="E45" s="1068" t="s">
        <v>1724</v>
      </c>
      <c r="F45" s="1057"/>
      <c r="G45" s="1062"/>
      <c r="H45" s="262" t="s">
        <v>1725</v>
      </c>
      <c r="I45" s="284" t="s">
        <v>1700</v>
      </c>
      <c r="J45" s="285">
        <v>1</v>
      </c>
      <c r="K45" s="111">
        <v>1</v>
      </c>
      <c r="L45" s="286">
        <f t="shared" si="0"/>
        <v>1</v>
      </c>
      <c r="M45" s="289" t="s">
        <v>1726</v>
      </c>
      <c r="N45" s="288" t="s">
        <v>1727</v>
      </c>
      <c r="O45" s="232"/>
      <c r="P45" s="278"/>
      <c r="Q45" s="148"/>
      <c r="R45" s="148"/>
      <c r="S45" s="148"/>
      <c r="T45" s="148"/>
      <c r="U45" s="148"/>
      <c r="V45" s="148"/>
      <c r="W45" s="148"/>
      <c r="X45" s="148"/>
      <c r="Y45" s="148"/>
      <c r="Z45" s="148"/>
    </row>
    <row r="46" spans="1:26" ht="52" customHeight="1">
      <c r="A46" s="247"/>
      <c r="B46" s="216"/>
      <c r="C46" s="216"/>
      <c r="D46" s="1365"/>
      <c r="E46" s="1068" t="s">
        <v>1728</v>
      </c>
      <c r="F46" s="1057"/>
      <c r="G46" s="1062"/>
      <c r="H46" s="262" t="s">
        <v>1729</v>
      </c>
      <c r="I46" s="284" t="s">
        <v>1700</v>
      </c>
      <c r="J46" s="285">
        <v>1</v>
      </c>
      <c r="K46" s="111">
        <v>1</v>
      </c>
      <c r="L46" s="286">
        <f t="shared" si="0"/>
        <v>1</v>
      </c>
      <c r="M46" s="289" t="s">
        <v>1730</v>
      </c>
      <c r="N46" s="291" t="s">
        <v>1731</v>
      </c>
      <c r="O46" s="232"/>
      <c r="P46" s="278"/>
      <c r="Q46" s="148"/>
      <c r="R46" s="148"/>
      <c r="S46" s="148"/>
      <c r="T46" s="148"/>
      <c r="U46" s="148"/>
      <c r="V46" s="148"/>
      <c r="W46" s="148"/>
      <c r="X46" s="148"/>
      <c r="Y46" s="148"/>
      <c r="Z46" s="148"/>
    </row>
    <row r="47" spans="1:26" ht="68.25" customHeight="1">
      <c r="A47" s="247"/>
      <c r="B47" s="216"/>
      <c r="C47" s="216"/>
      <c r="D47" s="1365"/>
      <c r="E47" s="1068" t="s">
        <v>1732</v>
      </c>
      <c r="F47" s="1057"/>
      <c r="G47" s="1062"/>
      <c r="H47" s="264" t="s">
        <v>1733</v>
      </c>
      <c r="I47" s="284" t="s">
        <v>1700</v>
      </c>
      <c r="J47" s="285">
        <v>1</v>
      </c>
      <c r="K47" s="111">
        <v>1</v>
      </c>
      <c r="L47" s="286">
        <f t="shared" si="0"/>
        <v>1</v>
      </c>
      <c r="M47" s="292" t="s">
        <v>1734</v>
      </c>
      <c r="N47" s="291" t="s">
        <v>1735</v>
      </c>
      <c r="O47" s="232"/>
      <c r="P47" s="278"/>
      <c r="Q47" s="148"/>
      <c r="R47" s="148"/>
      <c r="S47" s="148"/>
      <c r="T47" s="148"/>
      <c r="U47" s="148"/>
      <c r="V47" s="148"/>
      <c r="W47" s="148"/>
      <c r="X47" s="148"/>
      <c r="Y47" s="148"/>
      <c r="Z47" s="148"/>
    </row>
    <row r="48" spans="1:26" ht="72" customHeight="1">
      <c r="A48" s="247"/>
      <c r="B48" s="216"/>
      <c r="C48" s="123"/>
      <c r="D48" s="1366"/>
      <c r="E48" s="1068" t="s">
        <v>1736</v>
      </c>
      <c r="F48" s="1057"/>
      <c r="G48" s="1062"/>
      <c r="H48" s="264" t="s">
        <v>1733</v>
      </c>
      <c r="I48" s="284" t="s">
        <v>1700</v>
      </c>
      <c r="J48" s="285">
        <v>1</v>
      </c>
      <c r="K48" s="111">
        <v>1</v>
      </c>
      <c r="L48" s="286">
        <f t="shared" si="0"/>
        <v>1</v>
      </c>
      <c r="M48" s="292" t="s">
        <v>1737</v>
      </c>
      <c r="N48" s="291" t="s">
        <v>1738</v>
      </c>
      <c r="O48" s="232"/>
      <c r="P48" s="278"/>
      <c r="Q48" s="148"/>
      <c r="R48" s="148"/>
      <c r="S48" s="148"/>
      <c r="T48" s="148"/>
      <c r="U48" s="148"/>
      <c r="V48" s="148"/>
      <c r="W48" s="148"/>
      <c r="X48" s="148"/>
      <c r="Y48" s="148"/>
      <c r="Z48" s="148"/>
    </row>
    <row r="49" spans="1:26" ht="72" customHeight="1">
      <c r="A49" s="247"/>
      <c r="B49" s="216"/>
      <c r="C49" s="123"/>
      <c r="D49" s="1366"/>
      <c r="E49" s="1068" t="s">
        <v>1739</v>
      </c>
      <c r="F49" s="1057"/>
      <c r="G49" s="1062"/>
      <c r="H49" s="264" t="s">
        <v>1740</v>
      </c>
      <c r="I49" s="284" t="s">
        <v>1700</v>
      </c>
      <c r="J49" s="285">
        <v>1</v>
      </c>
      <c r="K49" s="111">
        <v>1</v>
      </c>
      <c r="L49" s="286">
        <f t="shared" si="0"/>
        <v>1</v>
      </c>
      <c r="M49" s="292" t="s">
        <v>1741</v>
      </c>
      <c r="N49" s="291" t="s">
        <v>1742</v>
      </c>
      <c r="O49" s="232"/>
      <c r="P49" s="278"/>
      <c r="Q49" s="148"/>
      <c r="R49" s="148"/>
      <c r="S49" s="148"/>
      <c r="T49" s="148"/>
      <c r="U49" s="148"/>
      <c r="V49" s="148"/>
      <c r="W49" s="148"/>
      <c r="X49" s="148"/>
      <c r="Y49" s="148"/>
      <c r="Z49" s="148"/>
    </row>
    <row r="50" spans="1:26" ht="85" customHeight="1">
      <c r="A50" s="247"/>
      <c r="B50" s="216"/>
      <c r="C50" s="123"/>
      <c r="D50" s="265"/>
      <c r="E50" s="1068" t="s">
        <v>1743</v>
      </c>
      <c r="F50" s="1057"/>
      <c r="G50" s="1062"/>
      <c r="H50" s="266" t="s">
        <v>1744</v>
      </c>
      <c r="I50" s="284" t="s">
        <v>1700</v>
      </c>
      <c r="J50" s="285">
        <v>1</v>
      </c>
      <c r="K50" s="111">
        <v>1</v>
      </c>
      <c r="L50" s="286">
        <v>1</v>
      </c>
      <c r="M50" s="293" t="s">
        <v>1745</v>
      </c>
      <c r="N50" s="291" t="s">
        <v>1746</v>
      </c>
      <c r="O50" s="232"/>
      <c r="P50" s="278"/>
      <c r="Q50" s="148"/>
      <c r="R50" s="148"/>
      <c r="S50" s="148"/>
      <c r="T50" s="148"/>
      <c r="U50" s="148"/>
      <c r="V50" s="148"/>
      <c r="W50" s="148"/>
      <c r="X50" s="148"/>
      <c r="Y50" s="148"/>
      <c r="Z50" s="148"/>
    </row>
    <row r="51" spans="1:26" ht="57" customHeight="1">
      <c r="A51" s="247"/>
      <c r="B51" s="216"/>
      <c r="C51" s="123"/>
      <c r="D51" s="265"/>
      <c r="E51" s="1068" t="s">
        <v>1747</v>
      </c>
      <c r="F51" s="1361"/>
      <c r="G51" s="1362"/>
      <c r="H51" s="266" t="s">
        <v>1748</v>
      </c>
      <c r="I51" s="284" t="s">
        <v>1700</v>
      </c>
      <c r="J51" s="285">
        <v>1</v>
      </c>
      <c r="K51" s="111">
        <v>1</v>
      </c>
      <c r="L51" s="286">
        <v>1</v>
      </c>
      <c r="M51" s="293" t="s">
        <v>1749</v>
      </c>
      <c r="N51" s="291" t="s">
        <v>1750</v>
      </c>
      <c r="O51" s="232"/>
      <c r="P51" s="278"/>
      <c r="Q51" s="148"/>
      <c r="R51" s="148"/>
      <c r="S51" s="148"/>
      <c r="T51" s="148"/>
      <c r="U51" s="148"/>
      <c r="V51" s="148"/>
      <c r="W51" s="148"/>
      <c r="X51" s="148"/>
      <c r="Y51" s="148"/>
      <c r="Z51" s="148"/>
    </row>
    <row r="52" spans="1:26" ht="68.150000000000006" customHeight="1">
      <c r="A52" s="247"/>
      <c r="B52" s="216"/>
      <c r="C52" s="123"/>
      <c r="D52" s="265"/>
      <c r="E52" s="1068" t="s">
        <v>1751</v>
      </c>
      <c r="F52" s="1057"/>
      <c r="G52" s="1062"/>
      <c r="H52" s="266" t="s">
        <v>1752</v>
      </c>
      <c r="I52" s="284" t="s">
        <v>1700</v>
      </c>
      <c r="J52" s="285">
        <v>1</v>
      </c>
      <c r="K52" s="111">
        <v>1</v>
      </c>
      <c r="L52" s="286">
        <v>1</v>
      </c>
      <c r="M52" s="293" t="s">
        <v>1753</v>
      </c>
      <c r="N52" s="291" t="s">
        <v>1754</v>
      </c>
      <c r="O52" s="232"/>
      <c r="P52" s="278"/>
      <c r="Q52" s="148"/>
      <c r="R52" s="148"/>
      <c r="S52" s="148"/>
      <c r="T52" s="148"/>
      <c r="U52" s="148"/>
      <c r="V52" s="148"/>
      <c r="W52" s="148"/>
      <c r="X52" s="148"/>
      <c r="Y52" s="148"/>
      <c r="Z52" s="148"/>
    </row>
    <row r="53" spans="1:26" ht="81" customHeight="1">
      <c r="A53" s="247"/>
      <c r="B53" s="216"/>
      <c r="C53" s="123"/>
      <c r="D53" s="265"/>
      <c r="E53" s="1068" t="s">
        <v>1755</v>
      </c>
      <c r="F53" s="1057"/>
      <c r="G53" s="1062"/>
      <c r="H53" s="266" t="s">
        <v>1756</v>
      </c>
      <c r="I53" s="284" t="s">
        <v>1700</v>
      </c>
      <c r="J53" s="285">
        <v>1</v>
      </c>
      <c r="K53" s="111">
        <v>1</v>
      </c>
      <c r="L53" s="286">
        <v>1</v>
      </c>
      <c r="M53" s="293" t="s">
        <v>1757</v>
      </c>
      <c r="N53" s="291" t="s">
        <v>1758</v>
      </c>
      <c r="O53" s="232"/>
      <c r="P53" s="278"/>
      <c r="Q53" s="148"/>
      <c r="R53" s="148"/>
      <c r="S53" s="148"/>
      <c r="T53" s="148"/>
      <c r="U53" s="148"/>
      <c r="V53" s="148"/>
      <c r="W53" s="148"/>
      <c r="X53" s="148"/>
      <c r="Y53" s="148"/>
      <c r="Z53" s="148"/>
    </row>
    <row r="54" spans="1:26" ht="53.15" customHeight="1">
      <c r="A54" s="247"/>
      <c r="B54" s="216"/>
      <c r="C54" s="123"/>
      <c r="D54" s="265"/>
      <c r="E54" s="1068" t="s">
        <v>1759</v>
      </c>
      <c r="F54" s="1057"/>
      <c r="G54" s="1062"/>
      <c r="H54" s="266">
        <v>44524</v>
      </c>
      <c r="I54" s="284" t="s">
        <v>1700</v>
      </c>
      <c r="J54" s="285">
        <v>1</v>
      </c>
      <c r="K54" s="111">
        <v>1</v>
      </c>
      <c r="L54" s="286">
        <v>1</v>
      </c>
      <c r="M54" s="293" t="s">
        <v>1760</v>
      </c>
      <c r="N54" s="291" t="s">
        <v>1761</v>
      </c>
      <c r="O54" s="232"/>
      <c r="P54" s="278"/>
      <c r="Q54" s="148"/>
      <c r="R54" s="148"/>
      <c r="S54" s="148"/>
      <c r="T54" s="148"/>
      <c r="U54" s="148"/>
      <c r="V54" s="148"/>
      <c r="W54" s="148"/>
      <c r="X54" s="148"/>
      <c r="Y54" s="148"/>
      <c r="Z54" s="148"/>
    </row>
    <row r="55" spans="1:26" ht="54" customHeight="1">
      <c r="A55" s="247"/>
      <c r="B55" s="216"/>
      <c r="C55" s="123"/>
      <c r="D55" s="265"/>
      <c r="E55" s="1068" t="s">
        <v>1762</v>
      </c>
      <c r="F55" s="1057"/>
      <c r="G55" s="1062"/>
      <c r="H55" s="266" t="s">
        <v>1763</v>
      </c>
      <c r="I55" s="284" t="s">
        <v>1700</v>
      </c>
      <c r="J55" s="285">
        <v>1</v>
      </c>
      <c r="K55" s="111">
        <v>1</v>
      </c>
      <c r="L55" s="286">
        <v>1</v>
      </c>
      <c r="M55" s="293" t="s">
        <v>1764</v>
      </c>
      <c r="N55" s="291" t="s">
        <v>1765</v>
      </c>
      <c r="O55" s="232"/>
      <c r="P55" s="278"/>
      <c r="Q55" s="148"/>
      <c r="R55" s="148"/>
      <c r="S55" s="148"/>
      <c r="T55" s="148"/>
      <c r="U55" s="148"/>
      <c r="V55" s="148"/>
      <c r="W55" s="148"/>
      <c r="X55" s="148"/>
      <c r="Y55" s="148"/>
      <c r="Z55" s="148"/>
    </row>
    <row r="56" spans="1:26" ht="98.15" customHeight="1">
      <c r="A56" s="247"/>
      <c r="B56" s="216"/>
      <c r="C56" s="123"/>
      <c r="D56" s="265"/>
      <c r="E56" s="1068" t="s">
        <v>1766</v>
      </c>
      <c r="F56" s="1057"/>
      <c r="G56" s="1062"/>
      <c r="H56" s="266">
        <v>44516</v>
      </c>
      <c r="I56" s="284" t="s">
        <v>1700</v>
      </c>
      <c r="J56" s="285">
        <v>1</v>
      </c>
      <c r="K56" s="111">
        <v>1</v>
      </c>
      <c r="L56" s="286">
        <v>1</v>
      </c>
      <c r="M56" s="293" t="s">
        <v>1767</v>
      </c>
      <c r="N56" s="291" t="s">
        <v>1768</v>
      </c>
      <c r="O56" s="232"/>
      <c r="P56" s="278"/>
      <c r="Q56" s="148"/>
      <c r="R56" s="148"/>
      <c r="S56" s="148"/>
      <c r="T56" s="148"/>
      <c r="U56" s="148"/>
      <c r="V56" s="148"/>
      <c r="W56" s="148"/>
      <c r="X56" s="148"/>
      <c r="Y56" s="148"/>
      <c r="Z56" s="148"/>
    </row>
    <row r="57" spans="1:26" ht="60" customHeight="1">
      <c r="A57" s="247"/>
      <c r="B57" s="216"/>
      <c r="C57" s="123"/>
      <c r="D57" s="265"/>
      <c r="E57" s="1068" t="s">
        <v>1769</v>
      </c>
      <c r="F57" s="1057"/>
      <c r="G57" s="1062"/>
      <c r="H57" s="266" t="s">
        <v>1770</v>
      </c>
      <c r="I57" s="284" t="s">
        <v>1700</v>
      </c>
      <c r="J57" s="285">
        <v>1</v>
      </c>
      <c r="K57" s="111">
        <v>1</v>
      </c>
      <c r="L57" s="286">
        <v>1</v>
      </c>
      <c r="M57" s="293" t="s">
        <v>1771</v>
      </c>
      <c r="N57" s="291" t="s">
        <v>1772</v>
      </c>
      <c r="O57" s="232"/>
      <c r="P57" s="278"/>
      <c r="Q57" s="148"/>
      <c r="R57" s="148"/>
      <c r="S57" s="148"/>
      <c r="T57" s="148"/>
      <c r="U57" s="148"/>
      <c r="V57" s="148"/>
      <c r="W57" s="148"/>
      <c r="X57" s="148"/>
      <c r="Y57" s="148"/>
      <c r="Z57" s="148"/>
    </row>
    <row r="58" spans="1:26" ht="49.5" customHeight="1">
      <c r="A58" s="247"/>
      <c r="B58" s="250">
        <v>4</v>
      </c>
      <c r="C58" s="1005" t="s">
        <v>1773</v>
      </c>
      <c r="D58" s="1355"/>
      <c r="E58" s="1356"/>
      <c r="F58" s="1355"/>
      <c r="G58" s="1357"/>
      <c r="H58" s="268"/>
      <c r="I58" s="67"/>
      <c r="J58" s="294"/>
      <c r="K58" s="295"/>
      <c r="L58" s="71">
        <v>0</v>
      </c>
      <c r="M58" s="276"/>
      <c r="N58" s="277"/>
      <c r="O58" s="232"/>
      <c r="P58" s="278" t="s">
        <v>1681</v>
      </c>
      <c r="Q58" s="148"/>
      <c r="R58" s="148"/>
      <c r="S58" s="148"/>
      <c r="T58" s="148"/>
      <c r="U58" s="148"/>
      <c r="V58" s="148"/>
      <c r="W58" s="148"/>
      <c r="X58" s="148"/>
      <c r="Y58" s="148"/>
      <c r="Z58" s="148"/>
    </row>
    <row r="59" spans="1:26" ht="19.5" customHeight="1">
      <c r="A59" s="247"/>
      <c r="B59" s="216"/>
      <c r="C59" s="126">
        <v>1</v>
      </c>
      <c r="D59" s="981" t="s">
        <v>1774</v>
      </c>
      <c r="E59" s="1354"/>
      <c r="F59" s="943"/>
      <c r="G59" s="944"/>
      <c r="H59" s="73"/>
      <c r="I59" s="106"/>
      <c r="J59" s="107"/>
      <c r="K59" s="108"/>
      <c r="L59" s="108"/>
      <c r="M59" s="276"/>
      <c r="N59" s="277"/>
      <c r="O59" s="232"/>
      <c r="P59" s="278" t="s">
        <v>1775</v>
      </c>
      <c r="Q59" s="148"/>
      <c r="R59" s="148"/>
      <c r="S59" s="148"/>
      <c r="T59" s="148"/>
      <c r="U59" s="148"/>
      <c r="V59" s="148"/>
      <c r="W59" s="148"/>
      <c r="X59" s="148"/>
      <c r="Y59" s="148"/>
      <c r="Z59" s="148"/>
    </row>
    <row r="60" spans="1:26" ht="31.5" customHeight="1">
      <c r="A60" s="247"/>
      <c r="B60" s="216"/>
      <c r="C60" s="126">
        <v>2</v>
      </c>
      <c r="D60" s="981" t="s">
        <v>1776</v>
      </c>
      <c r="E60" s="1354"/>
      <c r="F60" s="943"/>
      <c r="G60" s="944"/>
      <c r="H60" s="73"/>
      <c r="I60" s="106"/>
      <c r="J60" s="107"/>
      <c r="K60" s="108"/>
      <c r="L60" s="108"/>
      <c r="M60" s="276"/>
      <c r="N60" s="277"/>
      <c r="O60" s="232"/>
      <c r="P60" s="278" t="s">
        <v>1696</v>
      </c>
      <c r="Q60" s="148"/>
      <c r="R60" s="148"/>
      <c r="S60" s="148"/>
      <c r="T60" s="148"/>
      <c r="U60" s="148"/>
      <c r="V60" s="148"/>
      <c r="W60" s="148"/>
      <c r="X60" s="148"/>
      <c r="Y60" s="148"/>
      <c r="Z60" s="148"/>
    </row>
    <row r="61" spans="1:26" ht="19.5" customHeight="1">
      <c r="A61" s="247"/>
      <c r="B61" s="173"/>
      <c r="C61" s="173">
        <v>3</v>
      </c>
      <c r="D61" s="1007" t="s">
        <v>1777</v>
      </c>
      <c r="E61" s="1374"/>
      <c r="F61" s="993"/>
      <c r="G61" s="980"/>
      <c r="H61" s="86"/>
      <c r="I61" s="123"/>
      <c r="J61" s="124"/>
      <c r="K61" s="125"/>
      <c r="L61" s="125"/>
      <c r="M61" s="296"/>
      <c r="N61" s="297"/>
      <c r="O61" s="298"/>
      <c r="P61" s="278" t="s">
        <v>1778</v>
      </c>
      <c r="Q61" s="148"/>
      <c r="R61" s="148"/>
      <c r="S61" s="148"/>
      <c r="T61" s="148"/>
      <c r="U61" s="148"/>
      <c r="V61" s="148"/>
      <c r="W61" s="148"/>
      <c r="X61" s="148"/>
      <c r="Y61" s="148"/>
      <c r="Z61" s="148"/>
    </row>
    <row r="62" spans="1:26" ht="19.5" customHeight="1">
      <c r="A62" s="247"/>
      <c r="B62" s="269">
        <v>5</v>
      </c>
      <c r="C62" s="1100" t="s">
        <v>1779</v>
      </c>
      <c r="D62" s="993"/>
      <c r="E62" s="1374"/>
      <c r="F62" s="993"/>
      <c r="G62" s="980"/>
      <c r="H62" s="270"/>
      <c r="I62" s="123"/>
      <c r="J62" s="124"/>
      <c r="K62" s="125"/>
      <c r="L62" s="71">
        <v>0</v>
      </c>
      <c r="M62" s="296"/>
      <c r="N62" s="297"/>
      <c r="O62" s="298"/>
      <c r="P62" s="278" t="s">
        <v>1681</v>
      </c>
      <c r="Q62" s="148"/>
      <c r="R62" s="148"/>
      <c r="S62" s="148"/>
      <c r="T62" s="148"/>
      <c r="U62" s="148"/>
      <c r="V62" s="148"/>
      <c r="W62" s="148"/>
      <c r="X62" s="148"/>
      <c r="Y62" s="148"/>
      <c r="Z62" s="148"/>
    </row>
    <row r="63" spans="1:26" ht="36" customHeight="1">
      <c r="A63" s="247"/>
      <c r="B63" s="173"/>
      <c r="C63" s="152"/>
      <c r="D63" s="981" t="s">
        <v>1780</v>
      </c>
      <c r="E63" s="1354"/>
      <c r="F63" s="943"/>
      <c r="G63" s="944"/>
      <c r="H63" s="271"/>
      <c r="I63" s="106"/>
      <c r="J63" s="107"/>
      <c r="K63" s="108"/>
      <c r="L63" s="108"/>
      <c r="M63" s="276"/>
      <c r="N63" s="277"/>
      <c r="O63" s="232"/>
      <c r="P63" s="278" t="s">
        <v>1687</v>
      </c>
      <c r="Q63" s="148"/>
      <c r="R63" s="148"/>
      <c r="S63" s="148"/>
      <c r="T63" s="148"/>
      <c r="U63" s="148"/>
      <c r="V63" s="148"/>
      <c r="W63" s="148"/>
      <c r="X63" s="148"/>
      <c r="Y63" s="148"/>
      <c r="Z63" s="148"/>
    </row>
    <row r="64" spans="1:26" s="59" customFormat="1" ht="33.75" customHeight="1">
      <c r="A64" s="272"/>
      <c r="B64" s="273">
        <v>6</v>
      </c>
      <c r="C64" s="1367" t="s">
        <v>1781</v>
      </c>
      <c r="D64" s="1368"/>
      <c r="E64" s="1369"/>
      <c r="F64" s="1368"/>
      <c r="G64" s="1370"/>
      <c r="H64" s="274"/>
      <c r="I64" s="299"/>
      <c r="J64" s="300"/>
      <c r="K64" s="301"/>
      <c r="L64" s="302">
        <f>SUM(L66)</f>
        <v>5</v>
      </c>
      <c r="M64" s="303"/>
      <c r="N64" s="297"/>
      <c r="O64" s="298"/>
      <c r="P64" s="278" t="s">
        <v>1681</v>
      </c>
      <c r="Q64" s="304"/>
      <c r="R64" s="304"/>
      <c r="S64" s="304"/>
      <c r="T64" s="304"/>
      <c r="U64" s="304"/>
      <c r="V64" s="304"/>
      <c r="W64" s="304"/>
      <c r="X64" s="304"/>
      <c r="Y64" s="304"/>
      <c r="Z64" s="304"/>
    </row>
    <row r="65" spans="1:26" s="59" customFormat="1" ht="110.15" customHeight="1">
      <c r="A65" s="272"/>
      <c r="B65" s="224"/>
      <c r="C65" s="305"/>
      <c r="D65" s="1371" t="s">
        <v>1782</v>
      </c>
      <c r="E65" s="1363"/>
      <c r="F65" s="1002"/>
      <c r="G65" s="1003"/>
      <c r="H65" s="306"/>
      <c r="I65" s="310"/>
      <c r="J65" s="311"/>
      <c r="K65" s="312"/>
      <c r="L65" s="312"/>
      <c r="M65" s="313"/>
      <c r="N65" s="277"/>
      <c r="O65" s="232"/>
      <c r="P65" s="278" t="s">
        <v>1684</v>
      </c>
      <c r="Q65" s="304"/>
      <c r="R65" s="304"/>
      <c r="S65" s="304"/>
      <c r="T65" s="304"/>
      <c r="U65" s="304"/>
      <c r="V65" s="304"/>
      <c r="W65" s="304"/>
      <c r="X65" s="304"/>
      <c r="Y65" s="304"/>
      <c r="Z65" s="304"/>
    </row>
    <row r="66" spans="1:26" s="59" customFormat="1" ht="87" customHeight="1">
      <c r="A66" s="272"/>
      <c r="B66" s="307"/>
      <c r="C66" s="308"/>
      <c r="D66" s="308">
        <v>1</v>
      </c>
      <c r="E66" s="1372" t="s">
        <v>1783</v>
      </c>
      <c r="F66" s="1372"/>
      <c r="G66" s="1373"/>
      <c r="H66" s="274">
        <v>2020</v>
      </c>
      <c r="I66" s="299" t="s">
        <v>1784</v>
      </c>
      <c r="J66" s="300">
        <v>1</v>
      </c>
      <c r="K66" s="224">
        <v>1</v>
      </c>
      <c r="L66" s="231">
        <v>5</v>
      </c>
      <c r="M66" s="314" t="s">
        <v>1745</v>
      </c>
      <c r="N66" s="315" t="s">
        <v>1785</v>
      </c>
      <c r="O66" s="298"/>
      <c r="P66" s="278"/>
      <c r="Q66" s="304"/>
      <c r="R66" s="304"/>
      <c r="S66" s="304"/>
      <c r="T66" s="304"/>
      <c r="U66" s="304"/>
      <c r="V66" s="304"/>
      <c r="W66" s="304"/>
      <c r="X66" s="304"/>
      <c r="Y66" s="304"/>
      <c r="Z66" s="304"/>
    </row>
    <row r="67" spans="1:26" s="59" customFormat="1" ht="31.5" customHeight="1">
      <c r="A67" s="272"/>
      <c r="B67" s="273">
        <v>7</v>
      </c>
      <c r="C67" s="1367" t="s">
        <v>1786</v>
      </c>
      <c r="D67" s="1368"/>
      <c r="E67" s="1369"/>
      <c r="F67" s="1368"/>
      <c r="G67" s="1370"/>
      <c r="H67" s="274"/>
      <c r="I67" s="299"/>
      <c r="J67" s="300"/>
      <c r="K67" s="301"/>
      <c r="L67" s="232">
        <v>0</v>
      </c>
      <c r="M67" s="303"/>
      <c r="N67" s="297"/>
      <c r="O67" s="298"/>
      <c r="P67" s="278" t="s">
        <v>1681</v>
      </c>
      <c r="Q67" s="304"/>
      <c r="R67" s="304"/>
      <c r="S67" s="304"/>
      <c r="T67" s="304"/>
      <c r="U67" s="304"/>
      <c r="V67" s="304"/>
      <c r="W67" s="304"/>
      <c r="X67" s="304"/>
      <c r="Y67" s="304"/>
      <c r="Z67" s="304"/>
    </row>
    <row r="68" spans="1:26" s="59" customFormat="1" ht="36" customHeight="1">
      <c r="A68" s="272"/>
      <c r="B68" s="309"/>
      <c r="C68" s="306" t="s">
        <v>308</v>
      </c>
      <c r="D68" s="1001" t="s">
        <v>1787</v>
      </c>
      <c r="E68" s="1363"/>
      <c r="F68" s="1002"/>
      <c r="G68" s="1003"/>
      <c r="H68" s="306"/>
      <c r="I68" s="310"/>
      <c r="J68" s="311"/>
      <c r="K68" s="312"/>
      <c r="L68" s="312"/>
      <c r="M68" s="313"/>
      <c r="N68" s="277"/>
      <c r="O68" s="232"/>
      <c r="P68" s="278" t="s">
        <v>1696</v>
      </c>
      <c r="Q68" s="304"/>
      <c r="R68" s="304"/>
      <c r="S68" s="304"/>
      <c r="T68" s="304"/>
      <c r="U68" s="304"/>
      <c r="V68" s="304"/>
      <c r="W68" s="304"/>
      <c r="X68" s="304"/>
      <c r="Y68" s="304"/>
      <c r="Z68" s="304"/>
    </row>
    <row r="69" spans="1:26" s="59" customFormat="1" ht="36" customHeight="1">
      <c r="A69" s="272"/>
      <c r="B69" s="309"/>
      <c r="C69" s="306" t="s">
        <v>287</v>
      </c>
      <c r="D69" s="1001" t="s">
        <v>1788</v>
      </c>
      <c r="E69" s="1363"/>
      <c r="F69" s="1002"/>
      <c r="G69" s="1003"/>
      <c r="H69" s="306"/>
      <c r="I69" s="310"/>
      <c r="J69" s="311"/>
      <c r="K69" s="312"/>
      <c r="L69" s="312"/>
      <c r="M69" s="313"/>
      <c r="N69" s="277"/>
      <c r="O69" s="232"/>
      <c r="P69" s="278" t="s">
        <v>1778</v>
      </c>
      <c r="Q69" s="304"/>
      <c r="R69" s="304"/>
      <c r="S69" s="304"/>
      <c r="T69" s="304"/>
      <c r="U69" s="304"/>
      <c r="V69" s="304"/>
      <c r="W69" s="304"/>
      <c r="X69" s="304"/>
      <c r="Y69" s="304"/>
      <c r="Z69" s="304"/>
    </row>
    <row r="70" spans="1:26" ht="24.75" customHeight="1">
      <c r="A70" s="1008" t="s">
        <v>1197</v>
      </c>
      <c r="B70" s="943"/>
      <c r="C70" s="943"/>
      <c r="D70" s="943"/>
      <c r="E70" s="1354"/>
      <c r="F70" s="943"/>
      <c r="G70" s="943"/>
      <c r="H70" s="1364"/>
      <c r="I70" s="943"/>
      <c r="J70" s="944"/>
      <c r="K70" s="233"/>
      <c r="L70" s="109">
        <f ca="1">L22</f>
        <v>25</v>
      </c>
      <c r="M70" s="108"/>
      <c r="N70" s="231"/>
      <c r="O70" s="232">
        <f>SUM(O22:O63)</f>
        <v>0</v>
      </c>
      <c r="P70" s="232"/>
      <c r="Q70" s="148"/>
      <c r="R70" s="148"/>
      <c r="S70" s="148"/>
      <c r="T70" s="148"/>
      <c r="U70" s="148"/>
      <c r="V70" s="148"/>
      <c r="W70" s="148"/>
      <c r="X70" s="148"/>
      <c r="Y70" s="148"/>
      <c r="Z70" s="148"/>
    </row>
    <row r="71" spans="1:26" ht="15" customHeight="1">
      <c r="A71" s="62"/>
      <c r="B71" s="62"/>
      <c r="C71" s="61"/>
      <c r="D71" s="61"/>
      <c r="E71" s="66"/>
      <c r="F71" s="61"/>
      <c r="G71" s="61"/>
      <c r="H71" s="61"/>
      <c r="I71" s="61"/>
      <c r="J71" s="61"/>
      <c r="K71" s="234"/>
      <c r="L71" s="234"/>
      <c r="M71" s="62"/>
      <c r="N71" s="98"/>
      <c r="O71" s="95"/>
      <c r="P71" s="95"/>
      <c r="Q71" s="148"/>
      <c r="R71" s="148"/>
      <c r="S71" s="148"/>
      <c r="T71" s="148"/>
      <c r="U71" s="148"/>
      <c r="V71" s="148"/>
      <c r="W71" s="148"/>
      <c r="X71" s="148"/>
      <c r="Y71" s="148"/>
      <c r="Z71" s="148"/>
    </row>
    <row r="72" spans="1:26" ht="15" customHeight="1">
      <c r="A72" s="62" t="s">
        <v>1198</v>
      </c>
      <c r="B72" s="62"/>
      <c r="C72" s="63"/>
      <c r="D72" s="63"/>
      <c r="E72" s="64"/>
      <c r="F72" s="62"/>
      <c r="G72" s="62"/>
      <c r="H72" s="63"/>
      <c r="I72" s="97"/>
      <c r="J72" s="63"/>
      <c r="K72" s="63"/>
      <c r="L72" s="63"/>
      <c r="M72" s="62"/>
      <c r="N72" s="98"/>
      <c r="O72" s="95"/>
      <c r="P72" s="95"/>
      <c r="Q72" s="148"/>
      <c r="R72" s="148"/>
      <c r="S72" s="148"/>
      <c r="T72" s="148"/>
      <c r="U72" s="148"/>
      <c r="V72" s="148"/>
      <c r="W72" s="148"/>
      <c r="X72" s="148"/>
      <c r="Y72" s="148"/>
      <c r="Z72" s="148"/>
    </row>
    <row r="73" spans="1:26" ht="15" customHeight="1">
      <c r="A73" s="62"/>
      <c r="B73" s="62"/>
      <c r="C73" s="63"/>
      <c r="D73" s="63"/>
      <c r="E73" s="64"/>
      <c r="F73" s="62"/>
      <c r="G73" s="62"/>
      <c r="H73" s="63"/>
      <c r="I73" s="97"/>
      <c r="J73" s="62"/>
      <c r="K73" s="63"/>
      <c r="L73" s="63"/>
      <c r="M73" s="62"/>
      <c r="N73" s="98"/>
      <c r="O73" s="95"/>
      <c r="P73" s="95"/>
      <c r="Q73" s="148"/>
      <c r="R73" s="148"/>
      <c r="S73" s="148"/>
      <c r="T73" s="148"/>
      <c r="U73" s="148"/>
      <c r="V73" s="148"/>
      <c r="W73" s="148"/>
      <c r="X73" s="148"/>
      <c r="Y73" s="148"/>
      <c r="Z73" s="148"/>
    </row>
    <row r="74" spans="1:26" ht="15" customHeight="1">
      <c r="A74" s="62"/>
      <c r="B74" s="62"/>
      <c r="C74" s="63"/>
      <c r="D74" s="63"/>
      <c r="E74" s="64"/>
      <c r="F74" s="62"/>
      <c r="G74" s="62"/>
      <c r="H74" s="63"/>
      <c r="I74" s="235"/>
      <c r="J74" s="235" t="str">
        <f>PENDIDIKAN!I403</f>
        <v>Padang, 07 Agustus 2022</v>
      </c>
      <c r="K74" s="63"/>
      <c r="L74" s="63"/>
      <c r="M74" s="62"/>
      <c r="N74" s="98"/>
      <c r="O74" s="95"/>
      <c r="P74" s="95"/>
      <c r="Q74" s="148"/>
      <c r="R74" s="148"/>
      <c r="S74" s="148"/>
      <c r="T74" s="148"/>
      <c r="U74" s="148"/>
      <c r="V74" s="148"/>
      <c r="W74" s="148"/>
      <c r="X74" s="148"/>
      <c r="Y74" s="148"/>
      <c r="Z74" s="148"/>
    </row>
    <row r="75" spans="1:26" ht="15" customHeight="1">
      <c r="A75" s="62"/>
      <c r="B75" s="62"/>
      <c r="C75" s="63"/>
      <c r="D75" s="63"/>
      <c r="E75" s="64"/>
      <c r="F75" s="62"/>
      <c r="G75" s="62"/>
      <c r="H75" s="63"/>
      <c r="I75" s="235"/>
      <c r="J75" s="235" t="str">
        <f>DUPAK!I245</f>
        <v>Ketua Jurusan Fisika</v>
      </c>
      <c r="K75" s="236"/>
      <c r="L75" s="236"/>
      <c r="M75" s="236"/>
      <c r="N75" s="237"/>
      <c r="O75" s="95"/>
      <c r="P75" s="95"/>
      <c r="Q75" s="148"/>
      <c r="R75" s="148"/>
      <c r="S75" s="148"/>
      <c r="T75" s="148"/>
      <c r="U75" s="148"/>
      <c r="V75" s="148"/>
      <c r="W75" s="148"/>
      <c r="X75" s="148"/>
      <c r="Y75" s="148"/>
      <c r="Z75" s="148"/>
    </row>
    <row r="76" spans="1:26" ht="15" customHeight="1">
      <c r="A76" s="62"/>
      <c r="B76" s="62"/>
      <c r="C76" s="63"/>
      <c r="D76" s="63"/>
      <c r="E76" s="64"/>
      <c r="F76" s="62"/>
      <c r="G76" s="62"/>
      <c r="H76" s="63"/>
      <c r="I76" s="235"/>
      <c r="J76" s="235" t="str">
        <f>DUPAK!H246</f>
        <v>Fakultas Matematika dan Ilmu Pengetahuan Alam</v>
      </c>
      <c r="K76" s="63"/>
      <c r="L76" s="63"/>
      <c r="M76" s="62"/>
      <c r="N76" s="98"/>
      <c r="O76" s="95"/>
      <c r="P76" s="95"/>
      <c r="Q76" s="148"/>
      <c r="R76" s="148"/>
      <c r="S76" s="148"/>
      <c r="T76" s="148"/>
      <c r="U76" s="148"/>
      <c r="V76" s="148"/>
      <c r="W76" s="148"/>
      <c r="X76" s="148"/>
      <c r="Y76" s="148"/>
      <c r="Z76" s="148"/>
    </row>
    <row r="77" spans="1:26" ht="15" customHeight="1">
      <c r="A77" s="62"/>
      <c r="B77" s="62"/>
      <c r="C77" s="63"/>
      <c r="D77" s="63"/>
      <c r="E77" s="64"/>
      <c r="F77" s="62"/>
      <c r="G77" s="62"/>
      <c r="H77" s="63"/>
      <c r="I77" s="235"/>
      <c r="J77" s="148"/>
      <c r="K77" s="63"/>
      <c r="L77" s="63"/>
      <c r="M77" s="62"/>
      <c r="N77" s="98"/>
      <c r="O77" s="95"/>
      <c r="P77" s="95"/>
      <c r="Q77" s="148"/>
      <c r="R77" s="148"/>
      <c r="S77" s="148"/>
      <c r="T77" s="148"/>
      <c r="U77" s="148"/>
      <c r="V77" s="148"/>
      <c r="W77" s="148"/>
      <c r="X77" s="148"/>
      <c r="Y77" s="148"/>
      <c r="Z77" s="148"/>
    </row>
    <row r="78" spans="1:26" ht="15" customHeight="1">
      <c r="A78" s="62"/>
      <c r="B78" s="62"/>
      <c r="C78" s="63"/>
      <c r="D78" s="63"/>
      <c r="E78" s="64"/>
      <c r="F78" s="62"/>
      <c r="G78" s="62"/>
      <c r="H78" s="63"/>
      <c r="I78" s="235"/>
      <c r="J78" s="148"/>
      <c r="K78" s="63"/>
      <c r="L78" s="63"/>
      <c r="M78" s="62"/>
      <c r="N78" s="98"/>
      <c r="O78" s="95"/>
      <c r="P78" s="95"/>
      <c r="Q78" s="148"/>
      <c r="R78" s="148"/>
      <c r="S78" s="148"/>
      <c r="T78" s="148"/>
      <c r="U78" s="148"/>
      <c r="V78" s="148"/>
      <c r="W78" s="148"/>
      <c r="X78" s="148"/>
      <c r="Y78" s="148"/>
      <c r="Z78" s="148"/>
    </row>
    <row r="79" spans="1:26" ht="15" customHeight="1">
      <c r="A79" s="62"/>
      <c r="B79" s="62"/>
      <c r="C79" s="63"/>
      <c r="D79" s="63"/>
      <c r="E79" s="64"/>
      <c r="F79" s="62"/>
      <c r="G79" s="62"/>
      <c r="H79" s="63"/>
      <c r="I79" s="235"/>
      <c r="J79" s="148"/>
      <c r="K79" s="64"/>
      <c r="L79" s="64"/>
      <c r="M79" s="64"/>
      <c r="N79" s="98"/>
      <c r="O79" s="95"/>
      <c r="P79" s="95"/>
      <c r="Q79" s="148"/>
      <c r="R79" s="148"/>
      <c r="S79" s="148"/>
      <c r="T79" s="148"/>
      <c r="U79" s="148"/>
      <c r="V79" s="148"/>
      <c r="W79" s="148"/>
      <c r="X79" s="148"/>
      <c r="Y79" s="148"/>
      <c r="Z79" s="148"/>
    </row>
    <row r="80" spans="1:26" ht="15" customHeight="1">
      <c r="A80" s="62"/>
      <c r="B80" s="62"/>
      <c r="C80" s="63"/>
      <c r="D80" s="63"/>
      <c r="E80" s="64"/>
      <c r="F80" s="62"/>
      <c r="G80" s="62"/>
      <c r="H80" s="63"/>
      <c r="I80" s="235"/>
      <c r="J80" s="148"/>
      <c r="K80" s="64"/>
      <c r="L80" s="64"/>
      <c r="M80" s="64"/>
      <c r="N80" s="98"/>
      <c r="O80" s="95"/>
      <c r="P80" s="95"/>
      <c r="Q80" s="148"/>
      <c r="R80" s="148"/>
      <c r="S80" s="148"/>
      <c r="T80" s="148"/>
      <c r="U80" s="148"/>
      <c r="V80" s="148"/>
      <c r="W80" s="148"/>
      <c r="X80" s="148"/>
      <c r="Y80" s="148"/>
      <c r="Z80" s="148"/>
    </row>
    <row r="81" spans="1:26" ht="15" customHeight="1">
      <c r="A81" s="62"/>
      <c r="B81" s="62"/>
      <c r="C81" s="63"/>
      <c r="D81" s="63"/>
      <c r="E81" s="64"/>
      <c r="F81" s="62"/>
      <c r="G81" s="62"/>
      <c r="H81" s="63"/>
      <c r="I81" s="235"/>
      <c r="J81" s="316" t="str">
        <f>DUPAK!I251</f>
        <v>Dr. Afdhal Muttaqin H.S. M.Si</v>
      </c>
      <c r="K81" s="241"/>
      <c r="L81" s="241"/>
      <c r="M81" s="64"/>
      <c r="N81" s="98"/>
      <c r="O81" s="95"/>
      <c r="P81" s="95"/>
      <c r="Q81" s="148"/>
      <c r="R81" s="148"/>
      <c r="S81" s="148"/>
      <c r="T81" s="148"/>
      <c r="U81" s="148"/>
      <c r="V81" s="148"/>
      <c r="W81" s="148"/>
      <c r="X81" s="148"/>
      <c r="Y81" s="148"/>
      <c r="Z81" s="148"/>
    </row>
    <row r="82" spans="1:26" ht="15" customHeight="1">
      <c r="A82" s="62"/>
      <c r="B82" s="62"/>
      <c r="C82" s="63"/>
      <c r="D82" s="63"/>
      <c r="E82" s="64"/>
      <c r="F82" s="62"/>
      <c r="G82" s="62"/>
      <c r="H82" s="63"/>
      <c r="I82" s="242"/>
      <c r="J82" s="918" t="str">
        <f>DUPAK!I252</f>
        <v>197704292005011002</v>
      </c>
      <c r="K82" s="63"/>
      <c r="L82" s="63"/>
      <c r="M82" s="62"/>
      <c r="N82" s="98"/>
      <c r="O82" s="95"/>
      <c r="P82" s="95"/>
      <c r="Q82" s="148"/>
      <c r="R82" s="148"/>
      <c r="S82" s="148"/>
      <c r="T82" s="148"/>
      <c r="U82" s="148"/>
      <c r="V82" s="148"/>
      <c r="W82" s="148"/>
      <c r="X82" s="148"/>
      <c r="Y82" s="148"/>
      <c r="Z82" s="148"/>
    </row>
    <row r="83" spans="1:26" ht="15" customHeight="1">
      <c r="A83" s="62"/>
      <c r="B83" s="62"/>
      <c r="C83" s="63"/>
      <c r="D83" s="63"/>
      <c r="E83" s="64"/>
      <c r="F83" s="62"/>
      <c r="G83" s="62"/>
      <c r="H83" s="63"/>
      <c r="I83" s="235"/>
      <c r="J83" s="148"/>
      <c r="K83" s="66"/>
      <c r="L83" s="66"/>
      <c r="M83" s="66"/>
      <c r="N83" s="95"/>
      <c r="O83" s="95"/>
      <c r="P83" s="95"/>
      <c r="Q83" s="148"/>
      <c r="R83" s="148"/>
      <c r="S83" s="148"/>
      <c r="T83" s="148"/>
      <c r="U83" s="148"/>
      <c r="V83" s="148"/>
      <c r="W83" s="148"/>
      <c r="X83" s="148"/>
      <c r="Y83" s="148"/>
      <c r="Z83" s="148"/>
    </row>
    <row r="84" spans="1:26" ht="15.75" customHeight="1">
      <c r="A84" s="148"/>
      <c r="B84" s="148"/>
      <c r="C84" s="148"/>
      <c r="D84" s="148"/>
      <c r="E84" s="235"/>
      <c r="F84" s="148"/>
      <c r="G84" s="148"/>
      <c r="H84" s="227"/>
      <c r="I84" s="148"/>
      <c r="J84" s="148"/>
      <c r="K84" s="148"/>
      <c r="L84" s="148"/>
      <c r="M84" s="148"/>
      <c r="N84" s="243"/>
      <c r="O84" s="95"/>
      <c r="P84" s="95"/>
      <c r="Q84" s="148"/>
      <c r="R84" s="148"/>
      <c r="S84" s="148"/>
      <c r="T84" s="148"/>
      <c r="U84" s="148"/>
      <c r="V84" s="148"/>
      <c r="W84" s="148"/>
      <c r="X84" s="148"/>
      <c r="Y84" s="148"/>
      <c r="Z84" s="148"/>
    </row>
    <row r="85" spans="1:26" ht="15.75" customHeight="1">
      <c r="A85" s="148"/>
      <c r="B85" s="148"/>
      <c r="C85" s="148"/>
      <c r="D85" s="148"/>
      <c r="E85" s="235"/>
      <c r="F85" s="148"/>
      <c r="G85" s="148"/>
      <c r="H85" s="227"/>
      <c r="I85" s="148"/>
      <c r="J85" s="148"/>
      <c r="K85" s="148"/>
      <c r="L85" s="148"/>
      <c r="M85" s="148"/>
      <c r="N85" s="243"/>
      <c r="O85" s="95"/>
      <c r="P85" s="95"/>
      <c r="Q85" s="148"/>
      <c r="R85" s="148"/>
      <c r="S85" s="148"/>
      <c r="T85" s="148"/>
      <c r="U85" s="148"/>
      <c r="V85" s="148"/>
      <c r="W85" s="148"/>
      <c r="X85" s="148"/>
      <c r="Y85" s="148"/>
      <c r="Z85" s="148"/>
    </row>
    <row r="86" spans="1:26" ht="15.75" customHeight="1">
      <c r="A86" s="148"/>
      <c r="B86" s="148"/>
      <c r="C86" s="148"/>
      <c r="D86" s="148"/>
      <c r="E86" s="235"/>
      <c r="F86" s="148"/>
      <c r="G86" s="148"/>
      <c r="H86" s="227"/>
      <c r="I86" s="148"/>
      <c r="J86" s="148"/>
      <c r="K86" s="148"/>
      <c r="L86" s="148"/>
      <c r="M86" s="148"/>
      <c r="N86" s="243"/>
      <c r="O86" s="95"/>
      <c r="P86" s="95"/>
      <c r="Q86" s="148"/>
      <c r="R86" s="148"/>
      <c r="S86" s="148"/>
      <c r="T86" s="148"/>
      <c r="U86" s="148"/>
      <c r="V86" s="148"/>
      <c r="W86" s="148"/>
      <c r="X86" s="148"/>
      <c r="Y86" s="148"/>
      <c r="Z86" s="148"/>
    </row>
    <row r="87" spans="1:26" ht="15.75" customHeight="1">
      <c r="A87" s="148"/>
      <c r="B87" s="148"/>
      <c r="C87" s="148"/>
      <c r="D87" s="148"/>
      <c r="E87" s="235"/>
      <c r="F87" s="148"/>
      <c r="G87" s="148"/>
      <c r="H87" s="227"/>
      <c r="I87" s="148"/>
      <c r="J87" s="148"/>
      <c r="K87" s="148"/>
      <c r="L87" s="148"/>
      <c r="M87" s="148"/>
      <c r="N87" s="243"/>
      <c r="O87" s="95"/>
      <c r="P87" s="95"/>
      <c r="Q87" s="148"/>
      <c r="R87" s="148"/>
      <c r="S87" s="148"/>
      <c r="T87" s="148"/>
      <c r="U87" s="148"/>
      <c r="V87" s="148"/>
      <c r="W87" s="148"/>
      <c r="X87" s="148"/>
      <c r="Y87" s="148"/>
      <c r="Z87" s="148"/>
    </row>
    <row r="88" spans="1:26" ht="15.75" customHeight="1">
      <c r="A88" s="148"/>
      <c r="B88" s="148"/>
      <c r="C88" s="148"/>
      <c r="D88" s="148"/>
      <c r="E88" s="235"/>
      <c r="F88" s="148"/>
      <c r="G88" s="148"/>
      <c r="H88" s="227"/>
      <c r="I88" s="148"/>
      <c r="J88" s="148"/>
      <c r="K88" s="148"/>
      <c r="L88" s="148"/>
      <c r="M88" s="148"/>
      <c r="N88" s="243"/>
      <c r="O88" s="95"/>
      <c r="P88" s="95"/>
      <c r="Q88" s="148"/>
      <c r="R88" s="148"/>
      <c r="S88" s="148"/>
      <c r="T88" s="148"/>
      <c r="U88" s="148"/>
      <c r="V88" s="148"/>
      <c r="W88" s="148"/>
      <c r="X88" s="148"/>
      <c r="Y88" s="148"/>
      <c r="Z88" s="148"/>
    </row>
    <row r="89" spans="1:26" ht="15.75" customHeight="1">
      <c r="A89" s="148"/>
      <c r="B89" s="148"/>
      <c r="C89" s="148"/>
      <c r="D89" s="148"/>
      <c r="E89" s="235"/>
      <c r="F89" s="148"/>
      <c r="G89" s="148"/>
      <c r="H89" s="227"/>
      <c r="I89" s="148"/>
      <c r="J89" s="148"/>
      <c r="K89" s="148"/>
      <c r="L89" s="148"/>
      <c r="M89" s="148"/>
      <c r="N89" s="243"/>
      <c r="O89" s="95"/>
      <c r="P89" s="95"/>
      <c r="Q89" s="148"/>
      <c r="R89" s="148"/>
      <c r="S89" s="148"/>
      <c r="T89" s="148"/>
      <c r="U89" s="148"/>
      <c r="V89" s="148"/>
      <c r="W89" s="148"/>
      <c r="X89" s="148"/>
      <c r="Y89" s="148"/>
      <c r="Z89" s="148"/>
    </row>
    <row r="90" spans="1:26" ht="15.75" customHeight="1">
      <c r="A90" s="148"/>
      <c r="B90" s="148"/>
      <c r="C90" s="148"/>
      <c r="D90" s="148"/>
      <c r="E90" s="235"/>
      <c r="F90" s="148"/>
      <c r="G90" s="148"/>
      <c r="H90" s="227"/>
      <c r="I90" s="148"/>
      <c r="J90" s="148"/>
      <c r="K90" s="148"/>
      <c r="L90" s="148"/>
      <c r="M90" s="148"/>
      <c r="N90" s="243"/>
      <c r="O90" s="95"/>
      <c r="P90" s="95"/>
      <c r="Q90" s="148"/>
      <c r="R90" s="148"/>
      <c r="S90" s="148"/>
      <c r="T90" s="148"/>
      <c r="U90" s="148"/>
      <c r="V90" s="148"/>
      <c r="W90" s="148"/>
      <c r="X90" s="148"/>
      <c r="Y90" s="148"/>
      <c r="Z90" s="148"/>
    </row>
    <row r="91" spans="1:26" ht="15.75" customHeight="1">
      <c r="A91" s="148"/>
      <c r="B91" s="148"/>
      <c r="C91" s="148"/>
      <c r="D91" s="148"/>
      <c r="E91" s="235"/>
      <c r="F91" s="148"/>
      <c r="G91" s="148"/>
      <c r="H91" s="227"/>
      <c r="I91" s="148"/>
      <c r="J91" s="148"/>
      <c r="K91" s="148"/>
      <c r="L91" s="148"/>
      <c r="M91" s="148"/>
      <c r="N91" s="243"/>
      <c r="O91" s="95"/>
      <c r="P91" s="95"/>
      <c r="Q91" s="148"/>
      <c r="R91" s="148"/>
      <c r="S91" s="148"/>
      <c r="T91" s="148"/>
      <c r="U91" s="148"/>
      <c r="V91" s="148"/>
      <c r="W91" s="148"/>
      <c r="X91" s="148"/>
      <c r="Y91" s="148"/>
      <c r="Z91" s="148"/>
    </row>
    <row r="92" spans="1:26" ht="15.75" customHeight="1">
      <c r="A92" s="148"/>
      <c r="B92" s="148"/>
      <c r="C92" s="148"/>
      <c r="D92" s="148"/>
      <c r="E92" s="235"/>
      <c r="F92" s="148"/>
      <c r="G92" s="148"/>
      <c r="H92" s="227"/>
      <c r="I92" s="148"/>
      <c r="J92" s="148"/>
      <c r="K92" s="148"/>
      <c r="L92" s="148"/>
      <c r="M92" s="148"/>
      <c r="N92" s="243"/>
      <c r="O92" s="95"/>
      <c r="P92" s="95"/>
      <c r="Q92" s="148"/>
      <c r="R92" s="148"/>
      <c r="S92" s="148"/>
      <c r="T92" s="148"/>
      <c r="U92" s="148"/>
      <c r="V92" s="148"/>
      <c r="W92" s="148"/>
      <c r="X92" s="148"/>
      <c r="Y92" s="148"/>
      <c r="Z92" s="148"/>
    </row>
    <row r="93" spans="1:26" ht="15.75" customHeight="1">
      <c r="A93" s="148"/>
      <c r="B93" s="148"/>
      <c r="C93" s="148"/>
      <c r="D93" s="148"/>
      <c r="E93" s="235"/>
      <c r="F93" s="148"/>
      <c r="G93" s="148"/>
      <c r="H93" s="227"/>
      <c r="I93" s="148"/>
      <c r="J93" s="148"/>
      <c r="K93" s="148"/>
      <c r="L93" s="148"/>
      <c r="M93" s="148"/>
      <c r="N93" s="243"/>
      <c r="O93" s="95"/>
      <c r="P93" s="95"/>
      <c r="Q93" s="148"/>
      <c r="R93" s="148"/>
      <c r="S93" s="148"/>
      <c r="T93" s="148"/>
      <c r="U93" s="148"/>
      <c r="V93" s="148"/>
      <c r="W93" s="148"/>
      <c r="X93" s="148"/>
      <c r="Y93" s="148"/>
      <c r="Z93" s="148"/>
    </row>
    <row r="94" spans="1:26" ht="15.75" customHeight="1">
      <c r="A94" s="148"/>
      <c r="B94" s="148"/>
      <c r="C94" s="148"/>
      <c r="D94" s="148"/>
      <c r="E94" s="235"/>
      <c r="F94" s="148"/>
      <c r="G94" s="148"/>
      <c r="H94" s="227"/>
      <c r="I94" s="148"/>
      <c r="J94" s="148"/>
      <c r="K94" s="148"/>
      <c r="L94" s="148"/>
      <c r="M94" s="148"/>
      <c r="N94" s="243"/>
      <c r="O94" s="95"/>
      <c r="P94" s="95"/>
      <c r="Q94" s="148"/>
      <c r="R94" s="148"/>
      <c r="S94" s="148"/>
      <c r="T94" s="148"/>
      <c r="U94" s="148"/>
      <c r="V94" s="148"/>
      <c r="W94" s="148"/>
      <c r="X94" s="148"/>
      <c r="Y94" s="148"/>
      <c r="Z94" s="148"/>
    </row>
    <row r="95" spans="1:26" ht="15.75" customHeight="1">
      <c r="A95" s="148"/>
      <c r="B95" s="148"/>
      <c r="C95" s="148"/>
      <c r="D95" s="148"/>
      <c r="E95" s="235"/>
      <c r="F95" s="148"/>
      <c r="G95" s="148"/>
      <c r="H95" s="227"/>
      <c r="I95" s="148"/>
      <c r="J95" s="148"/>
      <c r="K95" s="148"/>
      <c r="L95" s="148"/>
      <c r="M95" s="148"/>
      <c r="N95" s="243"/>
      <c r="O95" s="95"/>
      <c r="P95" s="95"/>
      <c r="Q95" s="148"/>
      <c r="R95" s="148"/>
      <c r="S95" s="148"/>
      <c r="T95" s="148"/>
      <c r="U95" s="148"/>
      <c r="V95" s="148"/>
      <c r="W95" s="148"/>
      <c r="X95" s="148"/>
      <c r="Y95" s="148"/>
      <c r="Z95" s="148"/>
    </row>
    <row r="96" spans="1:26" ht="15.75" customHeight="1">
      <c r="A96" s="148"/>
      <c r="B96" s="148"/>
      <c r="C96" s="148"/>
      <c r="D96" s="148"/>
      <c r="E96" s="235"/>
      <c r="F96" s="148"/>
      <c r="G96" s="148"/>
      <c r="H96" s="227"/>
      <c r="I96" s="148"/>
      <c r="J96" s="148"/>
      <c r="K96" s="148"/>
      <c r="L96" s="148"/>
      <c r="M96" s="148"/>
      <c r="N96" s="243"/>
      <c r="O96" s="95"/>
      <c r="P96" s="95"/>
      <c r="Q96" s="148"/>
      <c r="R96" s="148"/>
      <c r="S96" s="148"/>
      <c r="T96" s="148"/>
      <c r="U96" s="148"/>
      <c r="V96" s="148"/>
      <c r="W96" s="148"/>
      <c r="X96" s="148"/>
      <c r="Y96" s="148"/>
      <c r="Z96" s="148"/>
    </row>
    <row r="97" spans="1:26" ht="15.75" customHeight="1">
      <c r="A97" s="148"/>
      <c r="B97" s="148"/>
      <c r="C97" s="148"/>
      <c r="D97" s="148"/>
      <c r="E97" s="235"/>
      <c r="F97" s="148"/>
      <c r="G97" s="148"/>
      <c r="H97" s="227"/>
      <c r="I97" s="148"/>
      <c r="J97" s="148"/>
      <c r="K97" s="148"/>
      <c r="L97" s="148"/>
      <c r="M97" s="148"/>
      <c r="N97" s="243"/>
      <c r="O97" s="95"/>
      <c r="P97" s="95"/>
      <c r="Q97" s="148"/>
      <c r="R97" s="148"/>
      <c r="S97" s="148"/>
      <c r="T97" s="148"/>
      <c r="U97" s="148"/>
      <c r="V97" s="148"/>
      <c r="W97" s="148"/>
      <c r="X97" s="148"/>
      <c r="Y97" s="148"/>
      <c r="Z97" s="148"/>
    </row>
    <row r="98" spans="1:26" ht="15.75" customHeight="1">
      <c r="A98" s="148"/>
      <c r="B98" s="148"/>
      <c r="C98" s="148"/>
      <c r="D98" s="148"/>
      <c r="E98" s="235"/>
      <c r="F98" s="148"/>
      <c r="G98" s="148"/>
      <c r="H98" s="227"/>
      <c r="I98" s="148"/>
      <c r="J98" s="148"/>
      <c r="K98" s="148"/>
      <c r="L98" s="148"/>
      <c r="M98" s="148"/>
      <c r="N98" s="243"/>
      <c r="O98" s="95"/>
      <c r="P98" s="95"/>
      <c r="Q98" s="148"/>
      <c r="R98" s="148"/>
      <c r="S98" s="148"/>
      <c r="T98" s="148"/>
      <c r="U98" s="148"/>
      <c r="V98" s="148"/>
      <c r="W98" s="148"/>
      <c r="X98" s="148"/>
      <c r="Y98" s="148"/>
      <c r="Z98" s="148"/>
    </row>
    <row r="99" spans="1:26" ht="15.75" customHeight="1">
      <c r="A99" s="148"/>
      <c r="B99" s="148"/>
      <c r="C99" s="148"/>
      <c r="D99" s="148"/>
      <c r="E99" s="235"/>
      <c r="F99" s="148"/>
      <c r="G99" s="148"/>
      <c r="H99" s="227"/>
      <c r="I99" s="148"/>
      <c r="J99" s="148"/>
      <c r="K99" s="148"/>
      <c r="L99" s="148"/>
      <c r="M99" s="148"/>
      <c r="N99" s="243"/>
      <c r="O99" s="95"/>
      <c r="P99" s="95"/>
      <c r="Q99" s="148"/>
      <c r="R99" s="148"/>
      <c r="S99" s="148"/>
      <c r="T99" s="148"/>
      <c r="U99" s="148"/>
      <c r="V99" s="148"/>
      <c r="W99" s="148"/>
      <c r="X99" s="148"/>
      <c r="Y99" s="148"/>
      <c r="Z99" s="148"/>
    </row>
    <row r="100" spans="1:26" ht="15.75" customHeight="1">
      <c r="A100" s="148"/>
      <c r="B100" s="148"/>
      <c r="C100" s="148"/>
      <c r="D100" s="148"/>
      <c r="E100" s="235"/>
      <c r="F100" s="148"/>
      <c r="G100" s="148"/>
      <c r="H100" s="227"/>
      <c r="I100" s="148"/>
      <c r="J100" s="148"/>
      <c r="K100" s="148"/>
      <c r="L100" s="148"/>
      <c r="M100" s="148"/>
      <c r="N100" s="243"/>
      <c r="O100" s="95"/>
      <c r="P100" s="95"/>
      <c r="Q100" s="148"/>
      <c r="R100" s="148"/>
      <c r="S100" s="148"/>
      <c r="T100" s="148"/>
      <c r="U100" s="148"/>
      <c r="V100" s="148"/>
      <c r="W100" s="148"/>
      <c r="X100" s="148"/>
      <c r="Y100" s="148"/>
      <c r="Z100" s="148"/>
    </row>
    <row r="101" spans="1:26" ht="15.75" customHeight="1">
      <c r="A101" s="148"/>
      <c r="B101" s="148"/>
      <c r="C101" s="148"/>
      <c r="D101" s="148"/>
      <c r="E101" s="235"/>
      <c r="F101" s="148"/>
      <c r="G101" s="148"/>
      <c r="H101" s="227"/>
      <c r="I101" s="148"/>
      <c r="J101" s="148"/>
      <c r="K101" s="148"/>
      <c r="L101" s="148"/>
      <c r="M101" s="148"/>
      <c r="N101" s="243"/>
      <c r="O101" s="95"/>
      <c r="P101" s="95"/>
      <c r="Q101" s="148"/>
      <c r="R101" s="148"/>
      <c r="S101" s="148"/>
      <c r="T101" s="148"/>
      <c r="U101" s="148"/>
      <c r="V101" s="148"/>
      <c r="W101" s="148"/>
      <c r="X101" s="148"/>
      <c r="Y101" s="148"/>
      <c r="Z101" s="148"/>
    </row>
    <row r="102" spans="1:26" ht="15.75" customHeight="1">
      <c r="A102" s="148"/>
      <c r="B102" s="148"/>
      <c r="C102" s="148"/>
      <c r="D102" s="148"/>
      <c r="E102" s="235"/>
      <c r="F102" s="148"/>
      <c r="G102" s="148"/>
      <c r="H102" s="227"/>
      <c r="I102" s="148"/>
      <c r="J102" s="148"/>
      <c r="K102" s="148"/>
      <c r="L102" s="148"/>
      <c r="M102" s="148"/>
      <c r="N102" s="243"/>
      <c r="O102" s="95"/>
      <c r="P102" s="95"/>
      <c r="Q102" s="148"/>
      <c r="R102" s="148"/>
      <c r="S102" s="148"/>
      <c r="T102" s="148"/>
      <c r="U102" s="148"/>
      <c r="V102" s="148"/>
      <c r="W102" s="148"/>
      <c r="X102" s="148"/>
      <c r="Y102" s="148"/>
      <c r="Z102" s="148"/>
    </row>
    <row r="103" spans="1:26" ht="15.75" customHeight="1">
      <c r="A103" s="148"/>
      <c r="B103" s="148"/>
      <c r="C103" s="148"/>
      <c r="D103" s="148"/>
      <c r="E103" s="235"/>
      <c r="F103" s="148"/>
      <c r="G103" s="148"/>
      <c r="H103" s="227"/>
      <c r="I103" s="148"/>
      <c r="J103" s="148"/>
      <c r="K103" s="148"/>
      <c r="L103" s="148"/>
      <c r="M103" s="148"/>
      <c r="N103" s="243"/>
      <c r="O103" s="95"/>
      <c r="P103" s="95"/>
      <c r="Q103" s="148"/>
      <c r="R103" s="148"/>
      <c r="S103" s="148"/>
      <c r="T103" s="148"/>
      <c r="U103" s="148"/>
      <c r="V103" s="148"/>
      <c r="W103" s="148"/>
      <c r="X103" s="148"/>
      <c r="Y103" s="148"/>
      <c r="Z103" s="148"/>
    </row>
    <row r="104" spans="1:26" ht="15.75" customHeight="1">
      <c r="A104" s="148"/>
      <c r="B104" s="148"/>
      <c r="C104" s="148"/>
      <c r="D104" s="148"/>
      <c r="E104" s="235"/>
      <c r="F104" s="148"/>
      <c r="G104" s="148"/>
      <c r="H104" s="227"/>
      <c r="I104" s="148"/>
      <c r="J104" s="148"/>
      <c r="K104" s="148"/>
      <c r="L104" s="148"/>
      <c r="M104" s="148"/>
      <c r="N104" s="243"/>
      <c r="O104" s="95"/>
      <c r="P104" s="95"/>
      <c r="Q104" s="148"/>
      <c r="R104" s="148"/>
      <c r="S104" s="148"/>
      <c r="T104" s="148"/>
      <c r="U104" s="148"/>
      <c r="V104" s="148"/>
      <c r="W104" s="148"/>
      <c r="X104" s="148"/>
      <c r="Y104" s="148"/>
      <c r="Z104" s="148"/>
    </row>
    <row r="105" spans="1:26" ht="15.75" customHeight="1">
      <c r="A105" s="148"/>
      <c r="B105" s="148"/>
      <c r="C105" s="148"/>
      <c r="D105" s="148"/>
      <c r="E105" s="235"/>
      <c r="F105" s="148"/>
      <c r="G105" s="148"/>
      <c r="H105" s="227"/>
      <c r="I105" s="148"/>
      <c r="J105" s="148"/>
      <c r="K105" s="148"/>
      <c r="L105" s="148"/>
      <c r="M105" s="148"/>
      <c r="N105" s="243"/>
      <c r="O105" s="95"/>
      <c r="P105" s="95"/>
      <c r="Q105" s="148"/>
      <c r="R105" s="148"/>
      <c r="S105" s="148"/>
      <c r="T105" s="148"/>
      <c r="U105" s="148"/>
      <c r="V105" s="148"/>
      <c r="W105" s="148"/>
      <c r="X105" s="148"/>
      <c r="Y105" s="148"/>
      <c r="Z105" s="148"/>
    </row>
    <row r="106" spans="1:26" ht="15.75" customHeight="1">
      <c r="A106" s="148"/>
      <c r="B106" s="148"/>
      <c r="C106" s="148"/>
      <c r="D106" s="148"/>
      <c r="E106" s="235"/>
      <c r="F106" s="148"/>
      <c r="G106" s="148"/>
      <c r="H106" s="227"/>
      <c r="I106" s="148"/>
      <c r="J106" s="148"/>
      <c r="K106" s="148"/>
      <c r="L106" s="148"/>
      <c r="M106" s="148"/>
      <c r="N106" s="243"/>
      <c r="O106" s="95"/>
      <c r="P106" s="95"/>
      <c r="Q106" s="148"/>
      <c r="R106" s="148"/>
      <c r="S106" s="148"/>
      <c r="T106" s="148"/>
      <c r="U106" s="148"/>
      <c r="V106" s="148"/>
      <c r="W106" s="148"/>
      <c r="X106" s="148"/>
      <c r="Y106" s="148"/>
      <c r="Z106" s="148"/>
    </row>
    <row r="107" spans="1:26" ht="15.75" customHeight="1">
      <c r="A107" s="148"/>
      <c r="B107" s="148"/>
      <c r="C107" s="148"/>
      <c r="D107" s="148"/>
      <c r="E107" s="235"/>
      <c r="F107" s="148"/>
      <c r="G107" s="148"/>
      <c r="H107" s="227"/>
      <c r="I107" s="148"/>
      <c r="J107" s="148"/>
      <c r="K107" s="148"/>
      <c r="L107" s="148"/>
      <c r="M107" s="148"/>
      <c r="N107" s="243"/>
      <c r="O107" s="95"/>
      <c r="P107" s="95"/>
      <c r="Q107" s="148"/>
      <c r="R107" s="148"/>
      <c r="S107" s="148"/>
      <c r="T107" s="148"/>
      <c r="U107" s="148"/>
      <c r="V107" s="148"/>
      <c r="W107" s="148"/>
      <c r="X107" s="148"/>
      <c r="Y107" s="148"/>
      <c r="Z107" s="148"/>
    </row>
    <row r="108" spans="1:26" ht="15.75" customHeight="1">
      <c r="A108" s="148"/>
      <c r="B108" s="148"/>
      <c r="C108" s="148"/>
      <c r="D108" s="148"/>
      <c r="E108" s="235"/>
      <c r="F108" s="148"/>
      <c r="G108" s="148"/>
      <c r="H108" s="227"/>
      <c r="I108" s="148"/>
      <c r="J108" s="148"/>
      <c r="K108" s="148"/>
      <c r="L108" s="148"/>
      <c r="M108" s="148"/>
      <c r="N108" s="243"/>
      <c r="O108" s="95"/>
      <c r="P108" s="95"/>
      <c r="Q108" s="148"/>
      <c r="R108" s="148"/>
      <c r="S108" s="148"/>
      <c r="T108" s="148"/>
      <c r="U108" s="148"/>
      <c r="V108" s="148"/>
      <c r="W108" s="148"/>
      <c r="X108" s="148"/>
      <c r="Y108" s="148"/>
      <c r="Z108" s="148"/>
    </row>
    <row r="109" spans="1:26" ht="15.75" customHeight="1">
      <c r="A109" s="148"/>
      <c r="B109" s="148"/>
      <c r="C109" s="148"/>
      <c r="D109" s="148"/>
      <c r="E109" s="235"/>
      <c r="F109" s="148"/>
      <c r="G109" s="148"/>
      <c r="H109" s="227"/>
      <c r="I109" s="148"/>
      <c r="J109" s="148"/>
      <c r="K109" s="148"/>
      <c r="L109" s="148"/>
      <c r="M109" s="148"/>
      <c r="N109" s="243"/>
      <c r="O109" s="95"/>
      <c r="P109" s="95"/>
      <c r="Q109" s="148"/>
      <c r="R109" s="148"/>
      <c r="S109" s="148"/>
      <c r="T109" s="148"/>
      <c r="U109" s="148"/>
      <c r="V109" s="148"/>
      <c r="W109" s="148"/>
      <c r="X109" s="148"/>
      <c r="Y109" s="148"/>
      <c r="Z109" s="148"/>
    </row>
    <row r="110" spans="1:26" ht="15.75" customHeight="1">
      <c r="A110" s="148"/>
      <c r="B110" s="148"/>
      <c r="C110" s="148"/>
      <c r="D110" s="148"/>
      <c r="E110" s="235"/>
      <c r="F110" s="148"/>
      <c r="G110" s="148"/>
      <c r="H110" s="227"/>
      <c r="I110" s="148"/>
      <c r="J110" s="148"/>
      <c r="K110" s="148"/>
      <c r="L110" s="148"/>
      <c r="M110" s="148"/>
      <c r="N110" s="243"/>
      <c r="O110" s="95"/>
      <c r="P110" s="95"/>
      <c r="Q110" s="148"/>
      <c r="R110" s="148"/>
      <c r="S110" s="148"/>
      <c r="T110" s="148"/>
      <c r="U110" s="148"/>
      <c r="V110" s="148"/>
      <c r="W110" s="148"/>
      <c r="X110" s="148"/>
      <c r="Y110" s="148"/>
      <c r="Z110" s="148"/>
    </row>
    <row r="111" spans="1:26" ht="15.75" customHeight="1">
      <c r="A111" s="148"/>
      <c r="B111" s="148"/>
      <c r="C111" s="148"/>
      <c r="D111" s="148"/>
      <c r="E111" s="235"/>
      <c r="F111" s="148"/>
      <c r="G111" s="148"/>
      <c r="H111" s="227"/>
      <c r="I111" s="148"/>
      <c r="J111" s="148"/>
      <c r="K111" s="148"/>
      <c r="L111" s="148"/>
      <c r="M111" s="148"/>
      <c r="N111" s="243"/>
      <c r="O111" s="95"/>
      <c r="P111" s="95"/>
      <c r="Q111" s="148"/>
      <c r="R111" s="148"/>
      <c r="S111" s="148"/>
      <c r="T111" s="148"/>
      <c r="U111" s="148"/>
      <c r="V111" s="148"/>
      <c r="W111" s="148"/>
      <c r="X111" s="148"/>
      <c r="Y111" s="148"/>
      <c r="Z111" s="148"/>
    </row>
    <row r="112" spans="1:26" ht="15.75" customHeight="1">
      <c r="A112" s="148"/>
      <c r="B112" s="148"/>
      <c r="C112" s="148"/>
      <c r="D112" s="148"/>
      <c r="E112" s="235"/>
      <c r="F112" s="148"/>
      <c r="G112" s="148"/>
      <c r="H112" s="227"/>
      <c r="I112" s="148"/>
      <c r="J112" s="148"/>
      <c r="K112" s="148"/>
      <c r="L112" s="148"/>
      <c r="M112" s="148"/>
      <c r="N112" s="243"/>
      <c r="O112" s="95"/>
      <c r="P112" s="95"/>
      <c r="Q112" s="148"/>
      <c r="R112" s="148"/>
      <c r="S112" s="148"/>
      <c r="T112" s="148"/>
      <c r="U112" s="148"/>
      <c r="V112" s="148"/>
      <c r="W112" s="148"/>
      <c r="X112" s="148"/>
      <c r="Y112" s="148"/>
      <c r="Z112" s="148"/>
    </row>
    <row r="113" spans="1:26" ht="15.75" customHeight="1">
      <c r="A113" s="148"/>
      <c r="B113" s="148"/>
      <c r="C113" s="148"/>
      <c r="D113" s="148"/>
      <c r="E113" s="235"/>
      <c r="F113" s="148"/>
      <c r="G113" s="148"/>
      <c r="H113" s="227"/>
      <c r="I113" s="148"/>
      <c r="J113" s="148"/>
      <c r="K113" s="148"/>
      <c r="L113" s="148"/>
      <c r="M113" s="148"/>
      <c r="N113" s="243"/>
      <c r="O113" s="95"/>
      <c r="P113" s="95"/>
      <c r="Q113" s="148"/>
      <c r="R113" s="148"/>
      <c r="S113" s="148"/>
      <c r="T113" s="148"/>
      <c r="U113" s="148"/>
      <c r="V113" s="148"/>
      <c r="W113" s="148"/>
      <c r="X113" s="148"/>
      <c r="Y113" s="148"/>
      <c r="Z113" s="148"/>
    </row>
    <row r="114" spans="1:26" ht="15.75" customHeight="1">
      <c r="A114" s="148"/>
      <c r="B114" s="148"/>
      <c r="C114" s="148"/>
      <c r="D114" s="148"/>
      <c r="E114" s="235"/>
      <c r="F114" s="148"/>
      <c r="G114" s="148"/>
      <c r="H114" s="227"/>
      <c r="I114" s="148"/>
      <c r="J114" s="148"/>
      <c r="K114" s="148"/>
      <c r="L114" s="148"/>
      <c r="M114" s="148"/>
      <c r="N114" s="243"/>
      <c r="O114" s="95"/>
      <c r="P114" s="95"/>
      <c r="Q114" s="148"/>
      <c r="R114" s="148"/>
      <c r="S114" s="148"/>
      <c r="T114" s="148"/>
      <c r="U114" s="148"/>
      <c r="V114" s="148"/>
      <c r="W114" s="148"/>
      <c r="X114" s="148"/>
      <c r="Y114" s="148"/>
      <c r="Z114" s="148"/>
    </row>
    <row r="115" spans="1:26" ht="15.75" customHeight="1">
      <c r="A115" s="148"/>
      <c r="B115" s="148"/>
      <c r="C115" s="148"/>
      <c r="D115" s="148"/>
      <c r="E115" s="235"/>
      <c r="F115" s="148"/>
      <c r="G115" s="148"/>
      <c r="H115" s="227"/>
      <c r="I115" s="148"/>
      <c r="J115" s="148"/>
      <c r="K115" s="148"/>
      <c r="L115" s="148"/>
      <c r="M115" s="148"/>
      <c r="N115" s="243"/>
      <c r="O115" s="95"/>
      <c r="P115" s="95"/>
      <c r="Q115" s="148"/>
      <c r="R115" s="148"/>
      <c r="S115" s="148"/>
      <c r="T115" s="148"/>
      <c r="U115" s="148"/>
      <c r="V115" s="148"/>
      <c r="W115" s="148"/>
      <c r="X115" s="148"/>
      <c r="Y115" s="148"/>
      <c r="Z115" s="148"/>
    </row>
    <row r="116" spans="1:26" ht="15.75" customHeight="1">
      <c r="A116" s="148"/>
      <c r="B116" s="148"/>
      <c r="C116" s="148"/>
      <c r="D116" s="148"/>
      <c r="E116" s="235"/>
      <c r="F116" s="148"/>
      <c r="G116" s="148"/>
      <c r="H116" s="227"/>
      <c r="I116" s="148"/>
      <c r="J116" s="148"/>
      <c r="K116" s="148"/>
      <c r="L116" s="148"/>
      <c r="M116" s="148"/>
      <c r="N116" s="243"/>
      <c r="O116" s="95"/>
      <c r="P116" s="95"/>
      <c r="Q116" s="148"/>
      <c r="R116" s="148"/>
      <c r="S116" s="148"/>
      <c r="T116" s="148"/>
      <c r="U116" s="148"/>
      <c r="V116" s="148"/>
      <c r="W116" s="148"/>
      <c r="X116" s="148"/>
      <c r="Y116" s="148"/>
      <c r="Z116" s="148"/>
    </row>
    <row r="117" spans="1:26" ht="15.75" customHeight="1">
      <c r="A117" s="148"/>
      <c r="B117" s="148"/>
      <c r="C117" s="148"/>
      <c r="D117" s="148"/>
      <c r="E117" s="235"/>
      <c r="F117" s="148"/>
      <c r="G117" s="148"/>
      <c r="H117" s="227"/>
      <c r="I117" s="148"/>
      <c r="J117" s="148"/>
      <c r="K117" s="148"/>
      <c r="L117" s="148"/>
      <c r="M117" s="148"/>
      <c r="N117" s="243"/>
      <c r="O117" s="95"/>
      <c r="P117" s="95"/>
      <c r="Q117" s="148"/>
      <c r="R117" s="148"/>
      <c r="S117" s="148"/>
      <c r="T117" s="148"/>
      <c r="U117" s="148"/>
      <c r="V117" s="148"/>
      <c r="W117" s="148"/>
      <c r="X117" s="148"/>
      <c r="Y117" s="148"/>
      <c r="Z117" s="148"/>
    </row>
    <row r="118" spans="1:26" ht="15.75" customHeight="1">
      <c r="A118" s="148"/>
      <c r="B118" s="148"/>
      <c r="C118" s="148"/>
      <c r="D118" s="148"/>
      <c r="E118" s="235"/>
      <c r="F118" s="148"/>
      <c r="G118" s="148"/>
      <c r="H118" s="227"/>
      <c r="I118" s="148"/>
      <c r="J118" s="148"/>
      <c r="K118" s="148"/>
      <c r="L118" s="148"/>
      <c r="M118" s="148"/>
      <c r="N118" s="243"/>
      <c r="O118" s="95"/>
      <c r="P118" s="95"/>
      <c r="Q118" s="148"/>
      <c r="R118" s="148"/>
      <c r="S118" s="148"/>
      <c r="T118" s="148"/>
      <c r="U118" s="148"/>
      <c r="V118" s="148"/>
      <c r="W118" s="148"/>
      <c r="X118" s="148"/>
      <c r="Y118" s="148"/>
      <c r="Z118" s="148"/>
    </row>
    <row r="119" spans="1:26" ht="15.75" customHeight="1">
      <c r="A119" s="148"/>
      <c r="B119" s="148"/>
      <c r="C119" s="148"/>
      <c r="D119" s="148"/>
      <c r="E119" s="235"/>
      <c r="F119" s="148"/>
      <c r="G119" s="148"/>
      <c r="H119" s="227"/>
      <c r="I119" s="148"/>
      <c r="J119" s="148"/>
      <c r="K119" s="148"/>
      <c r="L119" s="148"/>
      <c r="M119" s="148"/>
      <c r="N119" s="243"/>
      <c r="O119" s="95"/>
      <c r="P119" s="95"/>
      <c r="Q119" s="148"/>
      <c r="R119" s="148"/>
      <c r="S119" s="148"/>
      <c r="T119" s="148"/>
      <c r="U119" s="148"/>
      <c r="V119" s="148"/>
      <c r="W119" s="148"/>
      <c r="X119" s="148"/>
      <c r="Y119" s="148"/>
      <c r="Z119" s="148"/>
    </row>
    <row r="120" spans="1:26" ht="15.75" customHeight="1">
      <c r="A120" s="148"/>
      <c r="B120" s="148"/>
      <c r="C120" s="148"/>
      <c r="D120" s="148"/>
      <c r="E120" s="235"/>
      <c r="F120" s="148"/>
      <c r="G120" s="148"/>
      <c r="H120" s="227"/>
      <c r="I120" s="148"/>
      <c r="J120" s="148"/>
      <c r="K120" s="148"/>
      <c r="L120" s="148"/>
      <c r="M120" s="148"/>
      <c r="N120" s="243"/>
      <c r="O120" s="95"/>
      <c r="P120" s="95"/>
      <c r="Q120" s="148"/>
      <c r="R120" s="148"/>
      <c r="S120" s="148"/>
      <c r="T120" s="148"/>
      <c r="U120" s="148"/>
      <c r="V120" s="148"/>
      <c r="W120" s="148"/>
      <c r="X120" s="148"/>
      <c r="Y120" s="148"/>
      <c r="Z120" s="148"/>
    </row>
    <row r="121" spans="1:26" ht="15.75" customHeight="1">
      <c r="A121" s="148"/>
      <c r="B121" s="148"/>
      <c r="C121" s="148"/>
      <c r="D121" s="148"/>
      <c r="E121" s="235"/>
      <c r="F121" s="148"/>
      <c r="G121" s="148"/>
      <c r="H121" s="227"/>
      <c r="I121" s="148"/>
      <c r="J121" s="148"/>
      <c r="K121" s="148"/>
      <c r="L121" s="148"/>
      <c r="M121" s="148"/>
      <c r="N121" s="243"/>
      <c r="O121" s="95"/>
      <c r="P121" s="95"/>
      <c r="Q121" s="148"/>
      <c r="R121" s="148"/>
      <c r="S121" s="148"/>
      <c r="T121" s="148"/>
      <c r="U121" s="148"/>
      <c r="V121" s="148"/>
      <c r="W121" s="148"/>
      <c r="X121" s="148"/>
      <c r="Y121" s="148"/>
      <c r="Z121" s="148"/>
    </row>
    <row r="122" spans="1:26" ht="15.75" customHeight="1">
      <c r="A122" s="148"/>
      <c r="B122" s="148"/>
      <c r="C122" s="148"/>
      <c r="D122" s="148"/>
      <c r="E122" s="235"/>
      <c r="F122" s="148"/>
      <c r="G122" s="148"/>
      <c r="H122" s="227"/>
      <c r="I122" s="148"/>
      <c r="J122" s="148"/>
      <c r="K122" s="148"/>
      <c r="L122" s="148"/>
      <c r="M122" s="148"/>
      <c r="N122" s="243"/>
      <c r="O122" s="95"/>
      <c r="P122" s="95"/>
      <c r="Q122" s="148"/>
      <c r="R122" s="148"/>
      <c r="S122" s="148"/>
      <c r="T122" s="148"/>
      <c r="U122" s="148"/>
      <c r="V122" s="148"/>
      <c r="W122" s="148"/>
      <c r="X122" s="148"/>
      <c r="Y122" s="148"/>
      <c r="Z122" s="148"/>
    </row>
    <row r="123" spans="1:26" ht="15.75" customHeight="1">
      <c r="A123" s="148"/>
      <c r="B123" s="148"/>
      <c r="C123" s="148"/>
      <c r="D123" s="148"/>
      <c r="E123" s="235"/>
      <c r="F123" s="148"/>
      <c r="G123" s="148"/>
      <c r="H123" s="227"/>
      <c r="I123" s="148"/>
      <c r="J123" s="148"/>
      <c r="K123" s="148"/>
      <c r="L123" s="148"/>
      <c r="M123" s="148"/>
      <c r="N123" s="243"/>
      <c r="O123" s="95"/>
      <c r="P123" s="95"/>
      <c r="Q123" s="148"/>
      <c r="R123" s="148"/>
      <c r="S123" s="148"/>
      <c r="T123" s="148"/>
      <c r="U123" s="148"/>
      <c r="V123" s="148"/>
      <c r="W123" s="148"/>
      <c r="X123" s="148"/>
      <c r="Y123" s="148"/>
      <c r="Z123" s="148"/>
    </row>
    <row r="124" spans="1:26" ht="15.75" customHeight="1">
      <c r="A124" s="148"/>
      <c r="B124" s="148"/>
      <c r="C124" s="148"/>
      <c r="D124" s="148"/>
      <c r="E124" s="235"/>
      <c r="F124" s="148"/>
      <c r="G124" s="148"/>
      <c r="H124" s="227"/>
      <c r="I124" s="148"/>
      <c r="J124" s="148"/>
      <c r="K124" s="148"/>
      <c r="L124" s="148"/>
      <c r="M124" s="148"/>
      <c r="N124" s="243"/>
      <c r="O124" s="95"/>
      <c r="P124" s="95"/>
      <c r="Q124" s="148"/>
      <c r="R124" s="148"/>
      <c r="S124" s="148"/>
      <c r="T124" s="148"/>
      <c r="U124" s="148"/>
      <c r="V124" s="148"/>
      <c r="W124" s="148"/>
      <c r="X124" s="148"/>
      <c r="Y124" s="148"/>
      <c r="Z124" s="148"/>
    </row>
    <row r="125" spans="1:26" ht="15.75" customHeight="1">
      <c r="A125" s="148"/>
      <c r="B125" s="148"/>
      <c r="C125" s="148"/>
      <c r="D125" s="148"/>
      <c r="E125" s="235"/>
      <c r="F125" s="148"/>
      <c r="G125" s="148"/>
      <c r="H125" s="227"/>
      <c r="I125" s="148"/>
      <c r="J125" s="148"/>
      <c r="K125" s="148"/>
      <c r="L125" s="148"/>
      <c r="M125" s="148"/>
      <c r="N125" s="243"/>
      <c r="O125" s="95"/>
      <c r="P125" s="95"/>
      <c r="Q125" s="148"/>
      <c r="R125" s="148"/>
      <c r="S125" s="148"/>
      <c r="T125" s="148"/>
      <c r="U125" s="148"/>
      <c r="V125" s="148"/>
      <c r="W125" s="148"/>
      <c r="X125" s="148"/>
      <c r="Y125" s="148"/>
      <c r="Z125" s="148"/>
    </row>
    <row r="126" spans="1:26" ht="15.75" customHeight="1">
      <c r="A126" s="148"/>
      <c r="B126" s="148"/>
      <c r="C126" s="148"/>
      <c r="D126" s="148"/>
      <c r="E126" s="235"/>
      <c r="F126" s="148"/>
      <c r="G126" s="148"/>
      <c r="H126" s="227"/>
      <c r="I126" s="148"/>
      <c r="J126" s="148"/>
      <c r="K126" s="148"/>
      <c r="L126" s="148"/>
      <c r="M126" s="148"/>
      <c r="N126" s="243"/>
      <c r="O126" s="95"/>
      <c r="P126" s="95"/>
      <c r="Q126" s="148"/>
      <c r="R126" s="148"/>
      <c r="S126" s="148"/>
      <c r="T126" s="148"/>
      <c r="U126" s="148"/>
      <c r="V126" s="148"/>
      <c r="W126" s="148"/>
      <c r="X126" s="148"/>
      <c r="Y126" s="148"/>
      <c r="Z126" s="148"/>
    </row>
    <row r="127" spans="1:26" ht="15.75" customHeight="1">
      <c r="A127" s="148"/>
      <c r="B127" s="148"/>
      <c r="C127" s="148"/>
      <c r="D127" s="148"/>
      <c r="E127" s="235"/>
      <c r="F127" s="148"/>
      <c r="G127" s="148"/>
      <c r="H127" s="227"/>
      <c r="I127" s="148"/>
      <c r="J127" s="148"/>
      <c r="K127" s="148"/>
      <c r="L127" s="148"/>
      <c r="M127" s="148"/>
      <c r="N127" s="243"/>
      <c r="O127" s="95"/>
      <c r="P127" s="95"/>
      <c r="Q127" s="148"/>
      <c r="R127" s="148"/>
      <c r="S127" s="148"/>
      <c r="T127" s="148"/>
      <c r="U127" s="148"/>
      <c r="V127" s="148"/>
      <c r="W127" s="148"/>
      <c r="X127" s="148"/>
      <c r="Y127" s="148"/>
      <c r="Z127" s="148"/>
    </row>
    <row r="128" spans="1:26" ht="15.75" customHeight="1">
      <c r="A128" s="148"/>
      <c r="B128" s="148"/>
      <c r="C128" s="148"/>
      <c r="D128" s="148"/>
      <c r="E128" s="235"/>
      <c r="F128" s="148"/>
      <c r="G128" s="148"/>
      <c r="H128" s="227"/>
      <c r="I128" s="148"/>
      <c r="J128" s="148"/>
      <c r="K128" s="148"/>
      <c r="L128" s="148"/>
      <c r="M128" s="148"/>
      <c r="N128" s="243"/>
      <c r="O128" s="95"/>
      <c r="P128" s="95"/>
      <c r="Q128" s="148"/>
      <c r="R128" s="148"/>
      <c r="S128" s="148"/>
      <c r="T128" s="148"/>
      <c r="U128" s="148"/>
      <c r="V128" s="148"/>
      <c r="W128" s="148"/>
      <c r="X128" s="148"/>
      <c r="Y128" s="148"/>
      <c r="Z128" s="148"/>
    </row>
    <row r="129" spans="1:26" ht="15.75" customHeight="1">
      <c r="A129" s="148"/>
      <c r="B129" s="148"/>
      <c r="C129" s="148"/>
      <c r="D129" s="148"/>
      <c r="E129" s="235"/>
      <c r="F129" s="148"/>
      <c r="G129" s="148"/>
      <c r="H129" s="227"/>
      <c r="I129" s="148"/>
      <c r="J129" s="148"/>
      <c r="K129" s="148"/>
      <c r="L129" s="148"/>
      <c r="M129" s="148"/>
      <c r="N129" s="243"/>
      <c r="O129" s="95"/>
      <c r="P129" s="95"/>
      <c r="Q129" s="148"/>
      <c r="R129" s="148"/>
      <c r="S129" s="148"/>
      <c r="T129" s="148"/>
      <c r="U129" s="148"/>
      <c r="V129" s="148"/>
      <c r="W129" s="148"/>
      <c r="X129" s="148"/>
      <c r="Y129" s="148"/>
      <c r="Z129" s="148"/>
    </row>
    <row r="130" spans="1:26" ht="15.75" customHeight="1">
      <c r="A130" s="148"/>
      <c r="B130" s="148"/>
      <c r="C130" s="148"/>
      <c r="D130" s="148"/>
      <c r="E130" s="235"/>
      <c r="F130" s="148"/>
      <c r="G130" s="148"/>
      <c r="H130" s="227"/>
      <c r="I130" s="148"/>
      <c r="J130" s="148"/>
      <c r="K130" s="148"/>
      <c r="L130" s="148"/>
      <c r="M130" s="148"/>
      <c r="N130" s="243"/>
      <c r="O130" s="95"/>
      <c r="P130" s="95"/>
      <c r="Q130" s="148"/>
      <c r="R130" s="148"/>
      <c r="S130" s="148"/>
      <c r="T130" s="148"/>
      <c r="U130" s="148"/>
      <c r="V130" s="148"/>
      <c r="W130" s="148"/>
      <c r="X130" s="148"/>
      <c r="Y130" s="148"/>
      <c r="Z130" s="148"/>
    </row>
    <row r="131" spans="1:26" ht="15.75" customHeight="1">
      <c r="A131" s="148"/>
      <c r="B131" s="148"/>
      <c r="C131" s="148"/>
      <c r="D131" s="148"/>
      <c r="E131" s="235"/>
      <c r="F131" s="148"/>
      <c r="G131" s="148"/>
      <c r="H131" s="227"/>
      <c r="I131" s="148"/>
      <c r="J131" s="148"/>
      <c r="K131" s="148"/>
      <c r="L131" s="148"/>
      <c r="M131" s="148"/>
      <c r="N131" s="243"/>
      <c r="O131" s="95"/>
      <c r="P131" s="95"/>
      <c r="Q131" s="148"/>
      <c r="R131" s="148"/>
      <c r="S131" s="148"/>
      <c r="T131" s="148"/>
      <c r="U131" s="148"/>
      <c r="V131" s="148"/>
      <c r="W131" s="148"/>
      <c r="X131" s="148"/>
      <c r="Y131" s="148"/>
      <c r="Z131" s="148"/>
    </row>
    <row r="132" spans="1:26" ht="15.75" customHeight="1">
      <c r="A132" s="148"/>
      <c r="B132" s="148"/>
      <c r="C132" s="148"/>
      <c r="D132" s="148"/>
      <c r="E132" s="235"/>
      <c r="F132" s="148"/>
      <c r="G132" s="148"/>
      <c r="H132" s="227"/>
      <c r="I132" s="148"/>
      <c r="J132" s="148"/>
      <c r="K132" s="148"/>
      <c r="L132" s="148"/>
      <c r="M132" s="148"/>
      <c r="N132" s="243"/>
      <c r="O132" s="95"/>
      <c r="P132" s="95"/>
      <c r="Q132" s="148"/>
      <c r="R132" s="148"/>
      <c r="S132" s="148"/>
      <c r="T132" s="148"/>
      <c r="U132" s="148"/>
      <c r="V132" s="148"/>
      <c r="W132" s="148"/>
      <c r="X132" s="148"/>
      <c r="Y132" s="148"/>
      <c r="Z132" s="148"/>
    </row>
    <row r="133" spans="1:26" ht="15.75" customHeight="1">
      <c r="A133" s="148"/>
      <c r="B133" s="148"/>
      <c r="C133" s="148"/>
      <c r="D133" s="148"/>
      <c r="E133" s="235"/>
      <c r="F133" s="148"/>
      <c r="G133" s="148"/>
      <c r="H133" s="227"/>
      <c r="I133" s="148"/>
      <c r="J133" s="148"/>
      <c r="K133" s="148"/>
      <c r="L133" s="148"/>
      <c r="M133" s="148"/>
      <c r="N133" s="243"/>
      <c r="O133" s="95"/>
      <c r="P133" s="95"/>
      <c r="Q133" s="148"/>
      <c r="R133" s="148"/>
      <c r="S133" s="148"/>
      <c r="T133" s="148"/>
      <c r="U133" s="148"/>
      <c r="V133" s="148"/>
      <c r="W133" s="148"/>
      <c r="X133" s="148"/>
      <c r="Y133" s="148"/>
      <c r="Z133" s="148"/>
    </row>
    <row r="134" spans="1:26" ht="15.75" customHeight="1">
      <c r="A134" s="148"/>
      <c r="B134" s="148"/>
      <c r="C134" s="148"/>
      <c r="D134" s="148"/>
      <c r="E134" s="235"/>
      <c r="F134" s="148"/>
      <c r="G134" s="148"/>
      <c r="H134" s="227"/>
      <c r="I134" s="148"/>
      <c r="J134" s="148"/>
      <c r="K134" s="148"/>
      <c r="L134" s="148"/>
      <c r="M134" s="148"/>
      <c r="N134" s="243"/>
      <c r="O134" s="95"/>
      <c r="P134" s="95"/>
      <c r="Q134" s="148"/>
      <c r="R134" s="148"/>
      <c r="S134" s="148"/>
      <c r="T134" s="148"/>
      <c r="U134" s="148"/>
      <c r="V134" s="148"/>
      <c r="W134" s="148"/>
      <c r="X134" s="148"/>
      <c r="Y134" s="148"/>
      <c r="Z134" s="148"/>
    </row>
    <row r="135" spans="1:26" ht="15.75" customHeight="1">
      <c r="A135" s="148"/>
      <c r="B135" s="148"/>
      <c r="C135" s="148"/>
      <c r="D135" s="148"/>
      <c r="E135" s="235"/>
      <c r="F135" s="148"/>
      <c r="G135" s="148"/>
      <c r="H135" s="227"/>
      <c r="I135" s="148"/>
      <c r="J135" s="148"/>
      <c r="K135" s="148"/>
      <c r="L135" s="148"/>
      <c r="M135" s="148"/>
      <c r="N135" s="243"/>
      <c r="O135" s="95"/>
      <c r="P135" s="95"/>
      <c r="Q135" s="148"/>
      <c r="R135" s="148"/>
      <c r="S135" s="148"/>
      <c r="T135" s="148"/>
      <c r="U135" s="148"/>
      <c r="V135" s="148"/>
      <c r="W135" s="148"/>
      <c r="X135" s="148"/>
      <c r="Y135" s="148"/>
      <c r="Z135" s="148"/>
    </row>
    <row r="136" spans="1:26" ht="15.75" customHeight="1">
      <c r="A136" s="148"/>
      <c r="B136" s="148"/>
      <c r="C136" s="148"/>
      <c r="D136" s="148"/>
      <c r="E136" s="235"/>
      <c r="F136" s="148"/>
      <c r="G136" s="148"/>
      <c r="H136" s="227"/>
      <c r="I136" s="148"/>
      <c r="J136" s="148"/>
      <c r="K136" s="148"/>
      <c r="L136" s="148"/>
      <c r="M136" s="148"/>
      <c r="N136" s="243"/>
      <c r="O136" s="95"/>
      <c r="P136" s="95"/>
      <c r="Q136" s="148"/>
      <c r="R136" s="148"/>
      <c r="S136" s="148"/>
      <c r="T136" s="148"/>
      <c r="U136" s="148"/>
      <c r="V136" s="148"/>
      <c r="W136" s="148"/>
      <c r="X136" s="148"/>
      <c r="Y136" s="148"/>
      <c r="Z136" s="148"/>
    </row>
    <row r="137" spans="1:26" ht="15.75" customHeight="1">
      <c r="A137" s="148"/>
      <c r="B137" s="148"/>
      <c r="C137" s="148"/>
      <c r="D137" s="148"/>
      <c r="E137" s="235"/>
      <c r="F137" s="148"/>
      <c r="G137" s="148"/>
      <c r="H137" s="227"/>
      <c r="I137" s="148"/>
      <c r="J137" s="148"/>
      <c r="K137" s="148"/>
      <c r="L137" s="148"/>
      <c r="M137" s="148"/>
      <c r="N137" s="243"/>
      <c r="O137" s="95"/>
      <c r="P137" s="95"/>
      <c r="Q137" s="148"/>
      <c r="R137" s="148"/>
      <c r="S137" s="148"/>
      <c r="T137" s="148"/>
      <c r="U137" s="148"/>
      <c r="V137" s="148"/>
      <c r="W137" s="148"/>
      <c r="X137" s="148"/>
      <c r="Y137" s="148"/>
      <c r="Z137" s="148"/>
    </row>
    <row r="138" spans="1:26" ht="15.75" customHeight="1">
      <c r="A138" s="148"/>
      <c r="B138" s="148"/>
      <c r="C138" s="148"/>
      <c r="D138" s="148"/>
      <c r="E138" s="235"/>
      <c r="F138" s="148"/>
      <c r="G138" s="148"/>
      <c r="H138" s="227"/>
      <c r="I138" s="148"/>
      <c r="J138" s="148"/>
      <c r="K138" s="148"/>
      <c r="L138" s="148"/>
      <c r="M138" s="148"/>
      <c r="N138" s="243"/>
      <c r="O138" s="95"/>
      <c r="P138" s="95"/>
      <c r="Q138" s="148"/>
      <c r="R138" s="148"/>
      <c r="S138" s="148"/>
      <c r="T138" s="148"/>
      <c r="U138" s="148"/>
      <c r="V138" s="148"/>
      <c r="W138" s="148"/>
      <c r="X138" s="148"/>
      <c r="Y138" s="148"/>
      <c r="Z138" s="148"/>
    </row>
    <row r="139" spans="1:26" ht="15.75" customHeight="1">
      <c r="A139" s="148"/>
      <c r="B139" s="148"/>
      <c r="C139" s="148"/>
      <c r="D139" s="148"/>
      <c r="E139" s="235"/>
      <c r="F139" s="148"/>
      <c r="G139" s="148"/>
      <c r="H139" s="227"/>
      <c r="I139" s="148"/>
      <c r="J139" s="148"/>
      <c r="K139" s="148"/>
      <c r="L139" s="148"/>
      <c r="M139" s="148"/>
      <c r="N139" s="243"/>
      <c r="O139" s="95"/>
      <c r="P139" s="95"/>
      <c r="Q139" s="148"/>
      <c r="R139" s="148"/>
      <c r="S139" s="148"/>
      <c r="T139" s="148"/>
      <c r="U139" s="148"/>
      <c r="V139" s="148"/>
      <c r="W139" s="148"/>
      <c r="X139" s="148"/>
      <c r="Y139" s="148"/>
      <c r="Z139" s="148"/>
    </row>
    <row r="140" spans="1:26" ht="15.75" customHeight="1">
      <c r="A140" s="148"/>
      <c r="B140" s="148"/>
      <c r="C140" s="148"/>
      <c r="D140" s="148"/>
      <c r="E140" s="235"/>
      <c r="F140" s="148"/>
      <c r="G140" s="148"/>
      <c r="H140" s="227"/>
      <c r="I140" s="148"/>
      <c r="J140" s="148"/>
      <c r="K140" s="148"/>
      <c r="L140" s="148"/>
      <c r="M140" s="148"/>
      <c r="N140" s="243"/>
      <c r="O140" s="95"/>
      <c r="P140" s="95"/>
      <c r="Q140" s="148"/>
      <c r="R140" s="148"/>
      <c r="S140" s="148"/>
      <c r="T140" s="148"/>
      <c r="U140" s="148"/>
      <c r="V140" s="148"/>
      <c r="W140" s="148"/>
      <c r="X140" s="148"/>
      <c r="Y140" s="148"/>
      <c r="Z140" s="148"/>
    </row>
    <row r="141" spans="1:26" ht="15.75" customHeight="1">
      <c r="A141" s="148"/>
      <c r="B141" s="148"/>
      <c r="C141" s="148"/>
      <c r="D141" s="148"/>
      <c r="E141" s="235"/>
      <c r="F141" s="148"/>
      <c r="G141" s="148"/>
      <c r="H141" s="227"/>
      <c r="I141" s="148"/>
      <c r="J141" s="148"/>
      <c r="K141" s="148"/>
      <c r="L141" s="148"/>
      <c r="M141" s="148"/>
      <c r="N141" s="243"/>
      <c r="O141" s="95"/>
      <c r="P141" s="95"/>
      <c r="Q141" s="148"/>
      <c r="R141" s="148"/>
      <c r="S141" s="148"/>
      <c r="T141" s="148"/>
      <c r="U141" s="148"/>
      <c r="V141" s="148"/>
      <c r="W141" s="148"/>
      <c r="X141" s="148"/>
      <c r="Y141" s="148"/>
      <c r="Z141" s="148"/>
    </row>
    <row r="142" spans="1:26" ht="15.75" customHeight="1">
      <c r="A142" s="148"/>
      <c r="B142" s="148"/>
      <c r="C142" s="148"/>
      <c r="D142" s="148"/>
      <c r="E142" s="235"/>
      <c r="F142" s="148"/>
      <c r="G142" s="148"/>
      <c r="H142" s="227"/>
      <c r="I142" s="148"/>
      <c r="J142" s="148"/>
      <c r="K142" s="148"/>
      <c r="L142" s="148"/>
      <c r="M142" s="148"/>
      <c r="N142" s="243"/>
      <c r="O142" s="95"/>
      <c r="P142" s="95"/>
      <c r="Q142" s="148"/>
      <c r="R142" s="148"/>
      <c r="S142" s="148"/>
      <c r="T142" s="148"/>
      <c r="U142" s="148"/>
      <c r="V142" s="148"/>
      <c r="W142" s="148"/>
      <c r="X142" s="148"/>
      <c r="Y142" s="148"/>
      <c r="Z142" s="148"/>
    </row>
    <row r="143" spans="1:26" ht="15.75" customHeight="1">
      <c r="A143" s="148"/>
      <c r="B143" s="148"/>
      <c r="C143" s="148"/>
      <c r="D143" s="148"/>
      <c r="E143" s="235"/>
      <c r="F143" s="148"/>
      <c r="G143" s="148"/>
      <c r="H143" s="227"/>
      <c r="I143" s="148"/>
      <c r="J143" s="148"/>
      <c r="K143" s="148"/>
      <c r="L143" s="148"/>
      <c r="M143" s="148"/>
      <c r="N143" s="243"/>
      <c r="O143" s="95"/>
      <c r="P143" s="95"/>
      <c r="Q143" s="148"/>
      <c r="R143" s="148"/>
      <c r="S143" s="148"/>
      <c r="T143" s="148"/>
      <c r="U143" s="148"/>
      <c r="V143" s="148"/>
      <c r="W143" s="148"/>
      <c r="X143" s="148"/>
      <c r="Y143" s="148"/>
      <c r="Z143" s="148"/>
    </row>
    <row r="144" spans="1:26" ht="15.75" customHeight="1">
      <c r="A144" s="148"/>
      <c r="B144" s="148"/>
      <c r="C144" s="148"/>
      <c r="D144" s="148"/>
      <c r="E144" s="235"/>
      <c r="F144" s="148"/>
      <c r="G144" s="148"/>
      <c r="H144" s="227"/>
      <c r="I144" s="148"/>
      <c r="J144" s="148"/>
      <c r="K144" s="148"/>
      <c r="L144" s="148"/>
      <c r="M144" s="148"/>
      <c r="N144" s="243"/>
      <c r="O144" s="95"/>
      <c r="P144" s="95"/>
      <c r="Q144" s="148"/>
      <c r="R144" s="148"/>
      <c r="S144" s="148"/>
      <c r="T144" s="148"/>
      <c r="U144" s="148"/>
      <c r="V144" s="148"/>
      <c r="W144" s="148"/>
      <c r="X144" s="148"/>
      <c r="Y144" s="148"/>
      <c r="Z144" s="148"/>
    </row>
    <row r="145" spans="1:26" ht="15.75" customHeight="1">
      <c r="A145" s="148"/>
      <c r="B145" s="148"/>
      <c r="C145" s="148"/>
      <c r="D145" s="148"/>
      <c r="E145" s="235"/>
      <c r="F145" s="148"/>
      <c r="G145" s="148"/>
      <c r="H145" s="227"/>
      <c r="I145" s="148"/>
      <c r="J145" s="148"/>
      <c r="K145" s="148"/>
      <c r="L145" s="148"/>
      <c r="M145" s="148"/>
      <c r="N145" s="243"/>
      <c r="O145" s="95"/>
      <c r="P145" s="95"/>
      <c r="Q145" s="148"/>
      <c r="R145" s="148"/>
      <c r="S145" s="148"/>
      <c r="T145" s="148"/>
      <c r="U145" s="148"/>
      <c r="V145" s="148"/>
      <c r="W145" s="148"/>
      <c r="X145" s="148"/>
      <c r="Y145" s="148"/>
      <c r="Z145" s="148"/>
    </row>
    <row r="146" spans="1:26" ht="15.75" customHeight="1">
      <c r="A146" s="148"/>
      <c r="B146" s="148"/>
      <c r="C146" s="148"/>
      <c r="D146" s="148"/>
      <c r="E146" s="235"/>
      <c r="F146" s="148"/>
      <c r="G146" s="148"/>
      <c r="H146" s="227"/>
      <c r="I146" s="148"/>
      <c r="J146" s="148"/>
      <c r="K146" s="148"/>
      <c r="L146" s="148"/>
      <c r="M146" s="148"/>
      <c r="N146" s="243"/>
      <c r="O146" s="95"/>
      <c r="P146" s="95"/>
      <c r="Q146" s="148"/>
      <c r="R146" s="148"/>
      <c r="S146" s="148"/>
      <c r="T146" s="148"/>
      <c r="U146" s="148"/>
      <c r="V146" s="148"/>
      <c r="W146" s="148"/>
      <c r="X146" s="148"/>
      <c r="Y146" s="148"/>
      <c r="Z146" s="148"/>
    </row>
    <row r="147" spans="1:26" ht="15.75" customHeight="1">
      <c r="A147" s="148"/>
      <c r="B147" s="148"/>
      <c r="C147" s="148"/>
      <c r="D147" s="148"/>
      <c r="E147" s="235"/>
      <c r="F147" s="148"/>
      <c r="G147" s="148"/>
      <c r="H147" s="227"/>
      <c r="I147" s="148"/>
      <c r="J147" s="148"/>
      <c r="K147" s="148"/>
      <c r="L147" s="148"/>
      <c r="M147" s="148"/>
      <c r="N147" s="243"/>
      <c r="O147" s="95"/>
      <c r="P147" s="95"/>
      <c r="Q147" s="148"/>
      <c r="R147" s="148"/>
      <c r="S147" s="148"/>
      <c r="T147" s="148"/>
      <c r="U147" s="148"/>
      <c r="V147" s="148"/>
      <c r="W147" s="148"/>
      <c r="X147" s="148"/>
      <c r="Y147" s="148"/>
      <c r="Z147" s="148"/>
    </row>
    <row r="148" spans="1:26" ht="15.75" customHeight="1">
      <c r="A148" s="148"/>
      <c r="B148" s="148"/>
      <c r="C148" s="148"/>
      <c r="D148" s="148"/>
      <c r="E148" s="235"/>
      <c r="F148" s="148"/>
      <c r="G148" s="148"/>
      <c r="H148" s="227"/>
      <c r="I148" s="148"/>
      <c r="J148" s="148"/>
      <c r="K148" s="148"/>
      <c r="L148" s="148"/>
      <c r="M148" s="148"/>
      <c r="N148" s="243"/>
      <c r="O148" s="95"/>
      <c r="P148" s="95"/>
      <c r="Q148" s="148"/>
      <c r="R148" s="148"/>
      <c r="S148" s="148"/>
      <c r="T148" s="148"/>
      <c r="U148" s="148"/>
      <c r="V148" s="148"/>
      <c r="W148" s="148"/>
      <c r="X148" s="148"/>
      <c r="Y148" s="148"/>
      <c r="Z148" s="148"/>
    </row>
    <row r="149" spans="1:26" ht="15.75" customHeight="1">
      <c r="A149" s="148"/>
      <c r="B149" s="148"/>
      <c r="C149" s="148"/>
      <c r="D149" s="148"/>
      <c r="E149" s="235"/>
      <c r="F149" s="148"/>
      <c r="G149" s="148"/>
      <c r="H149" s="227"/>
      <c r="I149" s="148"/>
      <c r="J149" s="148"/>
      <c r="K149" s="148"/>
      <c r="L149" s="148"/>
      <c r="M149" s="148"/>
      <c r="N149" s="243"/>
      <c r="O149" s="95"/>
      <c r="P149" s="95"/>
      <c r="Q149" s="148"/>
      <c r="R149" s="148"/>
      <c r="S149" s="148"/>
      <c r="T149" s="148"/>
      <c r="U149" s="148"/>
      <c r="V149" s="148"/>
      <c r="W149" s="148"/>
      <c r="X149" s="148"/>
      <c r="Y149" s="148"/>
      <c r="Z149" s="148"/>
    </row>
    <row r="150" spans="1:26" ht="15.75" customHeight="1">
      <c r="A150" s="148"/>
      <c r="B150" s="148"/>
      <c r="C150" s="148"/>
      <c r="D150" s="148"/>
      <c r="E150" s="235"/>
      <c r="F150" s="148"/>
      <c r="G150" s="148"/>
      <c r="H150" s="227"/>
      <c r="I150" s="148"/>
      <c r="J150" s="148"/>
      <c r="K150" s="148"/>
      <c r="L150" s="148"/>
      <c r="M150" s="148"/>
      <c r="N150" s="243"/>
      <c r="O150" s="95"/>
      <c r="P150" s="95"/>
      <c r="Q150" s="148"/>
      <c r="R150" s="148"/>
      <c r="S150" s="148"/>
      <c r="T150" s="148"/>
      <c r="U150" s="148"/>
      <c r="V150" s="148"/>
      <c r="W150" s="148"/>
      <c r="X150" s="148"/>
      <c r="Y150" s="148"/>
      <c r="Z150" s="148"/>
    </row>
    <row r="151" spans="1:26" ht="15.75" customHeight="1">
      <c r="A151" s="148"/>
      <c r="B151" s="148"/>
      <c r="C151" s="148"/>
      <c r="D151" s="148"/>
      <c r="E151" s="235"/>
      <c r="F151" s="148"/>
      <c r="G151" s="148"/>
      <c r="H151" s="227"/>
      <c r="I151" s="148"/>
      <c r="J151" s="148"/>
      <c r="K151" s="148"/>
      <c r="L151" s="148"/>
      <c r="M151" s="148"/>
      <c r="N151" s="243"/>
      <c r="O151" s="95"/>
      <c r="P151" s="95"/>
      <c r="Q151" s="148"/>
      <c r="R151" s="148"/>
      <c r="S151" s="148"/>
      <c r="T151" s="148"/>
      <c r="U151" s="148"/>
      <c r="V151" s="148"/>
      <c r="W151" s="148"/>
      <c r="X151" s="148"/>
      <c r="Y151" s="148"/>
      <c r="Z151" s="148"/>
    </row>
    <row r="152" spans="1:26" ht="15.75" customHeight="1">
      <c r="A152" s="148"/>
      <c r="B152" s="148"/>
      <c r="C152" s="148"/>
      <c r="D152" s="148"/>
      <c r="E152" s="235"/>
      <c r="F152" s="148"/>
      <c r="G152" s="148"/>
      <c r="H152" s="227"/>
      <c r="I152" s="148"/>
      <c r="J152" s="148"/>
      <c r="K152" s="148"/>
      <c r="L152" s="148"/>
      <c r="M152" s="148"/>
      <c r="N152" s="243"/>
      <c r="O152" s="95"/>
      <c r="P152" s="95"/>
      <c r="Q152" s="148"/>
      <c r="R152" s="148"/>
      <c r="S152" s="148"/>
      <c r="T152" s="148"/>
      <c r="U152" s="148"/>
      <c r="V152" s="148"/>
      <c r="W152" s="148"/>
      <c r="X152" s="148"/>
      <c r="Y152" s="148"/>
      <c r="Z152" s="148"/>
    </row>
    <row r="153" spans="1:26" ht="15.75" customHeight="1">
      <c r="A153" s="148"/>
      <c r="B153" s="148"/>
      <c r="C153" s="148"/>
      <c r="D153" s="148"/>
      <c r="E153" s="235"/>
      <c r="F153" s="148"/>
      <c r="G153" s="148"/>
      <c r="H153" s="227"/>
      <c r="I153" s="148"/>
      <c r="J153" s="148"/>
      <c r="K153" s="148"/>
      <c r="L153" s="148"/>
      <c r="M153" s="148"/>
      <c r="N153" s="243"/>
      <c r="O153" s="95"/>
      <c r="P153" s="95"/>
      <c r="Q153" s="148"/>
      <c r="R153" s="148"/>
      <c r="S153" s="148"/>
      <c r="T153" s="148"/>
      <c r="U153" s="148"/>
      <c r="V153" s="148"/>
      <c r="W153" s="148"/>
      <c r="X153" s="148"/>
      <c r="Y153" s="148"/>
      <c r="Z153" s="148"/>
    </row>
    <row r="154" spans="1:26" ht="15.75" customHeight="1">
      <c r="A154" s="148"/>
      <c r="B154" s="148"/>
      <c r="C154" s="148"/>
      <c r="D154" s="148"/>
      <c r="E154" s="235"/>
      <c r="F154" s="148"/>
      <c r="G154" s="148"/>
      <c r="H154" s="227"/>
      <c r="I154" s="148"/>
      <c r="J154" s="148"/>
      <c r="K154" s="148"/>
      <c r="L154" s="148"/>
      <c r="M154" s="148"/>
      <c r="N154" s="243"/>
      <c r="O154" s="95"/>
      <c r="P154" s="95"/>
      <c r="Q154" s="148"/>
      <c r="R154" s="148"/>
      <c r="S154" s="148"/>
      <c r="T154" s="148"/>
      <c r="U154" s="148"/>
      <c r="V154" s="148"/>
      <c r="W154" s="148"/>
      <c r="X154" s="148"/>
      <c r="Y154" s="148"/>
      <c r="Z154" s="148"/>
    </row>
    <row r="155" spans="1:26" ht="15.75" customHeight="1">
      <c r="A155" s="148"/>
      <c r="B155" s="148"/>
      <c r="C155" s="148"/>
      <c r="D155" s="148"/>
      <c r="E155" s="235"/>
      <c r="F155" s="148"/>
      <c r="G155" s="148"/>
      <c r="H155" s="227"/>
      <c r="I155" s="148"/>
      <c r="J155" s="148"/>
      <c r="K155" s="148"/>
      <c r="L155" s="148"/>
      <c r="M155" s="148"/>
      <c r="N155" s="243"/>
      <c r="O155" s="95"/>
      <c r="P155" s="95"/>
      <c r="Q155" s="148"/>
      <c r="R155" s="148"/>
      <c r="S155" s="148"/>
      <c r="T155" s="148"/>
      <c r="U155" s="148"/>
      <c r="V155" s="148"/>
      <c r="W155" s="148"/>
      <c r="X155" s="148"/>
      <c r="Y155" s="148"/>
      <c r="Z155" s="148"/>
    </row>
    <row r="156" spans="1:26" ht="15.75" customHeight="1">
      <c r="A156" s="148"/>
      <c r="B156" s="148"/>
      <c r="C156" s="148"/>
      <c r="D156" s="148"/>
      <c r="E156" s="235"/>
      <c r="F156" s="148"/>
      <c r="G156" s="148"/>
      <c r="H156" s="227"/>
      <c r="I156" s="148"/>
      <c r="J156" s="148"/>
      <c r="K156" s="148"/>
      <c r="L156" s="148"/>
      <c r="M156" s="148"/>
      <c r="N156" s="243"/>
      <c r="O156" s="95"/>
      <c r="P156" s="95"/>
      <c r="Q156" s="148"/>
      <c r="R156" s="148"/>
      <c r="S156" s="148"/>
      <c r="T156" s="148"/>
      <c r="U156" s="148"/>
      <c r="V156" s="148"/>
      <c r="W156" s="148"/>
      <c r="X156" s="148"/>
      <c r="Y156" s="148"/>
      <c r="Z156" s="148"/>
    </row>
    <row r="157" spans="1:26" ht="15.75" customHeight="1">
      <c r="A157" s="148"/>
      <c r="B157" s="148"/>
      <c r="C157" s="148"/>
      <c r="D157" s="148"/>
      <c r="E157" s="235"/>
      <c r="F157" s="148"/>
      <c r="G157" s="148"/>
      <c r="H157" s="227"/>
      <c r="I157" s="148"/>
      <c r="J157" s="148"/>
      <c r="K157" s="148"/>
      <c r="L157" s="148"/>
      <c r="M157" s="148"/>
      <c r="N157" s="243"/>
      <c r="O157" s="95"/>
      <c r="P157" s="95"/>
      <c r="Q157" s="148"/>
      <c r="R157" s="148"/>
      <c r="S157" s="148"/>
      <c r="T157" s="148"/>
      <c r="U157" s="148"/>
      <c r="V157" s="148"/>
      <c r="W157" s="148"/>
      <c r="X157" s="148"/>
      <c r="Y157" s="148"/>
      <c r="Z157" s="148"/>
    </row>
    <row r="158" spans="1:26" ht="15.75" customHeight="1">
      <c r="A158" s="148"/>
      <c r="B158" s="148"/>
      <c r="C158" s="148"/>
      <c r="D158" s="148"/>
      <c r="E158" s="235"/>
      <c r="F158" s="148"/>
      <c r="G158" s="148"/>
      <c r="H158" s="227"/>
      <c r="I158" s="148"/>
      <c r="J158" s="148"/>
      <c r="K158" s="148"/>
      <c r="L158" s="148"/>
      <c r="M158" s="148"/>
      <c r="N158" s="243"/>
      <c r="O158" s="95"/>
      <c r="P158" s="95"/>
      <c r="Q158" s="148"/>
      <c r="R158" s="148"/>
      <c r="S158" s="148"/>
      <c r="T158" s="148"/>
      <c r="U158" s="148"/>
      <c r="V158" s="148"/>
      <c r="W158" s="148"/>
      <c r="X158" s="148"/>
      <c r="Y158" s="148"/>
      <c r="Z158" s="148"/>
    </row>
    <row r="159" spans="1:26" ht="15.75" customHeight="1">
      <c r="A159" s="148"/>
      <c r="B159" s="148"/>
      <c r="C159" s="148"/>
      <c r="D159" s="148"/>
      <c r="E159" s="235"/>
      <c r="F159" s="148"/>
      <c r="G159" s="148"/>
      <c r="H159" s="227"/>
      <c r="I159" s="148"/>
      <c r="J159" s="148"/>
      <c r="K159" s="148"/>
      <c r="L159" s="148"/>
      <c r="M159" s="148"/>
      <c r="N159" s="243"/>
      <c r="O159" s="95"/>
      <c r="P159" s="95"/>
      <c r="Q159" s="148"/>
      <c r="R159" s="148"/>
      <c r="S159" s="148"/>
      <c r="T159" s="148"/>
      <c r="U159" s="148"/>
      <c r="V159" s="148"/>
      <c r="W159" s="148"/>
      <c r="X159" s="148"/>
      <c r="Y159" s="148"/>
      <c r="Z159" s="148"/>
    </row>
    <row r="160" spans="1:26" ht="15.75" customHeight="1">
      <c r="A160" s="148"/>
      <c r="B160" s="148"/>
      <c r="C160" s="148"/>
      <c r="D160" s="148"/>
      <c r="E160" s="235"/>
      <c r="F160" s="148"/>
      <c r="G160" s="148"/>
      <c r="H160" s="227"/>
      <c r="I160" s="148"/>
      <c r="J160" s="148"/>
      <c r="K160" s="148"/>
      <c r="L160" s="148"/>
      <c r="M160" s="148"/>
      <c r="N160" s="243"/>
      <c r="O160" s="95"/>
      <c r="P160" s="95"/>
      <c r="Q160" s="148"/>
      <c r="R160" s="148"/>
      <c r="S160" s="148"/>
      <c r="T160" s="148"/>
      <c r="U160" s="148"/>
      <c r="V160" s="148"/>
      <c r="W160" s="148"/>
      <c r="X160" s="148"/>
      <c r="Y160" s="148"/>
      <c r="Z160" s="148"/>
    </row>
    <row r="161" spans="1:26" ht="15.75" customHeight="1">
      <c r="A161" s="148"/>
      <c r="B161" s="148"/>
      <c r="C161" s="148"/>
      <c r="D161" s="148"/>
      <c r="E161" s="235"/>
      <c r="F161" s="148"/>
      <c r="G161" s="148"/>
      <c r="H161" s="227"/>
      <c r="I161" s="148"/>
      <c r="J161" s="148"/>
      <c r="K161" s="148"/>
      <c r="L161" s="148"/>
      <c r="M161" s="148"/>
      <c r="N161" s="243"/>
      <c r="O161" s="95"/>
      <c r="P161" s="95"/>
      <c r="Q161" s="148"/>
      <c r="R161" s="148"/>
      <c r="S161" s="148"/>
      <c r="T161" s="148"/>
      <c r="U161" s="148"/>
      <c r="V161" s="148"/>
      <c r="W161" s="148"/>
      <c r="X161" s="148"/>
      <c r="Y161" s="148"/>
      <c r="Z161" s="148"/>
    </row>
    <row r="162" spans="1:26" ht="15.75" customHeight="1">
      <c r="A162" s="148"/>
      <c r="B162" s="148"/>
      <c r="C162" s="148"/>
      <c r="D162" s="148"/>
      <c r="E162" s="235"/>
      <c r="F162" s="148"/>
      <c r="G162" s="148"/>
      <c r="H162" s="227"/>
      <c r="I162" s="148"/>
      <c r="J162" s="148"/>
      <c r="K162" s="148"/>
      <c r="L162" s="148"/>
      <c r="M162" s="148"/>
      <c r="N162" s="243"/>
      <c r="O162" s="95"/>
      <c r="P162" s="95"/>
      <c r="Q162" s="148"/>
      <c r="R162" s="148"/>
      <c r="S162" s="148"/>
      <c r="T162" s="148"/>
      <c r="U162" s="148"/>
      <c r="V162" s="148"/>
      <c r="W162" s="148"/>
      <c r="X162" s="148"/>
      <c r="Y162" s="148"/>
      <c r="Z162" s="148"/>
    </row>
    <row r="163" spans="1:26" ht="15.75" customHeight="1">
      <c r="A163" s="148"/>
      <c r="B163" s="148"/>
      <c r="C163" s="148"/>
      <c r="D163" s="148"/>
      <c r="E163" s="235"/>
      <c r="F163" s="148"/>
      <c r="G163" s="148"/>
      <c r="H163" s="227"/>
      <c r="I163" s="148"/>
      <c r="J163" s="148"/>
      <c r="K163" s="148"/>
      <c r="L163" s="148"/>
      <c r="M163" s="148"/>
      <c r="N163" s="243"/>
      <c r="O163" s="95"/>
      <c r="P163" s="95"/>
      <c r="Q163" s="148"/>
      <c r="R163" s="148"/>
      <c r="S163" s="148"/>
      <c r="T163" s="148"/>
      <c r="U163" s="148"/>
      <c r="V163" s="148"/>
      <c r="W163" s="148"/>
      <c r="X163" s="148"/>
      <c r="Y163" s="148"/>
      <c r="Z163" s="148"/>
    </row>
    <row r="164" spans="1:26" ht="15.75" customHeight="1">
      <c r="A164" s="148"/>
      <c r="B164" s="148"/>
      <c r="C164" s="148"/>
      <c r="D164" s="148"/>
      <c r="E164" s="235"/>
      <c r="F164" s="148"/>
      <c r="G164" s="148"/>
      <c r="H164" s="227"/>
      <c r="I164" s="148"/>
      <c r="J164" s="148"/>
      <c r="K164" s="148"/>
      <c r="L164" s="148"/>
      <c r="M164" s="148"/>
      <c r="N164" s="243"/>
      <c r="O164" s="95"/>
      <c r="P164" s="95"/>
      <c r="Q164" s="148"/>
      <c r="R164" s="148"/>
      <c r="S164" s="148"/>
      <c r="T164" s="148"/>
      <c r="U164" s="148"/>
      <c r="V164" s="148"/>
      <c r="W164" s="148"/>
      <c r="X164" s="148"/>
      <c r="Y164" s="148"/>
      <c r="Z164" s="148"/>
    </row>
    <row r="165" spans="1:26" ht="15.75" customHeight="1">
      <c r="A165" s="148"/>
      <c r="B165" s="148"/>
      <c r="C165" s="148"/>
      <c r="D165" s="148"/>
      <c r="E165" s="235"/>
      <c r="F165" s="148"/>
      <c r="G165" s="148"/>
      <c r="H165" s="227"/>
      <c r="I165" s="148"/>
      <c r="J165" s="148"/>
      <c r="K165" s="148"/>
      <c r="L165" s="148"/>
      <c r="M165" s="148"/>
      <c r="N165" s="243"/>
      <c r="O165" s="95"/>
      <c r="P165" s="95"/>
      <c r="Q165" s="148"/>
      <c r="R165" s="148"/>
      <c r="S165" s="148"/>
      <c r="T165" s="148"/>
      <c r="U165" s="148"/>
      <c r="V165" s="148"/>
      <c r="W165" s="148"/>
      <c r="X165" s="148"/>
      <c r="Y165" s="148"/>
      <c r="Z165" s="148"/>
    </row>
    <row r="166" spans="1:26" ht="15.75" customHeight="1">
      <c r="A166" s="148"/>
      <c r="B166" s="148"/>
      <c r="C166" s="148"/>
      <c r="D166" s="148"/>
      <c r="E166" s="235"/>
      <c r="F166" s="148"/>
      <c r="G166" s="148"/>
      <c r="H166" s="227"/>
      <c r="I166" s="148"/>
      <c r="J166" s="148"/>
      <c r="K166" s="148"/>
      <c r="L166" s="148"/>
      <c r="M166" s="148"/>
      <c r="N166" s="243"/>
      <c r="O166" s="95"/>
      <c r="P166" s="95"/>
      <c r="Q166" s="148"/>
      <c r="R166" s="148"/>
      <c r="S166" s="148"/>
      <c r="T166" s="148"/>
      <c r="U166" s="148"/>
      <c r="V166" s="148"/>
      <c r="W166" s="148"/>
      <c r="X166" s="148"/>
      <c r="Y166" s="148"/>
      <c r="Z166" s="148"/>
    </row>
    <row r="167" spans="1:26" ht="15.75" customHeight="1">
      <c r="A167" s="148"/>
      <c r="B167" s="148"/>
      <c r="C167" s="148"/>
      <c r="D167" s="148"/>
      <c r="E167" s="235"/>
      <c r="F167" s="148"/>
      <c r="G167" s="148"/>
      <c r="H167" s="227"/>
      <c r="I167" s="148"/>
      <c r="J167" s="148"/>
      <c r="K167" s="148"/>
      <c r="L167" s="148"/>
      <c r="M167" s="148"/>
      <c r="N167" s="243"/>
      <c r="O167" s="95"/>
      <c r="P167" s="95"/>
      <c r="Q167" s="148"/>
      <c r="R167" s="148"/>
      <c r="S167" s="148"/>
      <c r="T167" s="148"/>
      <c r="U167" s="148"/>
      <c r="V167" s="148"/>
      <c r="W167" s="148"/>
      <c r="X167" s="148"/>
      <c r="Y167" s="148"/>
      <c r="Z167" s="148"/>
    </row>
    <row r="168" spans="1:26" ht="15.75" customHeight="1">
      <c r="A168" s="148"/>
      <c r="B168" s="148"/>
      <c r="C168" s="148"/>
      <c r="D168" s="148"/>
      <c r="E168" s="235"/>
      <c r="F168" s="148"/>
      <c r="G168" s="148"/>
      <c r="H168" s="227"/>
      <c r="I168" s="148"/>
      <c r="J168" s="148"/>
      <c r="K168" s="148"/>
      <c r="L168" s="148"/>
      <c r="M168" s="148"/>
      <c r="N168" s="243"/>
      <c r="O168" s="95"/>
      <c r="P168" s="95"/>
      <c r="Q168" s="148"/>
      <c r="R168" s="148"/>
      <c r="S168" s="148"/>
      <c r="T168" s="148"/>
      <c r="U168" s="148"/>
      <c r="V168" s="148"/>
      <c r="W168" s="148"/>
      <c r="X168" s="148"/>
      <c r="Y168" s="148"/>
      <c r="Z168" s="148"/>
    </row>
    <row r="169" spans="1:26" ht="15.75" customHeight="1">
      <c r="A169" s="148"/>
      <c r="B169" s="148"/>
      <c r="C169" s="148"/>
      <c r="D169" s="148"/>
      <c r="E169" s="235"/>
      <c r="F169" s="148"/>
      <c r="G169" s="148"/>
      <c r="H169" s="227"/>
      <c r="I169" s="148"/>
      <c r="J169" s="148"/>
      <c r="K169" s="148"/>
      <c r="L169" s="148"/>
      <c r="M169" s="148"/>
      <c r="N169" s="243"/>
      <c r="O169" s="95"/>
      <c r="P169" s="95"/>
      <c r="Q169" s="148"/>
      <c r="R169" s="148"/>
      <c r="S169" s="148"/>
      <c r="T169" s="148"/>
      <c r="U169" s="148"/>
      <c r="V169" s="148"/>
      <c r="W169" s="148"/>
      <c r="X169" s="148"/>
      <c r="Y169" s="148"/>
      <c r="Z169" s="148"/>
    </row>
    <row r="170" spans="1:26" ht="15.75" customHeight="1">
      <c r="A170" s="148"/>
      <c r="B170" s="148"/>
      <c r="C170" s="148"/>
      <c r="D170" s="148"/>
      <c r="E170" s="235"/>
      <c r="F170" s="148"/>
      <c r="G170" s="148"/>
      <c r="H170" s="227"/>
      <c r="I170" s="148"/>
      <c r="J170" s="148"/>
      <c r="K170" s="148"/>
      <c r="L170" s="148"/>
      <c r="M170" s="148"/>
      <c r="N170" s="243"/>
      <c r="O170" s="95"/>
      <c r="P170" s="95"/>
      <c r="Q170" s="148"/>
      <c r="R170" s="148"/>
      <c r="S170" s="148"/>
      <c r="T170" s="148"/>
      <c r="U170" s="148"/>
      <c r="V170" s="148"/>
      <c r="W170" s="148"/>
      <c r="X170" s="148"/>
      <c r="Y170" s="148"/>
      <c r="Z170" s="148"/>
    </row>
    <row r="171" spans="1:26" ht="15.75" customHeight="1">
      <c r="A171" s="148"/>
      <c r="B171" s="148"/>
      <c r="C171" s="148"/>
      <c r="D171" s="148"/>
      <c r="E171" s="235"/>
      <c r="F171" s="148"/>
      <c r="G171" s="148"/>
      <c r="H171" s="227"/>
      <c r="I171" s="148"/>
      <c r="J171" s="148"/>
      <c r="K171" s="148"/>
      <c r="L171" s="148"/>
      <c r="M171" s="148"/>
      <c r="N171" s="243"/>
      <c r="O171" s="95"/>
      <c r="P171" s="95"/>
      <c r="Q171" s="148"/>
      <c r="R171" s="148"/>
      <c r="S171" s="148"/>
      <c r="T171" s="148"/>
      <c r="U171" s="148"/>
      <c r="V171" s="148"/>
      <c r="W171" s="148"/>
      <c r="X171" s="148"/>
      <c r="Y171" s="148"/>
      <c r="Z171" s="148"/>
    </row>
    <row r="172" spans="1:26" ht="15.75" customHeight="1">
      <c r="A172" s="148"/>
      <c r="B172" s="148"/>
      <c r="C172" s="148"/>
      <c r="D172" s="148"/>
      <c r="E172" s="235"/>
      <c r="F172" s="148"/>
      <c r="G172" s="148"/>
      <c r="H172" s="227"/>
      <c r="I172" s="148"/>
      <c r="J172" s="148"/>
      <c r="K172" s="148"/>
      <c r="L172" s="148"/>
      <c r="M172" s="148"/>
      <c r="N172" s="243"/>
      <c r="O172" s="95"/>
      <c r="P172" s="95"/>
      <c r="Q172" s="148"/>
      <c r="R172" s="148"/>
      <c r="S172" s="148"/>
      <c r="T172" s="148"/>
      <c r="U172" s="148"/>
      <c r="V172" s="148"/>
      <c r="W172" s="148"/>
      <c r="X172" s="148"/>
      <c r="Y172" s="148"/>
      <c r="Z172" s="148"/>
    </row>
    <row r="173" spans="1:26" ht="15.75" customHeight="1">
      <c r="A173" s="148"/>
      <c r="B173" s="148"/>
      <c r="C173" s="148"/>
      <c r="D173" s="148"/>
      <c r="E173" s="235"/>
      <c r="F173" s="148"/>
      <c r="G173" s="148"/>
      <c r="H173" s="227"/>
      <c r="I173" s="148"/>
      <c r="J173" s="148"/>
      <c r="K173" s="148"/>
      <c r="L173" s="148"/>
      <c r="M173" s="148"/>
      <c r="N173" s="243"/>
      <c r="O173" s="95"/>
      <c r="P173" s="95"/>
      <c r="Q173" s="148"/>
      <c r="R173" s="148"/>
      <c r="S173" s="148"/>
      <c r="T173" s="148"/>
      <c r="U173" s="148"/>
      <c r="V173" s="148"/>
      <c r="W173" s="148"/>
      <c r="X173" s="148"/>
      <c r="Y173" s="148"/>
      <c r="Z173" s="148"/>
    </row>
    <row r="174" spans="1:26" ht="15.75" customHeight="1">
      <c r="A174" s="148"/>
      <c r="B174" s="148"/>
      <c r="C174" s="148"/>
      <c r="D174" s="148"/>
      <c r="E174" s="235"/>
      <c r="F174" s="148"/>
      <c r="G174" s="148"/>
      <c r="H174" s="227"/>
      <c r="I174" s="148"/>
      <c r="J174" s="148"/>
      <c r="K174" s="148"/>
      <c r="L174" s="148"/>
      <c r="M174" s="148"/>
      <c r="N174" s="243"/>
      <c r="O174" s="95"/>
      <c r="P174" s="95"/>
      <c r="Q174" s="148"/>
      <c r="R174" s="148"/>
      <c r="S174" s="148"/>
      <c r="T174" s="148"/>
      <c r="U174" s="148"/>
      <c r="V174" s="148"/>
      <c r="W174" s="148"/>
      <c r="X174" s="148"/>
      <c r="Y174" s="148"/>
      <c r="Z174" s="148"/>
    </row>
    <row r="175" spans="1:26" ht="15.75" customHeight="1">
      <c r="A175" s="148"/>
      <c r="B175" s="148"/>
      <c r="C175" s="148"/>
      <c r="D175" s="148"/>
      <c r="E175" s="235"/>
      <c r="F175" s="148"/>
      <c r="G175" s="148"/>
      <c r="H175" s="227"/>
      <c r="I175" s="148"/>
      <c r="J175" s="148"/>
      <c r="K175" s="148"/>
      <c r="L175" s="148"/>
      <c r="M175" s="148"/>
      <c r="N175" s="243"/>
      <c r="O175" s="95"/>
      <c r="P175" s="95"/>
      <c r="Q175" s="148"/>
      <c r="R175" s="148"/>
      <c r="S175" s="148"/>
      <c r="T175" s="148"/>
      <c r="U175" s="148"/>
      <c r="V175" s="148"/>
      <c r="W175" s="148"/>
      <c r="X175" s="148"/>
      <c r="Y175" s="148"/>
      <c r="Z175" s="148"/>
    </row>
    <row r="176" spans="1:26" ht="15.75" customHeight="1">
      <c r="A176" s="148"/>
      <c r="B176" s="148"/>
      <c r="C176" s="148"/>
      <c r="D176" s="148"/>
      <c r="E176" s="235"/>
      <c r="F176" s="148"/>
      <c r="G176" s="148"/>
      <c r="H176" s="227"/>
      <c r="I176" s="148"/>
      <c r="J176" s="148"/>
      <c r="K176" s="148"/>
      <c r="L176" s="148"/>
      <c r="M176" s="148"/>
      <c r="N176" s="243"/>
      <c r="O176" s="95"/>
      <c r="P176" s="95"/>
      <c r="Q176" s="148"/>
      <c r="R176" s="148"/>
      <c r="S176" s="148"/>
      <c r="T176" s="148"/>
      <c r="U176" s="148"/>
      <c r="V176" s="148"/>
      <c r="W176" s="148"/>
      <c r="X176" s="148"/>
      <c r="Y176" s="148"/>
      <c r="Z176" s="148"/>
    </row>
    <row r="177" spans="1:26" ht="15.75" customHeight="1">
      <c r="A177" s="148"/>
      <c r="B177" s="148"/>
      <c r="C177" s="148"/>
      <c r="D177" s="148"/>
      <c r="E177" s="235"/>
      <c r="F177" s="148"/>
      <c r="G177" s="148"/>
      <c r="H177" s="227"/>
      <c r="I177" s="148"/>
      <c r="J177" s="148"/>
      <c r="K177" s="148"/>
      <c r="L177" s="148"/>
      <c r="M177" s="148"/>
      <c r="N177" s="243"/>
      <c r="O177" s="95"/>
      <c r="P177" s="95"/>
      <c r="Q177" s="148"/>
      <c r="R177" s="148"/>
      <c r="S177" s="148"/>
      <c r="T177" s="148"/>
      <c r="U177" s="148"/>
      <c r="V177" s="148"/>
      <c r="W177" s="148"/>
      <c r="X177" s="148"/>
      <c r="Y177" s="148"/>
      <c r="Z177" s="148"/>
    </row>
    <row r="178" spans="1:26" ht="15.75" customHeight="1">
      <c r="A178" s="148"/>
      <c r="B178" s="148"/>
      <c r="C178" s="148"/>
      <c r="D178" s="148"/>
      <c r="E178" s="235"/>
      <c r="F178" s="148"/>
      <c r="G178" s="148"/>
      <c r="H178" s="227"/>
      <c r="I178" s="148"/>
      <c r="J178" s="148"/>
      <c r="K178" s="148"/>
      <c r="L178" s="148"/>
      <c r="M178" s="148"/>
      <c r="N178" s="243"/>
      <c r="O178" s="95"/>
      <c r="P178" s="95"/>
      <c r="Q178" s="148"/>
      <c r="R178" s="148"/>
      <c r="S178" s="148"/>
      <c r="T178" s="148"/>
      <c r="U178" s="148"/>
      <c r="V178" s="148"/>
      <c r="W178" s="148"/>
      <c r="X178" s="148"/>
      <c r="Y178" s="148"/>
      <c r="Z178" s="148"/>
    </row>
    <row r="179" spans="1:26" ht="15.75" customHeight="1">
      <c r="A179" s="148"/>
      <c r="B179" s="148"/>
      <c r="C179" s="148"/>
      <c r="D179" s="148"/>
      <c r="E179" s="235"/>
      <c r="F179" s="148"/>
      <c r="G179" s="148"/>
      <c r="H179" s="227"/>
      <c r="I179" s="148"/>
      <c r="J179" s="148"/>
      <c r="K179" s="148"/>
      <c r="L179" s="148"/>
      <c r="M179" s="148"/>
      <c r="N179" s="243"/>
      <c r="O179" s="95"/>
      <c r="P179" s="95"/>
      <c r="Q179" s="148"/>
      <c r="R179" s="148"/>
      <c r="S179" s="148"/>
      <c r="T179" s="148"/>
      <c r="U179" s="148"/>
      <c r="V179" s="148"/>
      <c r="W179" s="148"/>
      <c r="X179" s="148"/>
      <c r="Y179" s="148"/>
      <c r="Z179" s="148"/>
    </row>
    <row r="180" spans="1:26" ht="15.75" customHeight="1">
      <c r="A180" s="148"/>
      <c r="B180" s="148"/>
      <c r="C180" s="148"/>
      <c r="D180" s="148"/>
      <c r="E180" s="235"/>
      <c r="F180" s="148"/>
      <c r="G180" s="148"/>
      <c r="H180" s="227"/>
      <c r="I180" s="148"/>
      <c r="J180" s="148"/>
      <c r="K180" s="148"/>
      <c r="L180" s="148"/>
      <c r="M180" s="148"/>
      <c r="N180" s="243"/>
      <c r="O180" s="95"/>
      <c r="P180" s="95"/>
      <c r="Q180" s="148"/>
      <c r="R180" s="148"/>
      <c r="S180" s="148"/>
      <c r="T180" s="148"/>
      <c r="U180" s="148"/>
      <c r="V180" s="148"/>
      <c r="W180" s="148"/>
      <c r="X180" s="148"/>
      <c r="Y180" s="148"/>
      <c r="Z180" s="148"/>
    </row>
    <row r="181" spans="1:26" ht="15.75" customHeight="1">
      <c r="A181" s="148"/>
      <c r="B181" s="148"/>
      <c r="C181" s="148"/>
      <c r="D181" s="148"/>
      <c r="E181" s="235"/>
      <c r="F181" s="148"/>
      <c r="G181" s="148"/>
      <c r="H181" s="227"/>
      <c r="I181" s="148"/>
      <c r="J181" s="148"/>
      <c r="K181" s="148"/>
      <c r="L181" s="148"/>
      <c r="M181" s="148"/>
      <c r="N181" s="243"/>
      <c r="O181" s="95"/>
      <c r="P181" s="95"/>
      <c r="Q181" s="148"/>
      <c r="R181" s="148"/>
      <c r="S181" s="148"/>
      <c r="T181" s="148"/>
      <c r="U181" s="148"/>
      <c r="V181" s="148"/>
      <c r="W181" s="148"/>
      <c r="X181" s="148"/>
      <c r="Y181" s="148"/>
      <c r="Z181" s="148"/>
    </row>
    <row r="182" spans="1:26" ht="15.75" customHeight="1">
      <c r="A182" s="148"/>
      <c r="B182" s="148"/>
      <c r="C182" s="148"/>
      <c r="D182" s="148"/>
      <c r="E182" s="235"/>
      <c r="F182" s="148"/>
      <c r="G182" s="148"/>
      <c r="H182" s="227"/>
      <c r="I182" s="148"/>
      <c r="J182" s="148"/>
      <c r="K182" s="148"/>
      <c r="L182" s="148"/>
      <c r="M182" s="148"/>
      <c r="N182" s="243"/>
      <c r="O182" s="95"/>
      <c r="P182" s="95"/>
      <c r="Q182" s="148"/>
      <c r="R182" s="148"/>
      <c r="S182" s="148"/>
      <c r="T182" s="148"/>
      <c r="U182" s="148"/>
      <c r="V182" s="148"/>
      <c r="W182" s="148"/>
      <c r="X182" s="148"/>
      <c r="Y182" s="148"/>
      <c r="Z182" s="148"/>
    </row>
    <row r="183" spans="1:26" ht="15.75" customHeight="1">
      <c r="A183" s="148"/>
      <c r="B183" s="148"/>
      <c r="C183" s="148"/>
      <c r="D183" s="148"/>
      <c r="E183" s="235"/>
      <c r="F183" s="148"/>
      <c r="G183" s="148"/>
      <c r="H183" s="227"/>
      <c r="I183" s="148"/>
      <c r="J183" s="148"/>
      <c r="K183" s="148"/>
      <c r="L183" s="148"/>
      <c r="M183" s="148"/>
      <c r="N183" s="243"/>
      <c r="O183" s="95"/>
      <c r="P183" s="95"/>
      <c r="Q183" s="148"/>
      <c r="R183" s="148"/>
      <c r="S183" s="148"/>
      <c r="T183" s="148"/>
      <c r="U183" s="148"/>
      <c r="V183" s="148"/>
      <c r="W183" s="148"/>
      <c r="X183" s="148"/>
      <c r="Y183" s="148"/>
      <c r="Z183" s="148"/>
    </row>
    <row r="184" spans="1:26" ht="15.75" customHeight="1">
      <c r="A184" s="148"/>
      <c r="B184" s="148"/>
      <c r="C184" s="148"/>
      <c r="D184" s="148"/>
      <c r="E184" s="235"/>
      <c r="F184" s="148"/>
      <c r="G184" s="148"/>
      <c r="H184" s="227"/>
      <c r="I184" s="148"/>
      <c r="J184" s="148"/>
      <c r="K184" s="148"/>
      <c r="L184" s="148"/>
      <c r="M184" s="148"/>
      <c r="N184" s="243"/>
      <c r="O184" s="95"/>
      <c r="P184" s="95"/>
      <c r="Q184" s="148"/>
      <c r="R184" s="148"/>
      <c r="S184" s="148"/>
      <c r="T184" s="148"/>
      <c r="U184" s="148"/>
      <c r="V184" s="148"/>
      <c r="W184" s="148"/>
      <c r="X184" s="148"/>
      <c r="Y184" s="148"/>
      <c r="Z184" s="148"/>
    </row>
    <row r="185" spans="1:26" ht="15.75" customHeight="1">
      <c r="A185" s="148"/>
      <c r="B185" s="148"/>
      <c r="C185" s="148"/>
      <c r="D185" s="148"/>
      <c r="E185" s="235"/>
      <c r="F185" s="148"/>
      <c r="G185" s="148"/>
      <c r="H185" s="227"/>
      <c r="I185" s="148"/>
      <c r="J185" s="148"/>
      <c r="K185" s="148"/>
      <c r="L185" s="148"/>
      <c r="M185" s="148"/>
      <c r="N185" s="243"/>
      <c r="O185" s="95"/>
      <c r="P185" s="95"/>
      <c r="Q185" s="148"/>
      <c r="R185" s="148"/>
      <c r="S185" s="148"/>
      <c r="T185" s="148"/>
      <c r="U185" s="148"/>
      <c r="V185" s="148"/>
      <c r="W185" s="148"/>
      <c r="X185" s="148"/>
      <c r="Y185" s="148"/>
      <c r="Z185" s="148"/>
    </row>
    <row r="186" spans="1:26" ht="15.75" customHeight="1">
      <c r="A186" s="148"/>
      <c r="B186" s="148"/>
      <c r="C186" s="148"/>
      <c r="D186" s="148"/>
      <c r="E186" s="235"/>
      <c r="F186" s="148"/>
      <c r="G186" s="148"/>
      <c r="H186" s="227"/>
      <c r="I186" s="148"/>
      <c r="J186" s="148"/>
      <c r="K186" s="148"/>
      <c r="L186" s="148"/>
      <c r="M186" s="148"/>
      <c r="N186" s="243"/>
      <c r="O186" s="95"/>
      <c r="P186" s="95"/>
      <c r="Q186" s="148"/>
      <c r="R186" s="148"/>
      <c r="S186" s="148"/>
      <c r="T186" s="148"/>
      <c r="U186" s="148"/>
      <c r="V186" s="148"/>
      <c r="W186" s="148"/>
      <c r="X186" s="148"/>
      <c r="Y186" s="148"/>
      <c r="Z186" s="148"/>
    </row>
    <row r="187" spans="1:26" ht="15.75" customHeight="1">
      <c r="A187" s="148"/>
      <c r="B187" s="148"/>
      <c r="C187" s="148"/>
      <c r="D187" s="148"/>
      <c r="E187" s="235"/>
      <c r="F187" s="148"/>
      <c r="G187" s="148"/>
      <c r="H187" s="227"/>
      <c r="I187" s="148"/>
      <c r="J187" s="148"/>
      <c r="K187" s="148"/>
      <c r="L187" s="148"/>
      <c r="M187" s="148"/>
      <c r="N187" s="243"/>
      <c r="O187" s="95"/>
      <c r="P187" s="95"/>
      <c r="Q187" s="148"/>
      <c r="R187" s="148"/>
      <c r="S187" s="148"/>
      <c r="T187" s="148"/>
      <c r="U187" s="148"/>
      <c r="V187" s="148"/>
      <c r="W187" s="148"/>
      <c r="X187" s="148"/>
      <c r="Y187" s="148"/>
      <c r="Z187" s="148"/>
    </row>
    <row r="188" spans="1:26" ht="15.75" customHeight="1">
      <c r="A188" s="148"/>
      <c r="B188" s="148"/>
      <c r="C188" s="148"/>
      <c r="D188" s="148"/>
      <c r="E188" s="235"/>
      <c r="F188" s="148"/>
      <c r="G188" s="148"/>
      <c r="H188" s="227"/>
      <c r="I188" s="148"/>
      <c r="J188" s="148"/>
      <c r="K188" s="148"/>
      <c r="L188" s="148"/>
      <c r="M188" s="148"/>
      <c r="N188" s="243"/>
      <c r="O188" s="95"/>
      <c r="P188" s="95"/>
      <c r="Q188" s="148"/>
      <c r="R188" s="148"/>
      <c r="S188" s="148"/>
      <c r="T188" s="148"/>
      <c r="U188" s="148"/>
      <c r="V188" s="148"/>
      <c r="W188" s="148"/>
      <c r="X188" s="148"/>
      <c r="Y188" s="148"/>
      <c r="Z188" s="148"/>
    </row>
    <row r="189" spans="1:26" ht="15.75" customHeight="1">
      <c r="A189" s="148"/>
      <c r="B189" s="148"/>
      <c r="C189" s="148"/>
      <c r="D189" s="148"/>
      <c r="E189" s="235"/>
      <c r="F189" s="148"/>
      <c r="G189" s="148"/>
      <c r="H189" s="227"/>
      <c r="I189" s="148"/>
      <c r="J189" s="148"/>
      <c r="K189" s="148"/>
      <c r="L189" s="148"/>
      <c r="M189" s="148"/>
      <c r="N189" s="243"/>
      <c r="O189" s="95"/>
      <c r="P189" s="95"/>
      <c r="Q189" s="148"/>
      <c r="R189" s="148"/>
      <c r="S189" s="148"/>
      <c r="T189" s="148"/>
      <c r="U189" s="148"/>
      <c r="V189" s="148"/>
      <c r="W189" s="148"/>
      <c r="X189" s="148"/>
      <c r="Y189" s="148"/>
      <c r="Z189" s="148"/>
    </row>
    <row r="190" spans="1:26" ht="15.75" customHeight="1">
      <c r="A190" s="148"/>
      <c r="B190" s="148"/>
      <c r="C190" s="148"/>
      <c r="D190" s="148"/>
      <c r="E190" s="235"/>
      <c r="F190" s="148"/>
      <c r="G190" s="148"/>
      <c r="H190" s="227"/>
      <c r="I190" s="148"/>
      <c r="J190" s="148"/>
      <c r="K190" s="148"/>
      <c r="L190" s="148"/>
      <c r="M190" s="148"/>
      <c r="N190" s="243"/>
      <c r="O190" s="95"/>
      <c r="P190" s="95"/>
      <c r="Q190" s="148"/>
      <c r="R190" s="148"/>
      <c r="S190" s="148"/>
      <c r="T190" s="148"/>
      <c r="U190" s="148"/>
      <c r="V190" s="148"/>
      <c r="W190" s="148"/>
      <c r="X190" s="148"/>
      <c r="Y190" s="148"/>
      <c r="Z190" s="148"/>
    </row>
    <row r="191" spans="1:26" ht="15.75" customHeight="1">
      <c r="A191" s="148"/>
      <c r="B191" s="148"/>
      <c r="C191" s="148"/>
      <c r="D191" s="148"/>
      <c r="E191" s="235"/>
      <c r="F191" s="148"/>
      <c r="G191" s="148"/>
      <c r="H191" s="227"/>
      <c r="I191" s="148"/>
      <c r="J191" s="148"/>
      <c r="K191" s="148"/>
      <c r="L191" s="148"/>
      <c r="M191" s="148"/>
      <c r="N191" s="243"/>
      <c r="O191" s="95"/>
      <c r="P191" s="95"/>
      <c r="Q191" s="148"/>
      <c r="R191" s="148"/>
      <c r="S191" s="148"/>
      <c r="T191" s="148"/>
      <c r="U191" s="148"/>
      <c r="V191" s="148"/>
      <c r="W191" s="148"/>
      <c r="X191" s="148"/>
      <c r="Y191" s="148"/>
      <c r="Z191" s="148"/>
    </row>
    <row r="192" spans="1:26" ht="15.75" customHeight="1">
      <c r="A192" s="148"/>
      <c r="B192" s="148"/>
      <c r="C192" s="148"/>
      <c r="D192" s="148"/>
      <c r="E192" s="235"/>
      <c r="F192" s="148"/>
      <c r="G192" s="148"/>
      <c r="H192" s="227"/>
      <c r="I192" s="148"/>
      <c r="J192" s="148"/>
      <c r="K192" s="148"/>
      <c r="L192" s="148"/>
      <c r="M192" s="148"/>
      <c r="N192" s="243"/>
      <c r="O192" s="95"/>
      <c r="P192" s="95"/>
      <c r="Q192" s="148"/>
      <c r="R192" s="148"/>
      <c r="S192" s="148"/>
      <c r="T192" s="148"/>
      <c r="U192" s="148"/>
      <c r="V192" s="148"/>
      <c r="W192" s="148"/>
      <c r="X192" s="148"/>
      <c r="Y192" s="148"/>
      <c r="Z192" s="148"/>
    </row>
    <row r="193" spans="1:26" ht="15.75" customHeight="1">
      <c r="A193" s="148"/>
      <c r="B193" s="148"/>
      <c r="C193" s="148"/>
      <c r="D193" s="148"/>
      <c r="E193" s="235"/>
      <c r="F193" s="148"/>
      <c r="G193" s="148"/>
      <c r="H193" s="227"/>
      <c r="I193" s="148"/>
      <c r="J193" s="148"/>
      <c r="K193" s="148"/>
      <c r="L193" s="148"/>
      <c r="M193" s="148"/>
      <c r="N193" s="243"/>
      <c r="O193" s="95"/>
      <c r="P193" s="95"/>
      <c r="Q193" s="148"/>
      <c r="R193" s="148"/>
      <c r="S193" s="148"/>
      <c r="T193" s="148"/>
      <c r="U193" s="148"/>
      <c r="V193" s="148"/>
      <c r="W193" s="148"/>
      <c r="X193" s="148"/>
      <c r="Y193" s="148"/>
      <c r="Z193" s="148"/>
    </row>
    <row r="194" spans="1:26" ht="15.75" customHeight="1">
      <c r="A194" s="148"/>
      <c r="B194" s="148"/>
      <c r="C194" s="148"/>
      <c r="D194" s="148"/>
      <c r="E194" s="235"/>
      <c r="F194" s="148"/>
      <c r="G194" s="148"/>
      <c r="H194" s="227"/>
      <c r="I194" s="148"/>
      <c r="J194" s="148"/>
      <c r="K194" s="148"/>
      <c r="L194" s="148"/>
      <c r="M194" s="148"/>
      <c r="N194" s="243"/>
      <c r="O194" s="95"/>
      <c r="P194" s="95"/>
      <c r="Q194" s="148"/>
      <c r="R194" s="148"/>
      <c r="S194" s="148"/>
      <c r="T194" s="148"/>
      <c r="U194" s="148"/>
      <c r="V194" s="148"/>
      <c r="W194" s="148"/>
      <c r="X194" s="148"/>
      <c r="Y194" s="148"/>
      <c r="Z194" s="148"/>
    </row>
    <row r="195" spans="1:26" ht="15.75" customHeight="1">
      <c r="A195" s="148"/>
      <c r="B195" s="148"/>
      <c r="C195" s="148"/>
      <c r="D195" s="148"/>
      <c r="E195" s="235"/>
      <c r="F195" s="148"/>
      <c r="G195" s="148"/>
      <c r="H195" s="227"/>
      <c r="I195" s="148"/>
      <c r="J195" s="148"/>
      <c r="K195" s="148"/>
      <c r="L195" s="148"/>
      <c r="M195" s="148"/>
      <c r="N195" s="243"/>
      <c r="O195" s="95"/>
      <c r="P195" s="95"/>
      <c r="Q195" s="148"/>
      <c r="R195" s="148"/>
      <c r="S195" s="148"/>
      <c r="T195" s="148"/>
      <c r="U195" s="148"/>
      <c r="V195" s="148"/>
      <c r="W195" s="148"/>
      <c r="X195" s="148"/>
      <c r="Y195" s="148"/>
      <c r="Z195" s="148"/>
    </row>
    <row r="196" spans="1:26" ht="15.75" customHeight="1">
      <c r="A196" s="148"/>
      <c r="B196" s="148"/>
      <c r="C196" s="148"/>
      <c r="D196" s="148"/>
      <c r="E196" s="235"/>
      <c r="F196" s="148"/>
      <c r="G196" s="148"/>
      <c r="H196" s="227"/>
      <c r="I196" s="148"/>
      <c r="J196" s="148"/>
      <c r="K196" s="148"/>
      <c r="L196" s="148"/>
      <c r="M196" s="148"/>
      <c r="N196" s="243"/>
      <c r="O196" s="95"/>
      <c r="P196" s="95"/>
      <c r="Q196" s="148"/>
      <c r="R196" s="148"/>
      <c r="S196" s="148"/>
      <c r="T196" s="148"/>
      <c r="U196" s="148"/>
      <c r="V196" s="148"/>
      <c r="W196" s="148"/>
      <c r="X196" s="148"/>
      <c r="Y196" s="148"/>
      <c r="Z196" s="148"/>
    </row>
    <row r="197" spans="1:26" ht="15.75" customHeight="1">
      <c r="A197" s="148"/>
      <c r="B197" s="148"/>
      <c r="C197" s="148"/>
      <c r="D197" s="148"/>
      <c r="E197" s="235"/>
      <c r="F197" s="148"/>
      <c r="G197" s="148"/>
      <c r="H197" s="227"/>
      <c r="I197" s="148"/>
      <c r="J197" s="148"/>
      <c r="K197" s="148"/>
      <c r="L197" s="148"/>
      <c r="M197" s="148"/>
      <c r="N197" s="243"/>
      <c r="O197" s="95"/>
      <c r="P197" s="95"/>
      <c r="Q197" s="148"/>
      <c r="R197" s="148"/>
      <c r="S197" s="148"/>
      <c r="T197" s="148"/>
      <c r="U197" s="148"/>
      <c r="V197" s="148"/>
      <c r="W197" s="148"/>
      <c r="X197" s="148"/>
      <c r="Y197" s="148"/>
      <c r="Z197" s="148"/>
    </row>
    <row r="198" spans="1:26" ht="15.75" customHeight="1">
      <c r="A198" s="148"/>
      <c r="B198" s="148"/>
      <c r="C198" s="148"/>
      <c r="D198" s="148"/>
      <c r="E198" s="235"/>
      <c r="F198" s="148"/>
      <c r="G198" s="148"/>
      <c r="H198" s="227"/>
      <c r="I198" s="148"/>
      <c r="J198" s="148"/>
      <c r="K198" s="148"/>
      <c r="L198" s="148"/>
      <c r="M198" s="148"/>
      <c r="N198" s="243"/>
      <c r="O198" s="95"/>
      <c r="P198" s="95"/>
      <c r="Q198" s="148"/>
      <c r="R198" s="148"/>
      <c r="S198" s="148"/>
      <c r="T198" s="148"/>
      <c r="U198" s="148"/>
      <c r="V198" s="148"/>
      <c r="W198" s="148"/>
      <c r="X198" s="148"/>
      <c r="Y198" s="148"/>
      <c r="Z198" s="148"/>
    </row>
    <row r="199" spans="1:26" ht="15.75" customHeight="1">
      <c r="A199" s="148"/>
      <c r="B199" s="148"/>
      <c r="C199" s="148"/>
      <c r="D199" s="148"/>
      <c r="E199" s="235"/>
      <c r="F199" s="148"/>
      <c r="G199" s="148"/>
      <c r="H199" s="227"/>
      <c r="I199" s="148"/>
      <c r="J199" s="148"/>
      <c r="K199" s="148"/>
      <c r="L199" s="148"/>
      <c r="M199" s="148"/>
      <c r="N199" s="243"/>
      <c r="O199" s="95"/>
      <c r="P199" s="95"/>
      <c r="Q199" s="148"/>
      <c r="R199" s="148"/>
      <c r="S199" s="148"/>
      <c r="T199" s="148"/>
      <c r="U199" s="148"/>
      <c r="V199" s="148"/>
      <c r="W199" s="148"/>
      <c r="X199" s="148"/>
      <c r="Y199" s="148"/>
      <c r="Z199" s="148"/>
    </row>
    <row r="200" spans="1:26" ht="15.75" customHeight="1">
      <c r="A200" s="148"/>
      <c r="B200" s="148"/>
      <c r="C200" s="148"/>
      <c r="D200" s="148"/>
      <c r="E200" s="235"/>
      <c r="F200" s="148"/>
      <c r="G200" s="148"/>
      <c r="H200" s="227"/>
      <c r="I200" s="148"/>
      <c r="J200" s="148"/>
      <c r="K200" s="148"/>
      <c r="L200" s="148"/>
      <c r="M200" s="148"/>
      <c r="N200" s="243"/>
      <c r="O200" s="95"/>
      <c r="P200" s="95"/>
      <c r="Q200" s="148"/>
      <c r="R200" s="148"/>
      <c r="S200" s="148"/>
      <c r="T200" s="148"/>
      <c r="U200" s="148"/>
      <c r="V200" s="148"/>
      <c r="W200" s="148"/>
      <c r="X200" s="148"/>
      <c r="Y200" s="148"/>
      <c r="Z200" s="148"/>
    </row>
    <row r="201" spans="1:26" ht="15.75" customHeight="1">
      <c r="A201" s="148"/>
      <c r="B201" s="148"/>
      <c r="C201" s="148"/>
      <c r="D201" s="148"/>
      <c r="E201" s="235"/>
      <c r="F201" s="148"/>
      <c r="G201" s="148"/>
      <c r="H201" s="227"/>
      <c r="I201" s="148"/>
      <c r="J201" s="148"/>
      <c r="K201" s="148"/>
      <c r="L201" s="148"/>
      <c r="M201" s="148"/>
      <c r="N201" s="243"/>
      <c r="O201" s="95"/>
      <c r="P201" s="95"/>
      <c r="Q201" s="148"/>
      <c r="R201" s="148"/>
      <c r="S201" s="148"/>
      <c r="T201" s="148"/>
      <c r="U201" s="148"/>
      <c r="V201" s="148"/>
      <c r="W201" s="148"/>
      <c r="X201" s="148"/>
      <c r="Y201" s="148"/>
      <c r="Z201" s="148"/>
    </row>
    <row r="202" spans="1:26" ht="15.75" customHeight="1">
      <c r="A202" s="148"/>
      <c r="B202" s="148"/>
      <c r="C202" s="148"/>
      <c r="D202" s="148"/>
      <c r="E202" s="235"/>
      <c r="F202" s="148"/>
      <c r="G202" s="148"/>
      <c r="H202" s="227"/>
      <c r="I202" s="148"/>
      <c r="J202" s="148"/>
      <c r="K202" s="148"/>
      <c r="L202" s="148"/>
      <c r="M202" s="148"/>
      <c r="N202" s="243"/>
      <c r="O202" s="95"/>
      <c r="P202" s="95"/>
      <c r="Q202" s="148"/>
      <c r="R202" s="148"/>
      <c r="S202" s="148"/>
      <c r="T202" s="148"/>
      <c r="U202" s="148"/>
      <c r="V202" s="148"/>
      <c r="W202" s="148"/>
      <c r="X202" s="148"/>
      <c r="Y202" s="148"/>
      <c r="Z202" s="148"/>
    </row>
    <row r="203" spans="1:26" ht="15.75" customHeight="1">
      <c r="A203" s="148"/>
      <c r="B203" s="148"/>
      <c r="C203" s="148"/>
      <c r="D203" s="148"/>
      <c r="E203" s="235"/>
      <c r="F203" s="148"/>
      <c r="G203" s="148"/>
      <c r="H203" s="227"/>
      <c r="I203" s="148"/>
      <c r="J203" s="148"/>
      <c r="K203" s="148"/>
      <c r="L203" s="148"/>
      <c r="M203" s="148"/>
      <c r="N203" s="243"/>
      <c r="O203" s="95"/>
      <c r="P203" s="95"/>
      <c r="Q203" s="148"/>
      <c r="R203" s="148"/>
      <c r="S203" s="148"/>
      <c r="T203" s="148"/>
      <c r="U203" s="148"/>
      <c r="V203" s="148"/>
      <c r="W203" s="148"/>
      <c r="X203" s="148"/>
      <c r="Y203" s="148"/>
      <c r="Z203" s="148"/>
    </row>
    <row r="204" spans="1:26" ht="15.75" customHeight="1">
      <c r="A204" s="148"/>
      <c r="B204" s="148"/>
      <c r="C204" s="148"/>
      <c r="D204" s="148"/>
      <c r="E204" s="235"/>
      <c r="F204" s="148"/>
      <c r="G204" s="148"/>
      <c r="H204" s="227"/>
      <c r="I204" s="148"/>
      <c r="J204" s="148"/>
      <c r="K204" s="148"/>
      <c r="L204" s="148"/>
      <c r="M204" s="148"/>
      <c r="N204" s="243"/>
      <c r="O204" s="95"/>
      <c r="P204" s="95"/>
      <c r="Q204" s="148"/>
      <c r="R204" s="148"/>
      <c r="S204" s="148"/>
      <c r="T204" s="148"/>
      <c r="U204" s="148"/>
      <c r="V204" s="148"/>
      <c r="W204" s="148"/>
      <c r="X204" s="148"/>
      <c r="Y204" s="148"/>
      <c r="Z204" s="148"/>
    </row>
    <row r="205" spans="1:26" ht="15.75" customHeight="1">
      <c r="A205" s="148"/>
      <c r="B205" s="148"/>
      <c r="C205" s="148"/>
      <c r="D205" s="148"/>
      <c r="E205" s="235"/>
      <c r="F205" s="148"/>
      <c r="G205" s="148"/>
      <c r="H205" s="227"/>
      <c r="I205" s="148"/>
      <c r="J205" s="148"/>
      <c r="K205" s="148"/>
      <c r="L205" s="148"/>
      <c r="M205" s="148"/>
      <c r="N205" s="243"/>
      <c r="O205" s="95"/>
      <c r="P205" s="95"/>
      <c r="Q205" s="148"/>
      <c r="R205" s="148"/>
      <c r="S205" s="148"/>
      <c r="T205" s="148"/>
      <c r="U205" s="148"/>
      <c r="V205" s="148"/>
      <c r="W205" s="148"/>
      <c r="X205" s="148"/>
      <c r="Y205" s="148"/>
      <c r="Z205" s="148"/>
    </row>
    <row r="206" spans="1:26" ht="15.75" customHeight="1">
      <c r="A206" s="148"/>
      <c r="B206" s="148"/>
      <c r="C206" s="148"/>
      <c r="D206" s="148"/>
      <c r="E206" s="235"/>
      <c r="F206" s="148"/>
      <c r="G206" s="148"/>
      <c r="H206" s="227"/>
      <c r="I206" s="148"/>
      <c r="J206" s="148"/>
      <c r="K206" s="148"/>
      <c r="L206" s="148"/>
      <c r="M206" s="148"/>
      <c r="N206" s="243"/>
      <c r="O206" s="95"/>
      <c r="P206" s="95"/>
      <c r="Q206" s="148"/>
      <c r="R206" s="148"/>
      <c r="S206" s="148"/>
      <c r="T206" s="148"/>
      <c r="U206" s="148"/>
      <c r="V206" s="148"/>
      <c r="W206" s="148"/>
      <c r="X206" s="148"/>
      <c r="Y206" s="148"/>
      <c r="Z206" s="148"/>
    </row>
    <row r="207" spans="1:26" ht="15.75" customHeight="1">
      <c r="A207" s="148"/>
      <c r="B207" s="148"/>
      <c r="C207" s="148"/>
      <c r="D207" s="148"/>
      <c r="E207" s="235"/>
      <c r="F207" s="148"/>
      <c r="G207" s="148"/>
      <c r="H207" s="227"/>
      <c r="I207" s="148"/>
      <c r="J207" s="148"/>
      <c r="K207" s="148"/>
      <c r="L207" s="148"/>
      <c r="M207" s="148"/>
      <c r="N207" s="243"/>
      <c r="O207" s="95"/>
      <c r="P207" s="95"/>
      <c r="Q207" s="148"/>
      <c r="R207" s="148"/>
      <c r="S207" s="148"/>
      <c r="T207" s="148"/>
      <c r="U207" s="148"/>
      <c r="V207" s="148"/>
      <c r="W207" s="148"/>
      <c r="X207" s="148"/>
      <c r="Y207" s="148"/>
      <c r="Z207" s="148"/>
    </row>
    <row r="208" spans="1:26" ht="15.75" customHeight="1">
      <c r="A208" s="148"/>
      <c r="B208" s="148"/>
      <c r="C208" s="148"/>
      <c r="D208" s="148"/>
      <c r="E208" s="235"/>
      <c r="F208" s="148"/>
      <c r="G208" s="148"/>
      <c r="H208" s="227"/>
      <c r="I208" s="148"/>
      <c r="J208" s="148"/>
      <c r="K208" s="148"/>
      <c r="L208" s="148"/>
      <c r="M208" s="148"/>
      <c r="N208" s="243"/>
      <c r="O208" s="95"/>
      <c r="P208" s="95"/>
      <c r="Q208" s="148"/>
      <c r="R208" s="148"/>
      <c r="S208" s="148"/>
      <c r="T208" s="148"/>
      <c r="U208" s="148"/>
      <c r="V208" s="148"/>
      <c r="W208" s="148"/>
      <c r="X208" s="148"/>
      <c r="Y208" s="148"/>
      <c r="Z208" s="148"/>
    </row>
    <row r="209" spans="1:26" ht="15.75" customHeight="1">
      <c r="A209" s="148"/>
      <c r="B209" s="148"/>
      <c r="C209" s="148"/>
      <c r="D209" s="148"/>
      <c r="E209" s="235"/>
      <c r="F209" s="148"/>
      <c r="G209" s="148"/>
      <c r="H209" s="227"/>
      <c r="I209" s="148"/>
      <c r="J209" s="148"/>
      <c r="K209" s="148"/>
      <c r="L209" s="148"/>
      <c r="M209" s="148"/>
      <c r="N209" s="243"/>
      <c r="O209" s="95"/>
      <c r="P209" s="95"/>
      <c r="Q209" s="148"/>
      <c r="R209" s="148"/>
      <c r="S209" s="148"/>
      <c r="T209" s="148"/>
      <c r="U209" s="148"/>
      <c r="V209" s="148"/>
      <c r="W209" s="148"/>
      <c r="X209" s="148"/>
      <c r="Y209" s="148"/>
      <c r="Z209" s="148"/>
    </row>
    <row r="210" spans="1:26" ht="15.75" customHeight="1">
      <c r="A210" s="148"/>
      <c r="B210" s="148"/>
      <c r="C210" s="148"/>
      <c r="D210" s="148"/>
      <c r="E210" s="235"/>
      <c r="F210" s="148"/>
      <c r="G210" s="148"/>
      <c r="H210" s="227"/>
      <c r="I210" s="148"/>
      <c r="J210" s="148"/>
      <c r="K210" s="148"/>
      <c r="L210" s="148"/>
      <c r="M210" s="148"/>
      <c r="N210" s="243"/>
      <c r="O210" s="95"/>
      <c r="P210" s="95"/>
      <c r="Q210" s="148"/>
      <c r="R210" s="148"/>
      <c r="S210" s="148"/>
      <c r="T210" s="148"/>
      <c r="U210" s="148"/>
      <c r="V210" s="148"/>
      <c r="W210" s="148"/>
      <c r="X210" s="148"/>
      <c r="Y210" s="148"/>
      <c r="Z210" s="148"/>
    </row>
    <row r="211" spans="1:26" ht="15.75" customHeight="1">
      <c r="A211" s="148"/>
      <c r="B211" s="148"/>
      <c r="C211" s="148"/>
      <c r="D211" s="148"/>
      <c r="E211" s="235"/>
      <c r="F211" s="148"/>
      <c r="G211" s="148"/>
      <c r="H211" s="227"/>
      <c r="I211" s="148"/>
      <c r="J211" s="148"/>
      <c r="K211" s="148"/>
      <c r="L211" s="148"/>
      <c r="M211" s="148"/>
      <c r="N211" s="243"/>
      <c r="O211" s="95"/>
      <c r="P211" s="95"/>
      <c r="Q211" s="148"/>
      <c r="R211" s="148"/>
      <c r="S211" s="148"/>
      <c r="T211" s="148"/>
      <c r="U211" s="148"/>
      <c r="V211" s="148"/>
      <c r="W211" s="148"/>
      <c r="X211" s="148"/>
      <c r="Y211" s="148"/>
      <c r="Z211" s="148"/>
    </row>
    <row r="212" spans="1:26" ht="15.75" customHeight="1">
      <c r="A212" s="148"/>
      <c r="B212" s="148"/>
      <c r="C212" s="148"/>
      <c r="D212" s="148"/>
      <c r="E212" s="235"/>
      <c r="F212" s="148"/>
      <c r="G212" s="148"/>
      <c r="H212" s="227"/>
      <c r="I212" s="148"/>
      <c r="J212" s="148"/>
      <c r="K212" s="148"/>
      <c r="L212" s="148"/>
      <c r="M212" s="148"/>
      <c r="N212" s="243"/>
      <c r="O212" s="95"/>
      <c r="P212" s="95"/>
      <c r="Q212" s="148"/>
      <c r="R212" s="148"/>
      <c r="S212" s="148"/>
      <c r="T212" s="148"/>
      <c r="U212" s="148"/>
      <c r="V212" s="148"/>
      <c r="W212" s="148"/>
      <c r="X212" s="148"/>
      <c r="Y212" s="148"/>
      <c r="Z212" s="148"/>
    </row>
    <row r="213" spans="1:26" ht="15.75" customHeight="1">
      <c r="A213" s="148"/>
      <c r="B213" s="148"/>
      <c r="C213" s="148"/>
      <c r="D213" s="148"/>
      <c r="E213" s="235"/>
      <c r="F213" s="148"/>
      <c r="G213" s="148"/>
      <c r="H213" s="227"/>
      <c r="I213" s="148"/>
      <c r="J213" s="148"/>
      <c r="K213" s="148"/>
      <c r="L213" s="148"/>
      <c r="M213" s="148"/>
      <c r="N213" s="243"/>
      <c r="O213" s="95"/>
      <c r="P213" s="95"/>
      <c r="Q213" s="148"/>
      <c r="R213" s="148"/>
      <c r="S213" s="148"/>
      <c r="T213" s="148"/>
      <c r="U213" s="148"/>
      <c r="V213" s="148"/>
      <c r="W213" s="148"/>
      <c r="X213" s="148"/>
      <c r="Y213" s="148"/>
      <c r="Z213" s="148"/>
    </row>
    <row r="214" spans="1:26" ht="15.75" customHeight="1">
      <c r="A214" s="148"/>
      <c r="B214" s="148"/>
      <c r="C214" s="148"/>
      <c r="D214" s="148"/>
      <c r="E214" s="235"/>
      <c r="F214" s="148"/>
      <c r="G214" s="148"/>
      <c r="H214" s="227"/>
      <c r="I214" s="148"/>
      <c r="J214" s="148"/>
      <c r="K214" s="148"/>
      <c r="L214" s="148"/>
      <c r="M214" s="148"/>
      <c r="N214" s="243"/>
      <c r="O214" s="95"/>
      <c r="P214" s="95"/>
      <c r="Q214" s="148"/>
      <c r="R214" s="148"/>
      <c r="S214" s="148"/>
      <c r="T214" s="148"/>
      <c r="U214" s="148"/>
      <c r="V214" s="148"/>
      <c r="W214" s="148"/>
      <c r="X214" s="148"/>
      <c r="Y214" s="148"/>
      <c r="Z214" s="148"/>
    </row>
    <row r="215" spans="1:26" ht="15.75" customHeight="1">
      <c r="A215" s="148"/>
      <c r="B215" s="148"/>
      <c r="C215" s="148"/>
      <c r="D215" s="148"/>
      <c r="E215" s="235"/>
      <c r="F215" s="148"/>
      <c r="G215" s="148"/>
      <c r="H215" s="227"/>
      <c r="I215" s="148"/>
      <c r="J215" s="148"/>
      <c r="K215" s="148"/>
      <c r="L215" s="148"/>
      <c r="M215" s="148"/>
      <c r="N215" s="243"/>
      <c r="O215" s="95"/>
      <c r="P215" s="95"/>
      <c r="Q215" s="148"/>
      <c r="R215" s="148"/>
      <c r="S215" s="148"/>
      <c r="T215" s="148"/>
      <c r="U215" s="148"/>
      <c r="V215" s="148"/>
      <c r="W215" s="148"/>
      <c r="X215" s="148"/>
      <c r="Y215" s="148"/>
      <c r="Z215" s="148"/>
    </row>
    <row r="216" spans="1:26" ht="15.75" customHeight="1">
      <c r="A216" s="148"/>
      <c r="B216" s="148"/>
      <c r="C216" s="148"/>
      <c r="D216" s="148"/>
      <c r="E216" s="235"/>
      <c r="F216" s="148"/>
      <c r="G216" s="148"/>
      <c r="H216" s="227"/>
      <c r="I216" s="148"/>
      <c r="J216" s="148"/>
      <c r="K216" s="148"/>
      <c r="L216" s="148"/>
      <c r="M216" s="148"/>
      <c r="N216" s="243"/>
      <c r="O216" s="95"/>
      <c r="P216" s="95"/>
      <c r="Q216" s="148"/>
      <c r="R216" s="148"/>
      <c r="S216" s="148"/>
      <c r="T216" s="148"/>
      <c r="U216" s="148"/>
      <c r="V216" s="148"/>
      <c r="W216" s="148"/>
      <c r="X216" s="148"/>
      <c r="Y216" s="148"/>
      <c r="Z216" s="148"/>
    </row>
    <row r="217" spans="1:26" ht="15.75" customHeight="1">
      <c r="A217" s="148"/>
      <c r="B217" s="148"/>
      <c r="C217" s="148"/>
      <c r="D217" s="148"/>
      <c r="E217" s="235"/>
      <c r="F217" s="148"/>
      <c r="G217" s="148"/>
      <c r="H217" s="227"/>
      <c r="I217" s="148"/>
      <c r="J217" s="148"/>
      <c r="K217" s="148"/>
      <c r="L217" s="148"/>
      <c r="M217" s="148"/>
      <c r="N217" s="243"/>
      <c r="O217" s="95"/>
      <c r="P217" s="95"/>
      <c r="Q217" s="148"/>
      <c r="R217" s="148"/>
      <c r="S217" s="148"/>
      <c r="T217" s="148"/>
      <c r="U217" s="148"/>
      <c r="V217" s="148"/>
      <c r="W217" s="148"/>
      <c r="X217" s="148"/>
      <c r="Y217" s="148"/>
      <c r="Z217" s="148"/>
    </row>
    <row r="218" spans="1:26" ht="15.75" customHeight="1">
      <c r="A218" s="148"/>
      <c r="B218" s="148"/>
      <c r="C218" s="148"/>
      <c r="D218" s="148"/>
      <c r="E218" s="235"/>
      <c r="F218" s="148"/>
      <c r="G218" s="148"/>
      <c r="H218" s="227"/>
      <c r="I218" s="148"/>
      <c r="J218" s="148"/>
      <c r="K218" s="148"/>
      <c r="L218" s="148"/>
      <c r="M218" s="148"/>
      <c r="N218" s="243"/>
      <c r="O218" s="95"/>
      <c r="P218" s="95"/>
      <c r="Q218" s="148"/>
      <c r="R218" s="148"/>
      <c r="S218" s="148"/>
      <c r="T218" s="148"/>
      <c r="U218" s="148"/>
      <c r="V218" s="148"/>
      <c r="W218" s="148"/>
      <c r="X218" s="148"/>
      <c r="Y218" s="148"/>
      <c r="Z218" s="148"/>
    </row>
    <row r="219" spans="1:26" ht="15.75" customHeight="1">
      <c r="A219" s="148"/>
      <c r="B219" s="148"/>
      <c r="C219" s="148"/>
      <c r="D219" s="148"/>
      <c r="E219" s="235"/>
      <c r="F219" s="148"/>
      <c r="G219" s="148"/>
      <c r="H219" s="227"/>
      <c r="I219" s="148"/>
      <c r="J219" s="148"/>
      <c r="K219" s="148"/>
      <c r="L219" s="148"/>
      <c r="M219" s="148"/>
      <c r="N219" s="243"/>
      <c r="O219" s="95"/>
      <c r="P219" s="95"/>
      <c r="Q219" s="148"/>
      <c r="R219" s="148"/>
      <c r="S219" s="148"/>
      <c r="T219" s="148"/>
      <c r="U219" s="148"/>
      <c r="V219" s="148"/>
      <c r="W219" s="148"/>
      <c r="X219" s="148"/>
      <c r="Y219" s="148"/>
      <c r="Z219" s="148"/>
    </row>
    <row r="220" spans="1:26" ht="15.75" customHeight="1">
      <c r="A220" s="148"/>
      <c r="B220" s="148"/>
      <c r="C220" s="148"/>
      <c r="D220" s="148"/>
      <c r="E220" s="235"/>
      <c r="F220" s="148"/>
      <c r="G220" s="148"/>
      <c r="H220" s="227"/>
      <c r="I220" s="148"/>
      <c r="J220" s="148"/>
      <c r="K220" s="148"/>
      <c r="L220" s="148"/>
      <c r="M220" s="148"/>
      <c r="N220" s="243"/>
      <c r="O220" s="95"/>
      <c r="P220" s="95"/>
      <c r="Q220" s="148"/>
      <c r="R220" s="148"/>
      <c r="S220" s="148"/>
      <c r="T220" s="148"/>
      <c r="U220" s="148"/>
      <c r="V220" s="148"/>
      <c r="W220" s="148"/>
      <c r="X220" s="148"/>
      <c r="Y220" s="148"/>
      <c r="Z220" s="148"/>
    </row>
    <row r="221" spans="1:26" ht="15.75" customHeight="1">
      <c r="A221" s="148"/>
      <c r="B221" s="148"/>
      <c r="C221" s="148"/>
      <c r="D221" s="148"/>
      <c r="E221" s="235"/>
      <c r="F221" s="148"/>
      <c r="G221" s="148"/>
      <c r="H221" s="227"/>
      <c r="I221" s="148"/>
      <c r="J221" s="148"/>
      <c r="K221" s="148"/>
      <c r="L221" s="148"/>
      <c r="M221" s="148"/>
      <c r="N221" s="243"/>
      <c r="O221" s="95"/>
      <c r="P221" s="95"/>
      <c r="Q221" s="148"/>
      <c r="R221" s="148"/>
      <c r="S221" s="148"/>
      <c r="T221" s="148"/>
      <c r="U221" s="148"/>
      <c r="V221" s="148"/>
      <c r="W221" s="148"/>
      <c r="X221" s="148"/>
      <c r="Y221" s="148"/>
      <c r="Z221" s="148"/>
    </row>
    <row r="222" spans="1:26" ht="15.75" customHeight="1">
      <c r="A222" s="148"/>
      <c r="B222" s="148"/>
      <c r="C222" s="148"/>
      <c r="D222" s="148"/>
      <c r="E222" s="235"/>
      <c r="F222" s="148"/>
      <c r="G222" s="148"/>
      <c r="H222" s="227"/>
      <c r="I222" s="148"/>
      <c r="J222" s="148"/>
      <c r="K222" s="148"/>
      <c r="L222" s="148"/>
      <c r="M222" s="148"/>
      <c r="N222" s="243"/>
      <c r="O222" s="95"/>
      <c r="P222" s="95"/>
      <c r="Q222" s="148"/>
      <c r="R222" s="148"/>
      <c r="S222" s="148"/>
      <c r="T222" s="148"/>
      <c r="U222" s="148"/>
      <c r="V222" s="148"/>
      <c r="W222" s="148"/>
      <c r="X222" s="148"/>
      <c r="Y222" s="148"/>
      <c r="Z222" s="148"/>
    </row>
    <row r="223" spans="1:26" ht="15.75" customHeight="1">
      <c r="A223" s="148"/>
      <c r="B223" s="148"/>
      <c r="C223" s="148"/>
      <c r="D223" s="148"/>
      <c r="E223" s="235"/>
      <c r="F223" s="148"/>
      <c r="G223" s="148"/>
      <c r="H223" s="227"/>
      <c r="I223" s="148"/>
      <c r="J223" s="148"/>
      <c r="K223" s="148"/>
      <c r="L223" s="148"/>
      <c r="M223" s="148"/>
      <c r="N223" s="243"/>
      <c r="O223" s="95"/>
      <c r="P223" s="95"/>
      <c r="Q223" s="148"/>
      <c r="R223" s="148"/>
      <c r="S223" s="148"/>
      <c r="T223" s="148"/>
      <c r="U223" s="148"/>
      <c r="V223" s="148"/>
      <c r="W223" s="148"/>
      <c r="X223" s="148"/>
      <c r="Y223" s="148"/>
      <c r="Z223" s="148"/>
    </row>
    <row r="224" spans="1:26" ht="15.75" customHeight="1">
      <c r="A224" s="148"/>
      <c r="B224" s="148"/>
      <c r="C224" s="148"/>
      <c r="D224" s="148"/>
      <c r="E224" s="235"/>
      <c r="F224" s="148"/>
      <c r="G224" s="148"/>
      <c r="H224" s="227"/>
      <c r="I224" s="148"/>
      <c r="J224" s="148"/>
      <c r="K224" s="148"/>
      <c r="L224" s="148"/>
      <c r="M224" s="148"/>
      <c r="N224" s="243"/>
      <c r="O224" s="95"/>
      <c r="P224" s="95"/>
      <c r="Q224" s="148"/>
      <c r="R224" s="148"/>
      <c r="S224" s="148"/>
      <c r="T224" s="148"/>
      <c r="U224" s="148"/>
      <c r="V224" s="148"/>
      <c r="W224" s="148"/>
      <c r="X224" s="148"/>
      <c r="Y224" s="148"/>
      <c r="Z224" s="148"/>
    </row>
    <row r="225" spans="1:26" ht="15.75" customHeight="1">
      <c r="A225" s="148"/>
      <c r="B225" s="148"/>
      <c r="C225" s="148"/>
      <c r="D225" s="148"/>
      <c r="E225" s="235"/>
      <c r="F225" s="148"/>
      <c r="G225" s="148"/>
      <c r="H225" s="227"/>
      <c r="I225" s="148"/>
      <c r="J225" s="148"/>
      <c r="K225" s="148"/>
      <c r="L225" s="148"/>
      <c r="M225" s="148"/>
      <c r="N225" s="243"/>
      <c r="O225" s="95"/>
      <c r="P225" s="95"/>
      <c r="Q225" s="148"/>
      <c r="R225" s="148"/>
      <c r="S225" s="148"/>
      <c r="T225" s="148"/>
      <c r="U225" s="148"/>
      <c r="V225" s="148"/>
      <c r="W225" s="148"/>
      <c r="X225" s="148"/>
      <c r="Y225" s="148"/>
      <c r="Z225" s="148"/>
    </row>
    <row r="226" spans="1:26" ht="15.75" customHeight="1">
      <c r="A226" s="148"/>
      <c r="B226" s="148"/>
      <c r="C226" s="148"/>
      <c r="D226" s="148"/>
      <c r="E226" s="235"/>
      <c r="F226" s="148"/>
      <c r="G226" s="148"/>
      <c r="H226" s="227"/>
      <c r="I226" s="148"/>
      <c r="J226" s="148"/>
      <c r="K226" s="148"/>
      <c r="L226" s="148"/>
      <c r="M226" s="148"/>
      <c r="N226" s="243"/>
      <c r="O226" s="95"/>
      <c r="P226" s="95"/>
      <c r="Q226" s="148"/>
      <c r="R226" s="148"/>
      <c r="S226" s="148"/>
      <c r="T226" s="148"/>
      <c r="U226" s="148"/>
      <c r="V226" s="148"/>
      <c r="W226" s="148"/>
      <c r="X226" s="148"/>
      <c r="Y226" s="148"/>
      <c r="Z226" s="148"/>
    </row>
    <row r="227" spans="1:26" ht="15.75" customHeight="1">
      <c r="A227" s="148"/>
      <c r="B227" s="148"/>
      <c r="C227" s="148"/>
      <c r="D227" s="148"/>
      <c r="E227" s="235"/>
      <c r="F227" s="148"/>
      <c r="G227" s="148"/>
      <c r="H227" s="227"/>
      <c r="I227" s="148"/>
      <c r="J227" s="148"/>
      <c r="K227" s="148"/>
      <c r="L227" s="148"/>
      <c r="M227" s="148"/>
      <c r="N227" s="243"/>
      <c r="O227" s="95"/>
      <c r="P227" s="95"/>
      <c r="Q227" s="148"/>
      <c r="R227" s="148"/>
      <c r="S227" s="148"/>
      <c r="T227" s="148"/>
      <c r="U227" s="148"/>
      <c r="V227" s="148"/>
      <c r="W227" s="148"/>
      <c r="X227" s="148"/>
      <c r="Y227" s="148"/>
      <c r="Z227" s="148"/>
    </row>
    <row r="228" spans="1:26" ht="15.75" customHeight="1">
      <c r="A228" s="148"/>
      <c r="B228" s="148"/>
      <c r="C228" s="148"/>
      <c r="D228" s="148"/>
      <c r="E228" s="235"/>
      <c r="F228" s="148"/>
      <c r="G228" s="148"/>
      <c r="H228" s="227"/>
      <c r="I228" s="148"/>
      <c r="J228" s="148"/>
      <c r="K228" s="148"/>
      <c r="L228" s="148"/>
      <c r="M228" s="148"/>
      <c r="N228" s="243"/>
      <c r="O228" s="95"/>
      <c r="P228" s="95"/>
      <c r="Q228" s="148"/>
      <c r="R228" s="148"/>
      <c r="S228" s="148"/>
      <c r="T228" s="148"/>
      <c r="U228" s="148"/>
      <c r="V228" s="148"/>
      <c r="W228" s="148"/>
      <c r="X228" s="148"/>
      <c r="Y228" s="148"/>
      <c r="Z228" s="148"/>
    </row>
    <row r="229" spans="1:26" ht="15.75" customHeight="1">
      <c r="A229" s="148"/>
      <c r="B229" s="148"/>
      <c r="C229" s="148"/>
      <c r="D229" s="148"/>
      <c r="E229" s="235"/>
      <c r="F229" s="148"/>
      <c r="G229" s="148"/>
      <c r="H229" s="227"/>
      <c r="I229" s="148"/>
      <c r="J229" s="148"/>
      <c r="K229" s="148"/>
      <c r="L229" s="148"/>
      <c r="M229" s="148"/>
      <c r="N229" s="243"/>
      <c r="O229" s="95"/>
      <c r="P229" s="95"/>
      <c r="Q229" s="148"/>
      <c r="R229" s="148"/>
      <c r="S229" s="148"/>
      <c r="T229" s="148"/>
      <c r="U229" s="148"/>
      <c r="V229" s="148"/>
      <c r="W229" s="148"/>
      <c r="X229" s="148"/>
      <c r="Y229" s="148"/>
      <c r="Z229" s="148"/>
    </row>
    <row r="230" spans="1:26" ht="15.75" customHeight="1">
      <c r="A230" s="148"/>
      <c r="B230" s="148"/>
      <c r="C230" s="148"/>
      <c r="D230" s="148"/>
      <c r="E230" s="235"/>
      <c r="F230" s="148"/>
      <c r="G230" s="148"/>
      <c r="H230" s="227"/>
      <c r="I230" s="148"/>
      <c r="J230" s="148"/>
      <c r="K230" s="148"/>
      <c r="L230" s="148"/>
      <c r="M230" s="148"/>
      <c r="N230" s="243"/>
      <c r="O230" s="95"/>
      <c r="P230" s="95"/>
      <c r="Q230" s="148"/>
      <c r="R230" s="148"/>
      <c r="S230" s="148"/>
      <c r="T230" s="148"/>
      <c r="U230" s="148"/>
      <c r="V230" s="148"/>
      <c r="W230" s="148"/>
      <c r="X230" s="148"/>
      <c r="Y230" s="148"/>
      <c r="Z230" s="148"/>
    </row>
    <row r="231" spans="1:26" ht="15.75" customHeight="1">
      <c r="A231" s="148"/>
      <c r="B231" s="148"/>
      <c r="C231" s="148"/>
      <c r="D231" s="148"/>
      <c r="E231" s="235"/>
      <c r="F231" s="148"/>
      <c r="G231" s="148"/>
      <c r="H231" s="227"/>
      <c r="I231" s="148"/>
      <c r="J231" s="148"/>
      <c r="K231" s="148"/>
      <c r="L231" s="148"/>
      <c r="M231" s="148"/>
      <c r="N231" s="243"/>
      <c r="O231" s="95"/>
      <c r="P231" s="95"/>
      <c r="Q231" s="148"/>
      <c r="R231" s="148"/>
      <c r="S231" s="148"/>
      <c r="T231" s="148"/>
      <c r="U231" s="148"/>
      <c r="V231" s="148"/>
      <c r="W231" s="148"/>
      <c r="X231" s="148"/>
      <c r="Y231" s="148"/>
      <c r="Z231" s="148"/>
    </row>
    <row r="232" spans="1:26" ht="15.75" customHeight="1">
      <c r="A232" s="148"/>
      <c r="B232" s="148"/>
      <c r="C232" s="148"/>
      <c r="D232" s="148"/>
      <c r="E232" s="235"/>
      <c r="F232" s="148"/>
      <c r="G232" s="148"/>
      <c r="H232" s="227"/>
      <c r="I232" s="148"/>
      <c r="J232" s="148"/>
      <c r="K232" s="148"/>
      <c r="L232" s="148"/>
      <c r="M232" s="148"/>
      <c r="N232" s="243"/>
      <c r="O232" s="95"/>
      <c r="P232" s="95"/>
      <c r="Q232" s="148"/>
      <c r="R232" s="148"/>
      <c r="S232" s="148"/>
      <c r="T232" s="148"/>
      <c r="U232" s="148"/>
      <c r="V232" s="148"/>
      <c r="W232" s="148"/>
      <c r="X232" s="148"/>
      <c r="Y232" s="148"/>
      <c r="Z232" s="148"/>
    </row>
    <row r="233" spans="1:26" ht="15.75" customHeight="1">
      <c r="A233" s="148"/>
      <c r="B233" s="148"/>
      <c r="C233" s="148"/>
      <c r="D233" s="148"/>
      <c r="E233" s="235"/>
      <c r="F233" s="148"/>
      <c r="G233" s="148"/>
      <c r="H233" s="227"/>
      <c r="I233" s="148"/>
      <c r="J233" s="148"/>
      <c r="K233" s="148"/>
      <c r="L233" s="148"/>
      <c r="M233" s="148"/>
      <c r="N233" s="243"/>
      <c r="O233" s="95"/>
      <c r="P233" s="95"/>
      <c r="Q233" s="148"/>
      <c r="R233" s="148"/>
      <c r="S233" s="148"/>
      <c r="T233" s="148"/>
      <c r="U233" s="148"/>
      <c r="V233" s="148"/>
      <c r="W233" s="148"/>
      <c r="X233" s="148"/>
      <c r="Y233" s="148"/>
      <c r="Z233" s="148"/>
    </row>
    <row r="234" spans="1:26" ht="15.75" customHeight="1">
      <c r="A234" s="148"/>
      <c r="B234" s="148"/>
      <c r="C234" s="148"/>
      <c r="D234" s="148"/>
      <c r="E234" s="235"/>
      <c r="F234" s="148"/>
      <c r="G234" s="148"/>
      <c r="H234" s="227"/>
      <c r="I234" s="148"/>
      <c r="J234" s="148"/>
      <c r="K234" s="148"/>
      <c r="L234" s="148"/>
      <c r="M234" s="148"/>
      <c r="N234" s="243"/>
      <c r="O234" s="95"/>
      <c r="P234" s="95"/>
      <c r="Q234" s="148"/>
      <c r="R234" s="148"/>
      <c r="S234" s="148"/>
      <c r="T234" s="148"/>
      <c r="U234" s="148"/>
      <c r="V234" s="148"/>
      <c r="W234" s="148"/>
      <c r="X234" s="148"/>
      <c r="Y234" s="148"/>
      <c r="Z234" s="148"/>
    </row>
    <row r="235" spans="1:26" ht="15.75" customHeight="1">
      <c r="A235" s="148"/>
      <c r="B235" s="148"/>
      <c r="C235" s="148"/>
      <c r="D235" s="148"/>
      <c r="E235" s="235"/>
      <c r="F235" s="148"/>
      <c r="G235" s="148"/>
      <c r="H235" s="227"/>
      <c r="I235" s="148"/>
      <c r="J235" s="148"/>
      <c r="K235" s="148"/>
      <c r="L235" s="148"/>
      <c r="M235" s="148"/>
      <c r="N235" s="243"/>
      <c r="O235" s="95"/>
      <c r="P235" s="95"/>
      <c r="Q235" s="148"/>
      <c r="R235" s="148"/>
      <c r="S235" s="148"/>
      <c r="T235" s="148"/>
      <c r="U235" s="148"/>
      <c r="V235" s="148"/>
      <c r="W235" s="148"/>
      <c r="X235" s="148"/>
      <c r="Y235" s="148"/>
      <c r="Z235" s="148"/>
    </row>
    <row r="236" spans="1:26" ht="15.75" customHeight="1">
      <c r="A236" s="148"/>
      <c r="B236" s="148"/>
      <c r="C236" s="148"/>
      <c r="D236" s="148"/>
      <c r="E236" s="235"/>
      <c r="F236" s="148"/>
      <c r="G236" s="148"/>
      <c r="H236" s="227"/>
      <c r="I236" s="148"/>
      <c r="J236" s="148"/>
      <c r="K236" s="148"/>
      <c r="L236" s="148"/>
      <c r="M236" s="148"/>
      <c r="N236" s="243"/>
      <c r="O236" s="95"/>
      <c r="P236" s="95"/>
      <c r="Q236" s="148"/>
      <c r="R236" s="148"/>
      <c r="S236" s="148"/>
      <c r="T236" s="148"/>
      <c r="U236" s="148"/>
      <c r="V236" s="148"/>
      <c r="W236" s="148"/>
      <c r="X236" s="148"/>
      <c r="Y236" s="148"/>
      <c r="Z236" s="148"/>
    </row>
    <row r="237" spans="1:26" ht="15.75" customHeight="1">
      <c r="A237" s="148"/>
      <c r="B237" s="148"/>
      <c r="C237" s="148"/>
      <c r="D237" s="148"/>
      <c r="E237" s="235"/>
      <c r="F237" s="148"/>
      <c r="G237" s="148"/>
      <c r="H237" s="227"/>
      <c r="I237" s="148"/>
      <c r="J237" s="148"/>
      <c r="K237" s="148"/>
      <c r="L237" s="148"/>
      <c r="M237" s="148"/>
      <c r="N237" s="243"/>
      <c r="O237" s="95"/>
      <c r="P237" s="95"/>
      <c r="Q237" s="148"/>
      <c r="R237" s="148"/>
      <c r="S237" s="148"/>
      <c r="T237" s="148"/>
      <c r="U237" s="148"/>
      <c r="V237" s="148"/>
      <c r="W237" s="148"/>
      <c r="X237" s="148"/>
      <c r="Y237" s="148"/>
      <c r="Z237" s="148"/>
    </row>
    <row r="238" spans="1:26" ht="15.75" customHeight="1">
      <c r="A238" s="148"/>
      <c r="B238" s="148"/>
      <c r="C238" s="148"/>
      <c r="D238" s="148"/>
      <c r="E238" s="235"/>
      <c r="F238" s="148"/>
      <c r="G238" s="148"/>
      <c r="H238" s="227"/>
      <c r="I238" s="148"/>
      <c r="J238" s="148"/>
      <c r="K238" s="148"/>
      <c r="L238" s="148"/>
      <c r="M238" s="148"/>
      <c r="N238" s="243"/>
      <c r="O238" s="95"/>
      <c r="P238" s="95"/>
      <c r="Q238" s="148"/>
      <c r="R238" s="148"/>
      <c r="S238" s="148"/>
      <c r="T238" s="148"/>
      <c r="U238" s="148"/>
      <c r="V238" s="148"/>
      <c r="W238" s="148"/>
      <c r="X238" s="148"/>
      <c r="Y238" s="148"/>
      <c r="Z238" s="148"/>
    </row>
    <row r="239" spans="1:26" ht="15.75" customHeight="1">
      <c r="A239" s="148"/>
      <c r="B239" s="148"/>
      <c r="C239" s="148"/>
      <c r="D239" s="148"/>
      <c r="E239" s="235"/>
      <c r="F239" s="148"/>
      <c r="G239" s="148"/>
      <c r="H239" s="227"/>
      <c r="I239" s="148"/>
      <c r="J239" s="148"/>
      <c r="K239" s="148"/>
      <c r="L239" s="148"/>
      <c r="M239" s="148"/>
      <c r="N239" s="243"/>
      <c r="O239" s="95"/>
      <c r="P239" s="95"/>
      <c r="Q239" s="148"/>
      <c r="R239" s="148"/>
      <c r="S239" s="148"/>
      <c r="T239" s="148"/>
      <c r="U239" s="148"/>
      <c r="V239" s="148"/>
      <c r="W239" s="148"/>
      <c r="X239" s="148"/>
      <c r="Y239" s="148"/>
      <c r="Z239" s="148"/>
    </row>
    <row r="240" spans="1:26" ht="15.75" customHeight="1">
      <c r="A240" s="148"/>
      <c r="B240" s="148"/>
      <c r="C240" s="148"/>
      <c r="D240" s="148"/>
      <c r="E240" s="235"/>
      <c r="F240" s="148"/>
      <c r="G240" s="148"/>
      <c r="H240" s="227"/>
      <c r="I240" s="148"/>
      <c r="J240" s="148"/>
      <c r="K240" s="148"/>
      <c r="L240" s="148"/>
      <c r="M240" s="148"/>
      <c r="N240" s="243"/>
      <c r="O240" s="95"/>
      <c r="P240" s="95"/>
      <c r="Q240" s="148"/>
      <c r="R240" s="148"/>
      <c r="S240" s="148"/>
      <c r="T240" s="148"/>
      <c r="U240" s="148"/>
      <c r="V240" s="148"/>
      <c r="W240" s="148"/>
      <c r="X240" s="148"/>
      <c r="Y240" s="148"/>
      <c r="Z240" s="148"/>
    </row>
    <row r="241" spans="1:26" ht="15.75" customHeight="1">
      <c r="A241" s="148"/>
      <c r="B241" s="148"/>
      <c r="C241" s="148"/>
      <c r="D241" s="148"/>
      <c r="E241" s="235"/>
      <c r="F241" s="148"/>
      <c r="G241" s="148"/>
      <c r="H241" s="227"/>
      <c r="I241" s="148"/>
      <c r="J241" s="148"/>
      <c r="K241" s="148"/>
      <c r="L241" s="148"/>
      <c r="M241" s="148"/>
      <c r="N241" s="243"/>
      <c r="O241" s="95"/>
      <c r="P241" s="95"/>
      <c r="Q241" s="148"/>
      <c r="R241" s="148"/>
      <c r="S241" s="148"/>
      <c r="T241" s="148"/>
      <c r="U241" s="148"/>
      <c r="V241" s="148"/>
      <c r="W241" s="148"/>
      <c r="X241" s="148"/>
      <c r="Y241" s="148"/>
      <c r="Z241" s="148"/>
    </row>
    <row r="242" spans="1:26" ht="15.75" customHeight="1">
      <c r="A242" s="148"/>
      <c r="B242" s="148"/>
      <c r="C242" s="148"/>
      <c r="D242" s="148"/>
      <c r="E242" s="235"/>
      <c r="F242" s="148"/>
      <c r="G242" s="148"/>
      <c r="H242" s="227"/>
      <c r="I242" s="148"/>
      <c r="J242" s="148"/>
      <c r="K242" s="148"/>
      <c r="L242" s="148"/>
      <c r="M242" s="148"/>
      <c r="N242" s="243"/>
      <c r="O242" s="95"/>
      <c r="P242" s="95"/>
      <c r="Q242" s="148"/>
      <c r="R242" s="148"/>
      <c r="S242" s="148"/>
      <c r="T242" s="148"/>
      <c r="U242" s="148"/>
      <c r="V242" s="148"/>
      <c r="W242" s="148"/>
      <c r="X242" s="148"/>
      <c r="Y242" s="148"/>
      <c r="Z242" s="148"/>
    </row>
    <row r="243" spans="1:26" ht="15.75" customHeight="1">
      <c r="A243" s="148"/>
      <c r="B243" s="148"/>
      <c r="C243" s="148"/>
      <c r="D243" s="148"/>
      <c r="E243" s="235"/>
      <c r="F243" s="148"/>
      <c r="G243" s="148"/>
      <c r="H243" s="227"/>
      <c r="I243" s="148"/>
      <c r="J243" s="148"/>
      <c r="K243" s="148"/>
      <c r="L243" s="148"/>
      <c r="M243" s="148"/>
      <c r="N243" s="243"/>
      <c r="O243" s="95"/>
      <c r="P243" s="95"/>
      <c r="Q243" s="148"/>
      <c r="R243" s="148"/>
      <c r="S243" s="148"/>
      <c r="T243" s="148"/>
      <c r="U243" s="148"/>
      <c r="V243" s="148"/>
      <c r="W243" s="148"/>
      <c r="X243" s="148"/>
      <c r="Y243" s="148"/>
      <c r="Z243" s="148"/>
    </row>
    <row r="244" spans="1:26" ht="15.75" customHeight="1">
      <c r="A244" s="148"/>
      <c r="B244" s="148"/>
      <c r="C244" s="148"/>
      <c r="D244" s="148"/>
      <c r="E244" s="235"/>
      <c r="F244" s="148"/>
      <c r="G244" s="148"/>
      <c r="H244" s="227"/>
      <c r="I244" s="148"/>
      <c r="J244" s="148"/>
      <c r="K244" s="148"/>
      <c r="L244" s="148"/>
      <c r="M244" s="148"/>
      <c r="N244" s="243"/>
      <c r="O244" s="95"/>
      <c r="P244" s="95"/>
      <c r="Q244" s="148"/>
      <c r="R244" s="148"/>
      <c r="S244" s="148"/>
      <c r="T244" s="148"/>
      <c r="U244" s="148"/>
      <c r="V244" s="148"/>
      <c r="W244" s="148"/>
      <c r="X244" s="148"/>
      <c r="Y244" s="148"/>
      <c r="Z244" s="148"/>
    </row>
    <row r="245" spans="1:26" ht="15.75" customHeight="1">
      <c r="A245" s="148"/>
      <c r="B245" s="148"/>
      <c r="C245" s="148"/>
      <c r="D245" s="148"/>
      <c r="E245" s="235"/>
      <c r="F245" s="148"/>
      <c r="G245" s="148"/>
      <c r="H245" s="227"/>
      <c r="I245" s="148"/>
      <c r="J245" s="148"/>
      <c r="K245" s="148"/>
      <c r="L245" s="148"/>
      <c r="M245" s="148"/>
      <c r="N245" s="243"/>
      <c r="O245" s="95"/>
      <c r="P245" s="95"/>
      <c r="Q245" s="148"/>
      <c r="R245" s="148"/>
      <c r="S245" s="148"/>
      <c r="T245" s="148"/>
      <c r="U245" s="148"/>
      <c r="V245" s="148"/>
      <c r="W245" s="148"/>
      <c r="X245" s="148"/>
      <c r="Y245" s="148"/>
      <c r="Z245" s="148"/>
    </row>
    <row r="246" spans="1:26" ht="15.75" customHeight="1">
      <c r="A246" s="148"/>
      <c r="B246" s="148"/>
      <c r="C246" s="148"/>
      <c r="D246" s="148"/>
      <c r="E246" s="235"/>
      <c r="F246" s="148"/>
      <c r="G246" s="148"/>
      <c r="H246" s="227"/>
      <c r="I246" s="148"/>
      <c r="J246" s="148"/>
      <c r="K246" s="148"/>
      <c r="L246" s="148"/>
      <c r="M246" s="148"/>
      <c r="N246" s="243"/>
      <c r="O246" s="95"/>
      <c r="P246" s="95"/>
      <c r="Q246" s="148"/>
      <c r="R246" s="148"/>
      <c r="S246" s="148"/>
      <c r="T246" s="148"/>
      <c r="U246" s="148"/>
      <c r="V246" s="148"/>
      <c r="W246" s="148"/>
      <c r="X246" s="148"/>
      <c r="Y246" s="148"/>
      <c r="Z246" s="148"/>
    </row>
    <row r="247" spans="1:26" ht="15.75" customHeight="1">
      <c r="A247" s="148"/>
      <c r="B247" s="148"/>
      <c r="C247" s="148"/>
      <c r="D247" s="148"/>
      <c r="E247" s="235"/>
      <c r="F247" s="148"/>
      <c r="G247" s="148"/>
      <c r="H247" s="227"/>
      <c r="I247" s="148"/>
      <c r="J247" s="148"/>
      <c r="K247" s="148"/>
      <c r="L247" s="148"/>
      <c r="M247" s="148"/>
      <c r="N247" s="243"/>
      <c r="O247" s="95"/>
      <c r="P247" s="95"/>
      <c r="Q247" s="148"/>
      <c r="R247" s="148"/>
      <c r="S247" s="148"/>
      <c r="T247" s="148"/>
      <c r="U247" s="148"/>
      <c r="V247" s="148"/>
      <c r="W247" s="148"/>
      <c r="X247" s="148"/>
      <c r="Y247" s="148"/>
      <c r="Z247" s="148"/>
    </row>
    <row r="248" spans="1:26" ht="15.75" customHeight="1">
      <c r="A248" s="148"/>
      <c r="B248" s="148"/>
      <c r="C248" s="148"/>
      <c r="D248" s="148"/>
      <c r="E248" s="235"/>
      <c r="F248" s="148"/>
      <c r="G248" s="148"/>
      <c r="H248" s="227"/>
      <c r="I248" s="148"/>
      <c r="J248" s="148"/>
      <c r="K248" s="148"/>
      <c r="L248" s="148"/>
      <c r="M248" s="148"/>
      <c r="N248" s="243"/>
      <c r="O248" s="95"/>
      <c r="P248" s="95"/>
      <c r="Q248" s="148"/>
      <c r="R248" s="148"/>
      <c r="S248" s="148"/>
      <c r="T248" s="148"/>
      <c r="U248" s="148"/>
      <c r="V248" s="148"/>
      <c r="W248" s="148"/>
      <c r="X248" s="148"/>
      <c r="Y248" s="148"/>
      <c r="Z248" s="148"/>
    </row>
    <row r="249" spans="1:26" ht="15.75" customHeight="1">
      <c r="A249" s="148"/>
      <c r="B249" s="148"/>
      <c r="C249" s="148"/>
      <c r="D249" s="148"/>
      <c r="E249" s="235"/>
      <c r="F249" s="148"/>
      <c r="G249" s="148"/>
      <c r="H249" s="227"/>
      <c r="I249" s="148"/>
      <c r="J249" s="148"/>
      <c r="K249" s="148"/>
      <c r="L249" s="148"/>
      <c r="M249" s="148"/>
      <c r="N249" s="243"/>
      <c r="O249" s="95"/>
      <c r="P249" s="95"/>
      <c r="Q249" s="148"/>
      <c r="R249" s="148"/>
      <c r="S249" s="148"/>
      <c r="T249" s="148"/>
      <c r="U249" s="148"/>
      <c r="V249" s="148"/>
      <c r="W249" s="148"/>
      <c r="X249" s="148"/>
      <c r="Y249" s="148"/>
      <c r="Z249" s="148"/>
    </row>
    <row r="250" spans="1:26" ht="15.75" customHeight="1">
      <c r="A250" s="148"/>
      <c r="B250" s="148"/>
      <c r="C250" s="148"/>
      <c r="D250" s="148"/>
      <c r="E250" s="235"/>
      <c r="F250" s="148"/>
      <c r="G250" s="148"/>
      <c r="H250" s="227"/>
      <c r="I250" s="148"/>
      <c r="J250" s="148"/>
      <c r="K250" s="148"/>
      <c r="L250" s="148"/>
      <c r="M250" s="148"/>
      <c r="N250" s="243"/>
      <c r="O250" s="95"/>
      <c r="P250" s="95"/>
      <c r="Q250" s="148"/>
      <c r="R250" s="148"/>
      <c r="S250" s="148"/>
      <c r="T250" s="148"/>
      <c r="U250" s="148"/>
      <c r="V250" s="148"/>
      <c r="W250" s="148"/>
      <c r="X250" s="148"/>
      <c r="Y250" s="148"/>
      <c r="Z250" s="148"/>
    </row>
    <row r="251" spans="1:26" ht="15.75" customHeight="1">
      <c r="A251" s="148"/>
      <c r="B251" s="148"/>
      <c r="C251" s="148"/>
      <c r="D251" s="148"/>
      <c r="E251" s="235"/>
      <c r="F251" s="148"/>
      <c r="G251" s="148"/>
      <c r="H251" s="227"/>
      <c r="I251" s="148"/>
      <c r="J251" s="148"/>
      <c r="K251" s="148"/>
      <c r="L251" s="148"/>
      <c r="M251" s="148"/>
      <c r="N251" s="243"/>
      <c r="O251" s="95"/>
      <c r="P251" s="95"/>
      <c r="Q251" s="148"/>
      <c r="R251" s="148"/>
      <c r="S251" s="148"/>
      <c r="T251" s="148"/>
      <c r="U251" s="148"/>
      <c r="V251" s="148"/>
      <c r="W251" s="148"/>
      <c r="X251" s="148"/>
      <c r="Y251" s="148"/>
      <c r="Z251" s="148"/>
    </row>
    <row r="252" spans="1:26" ht="15.75" customHeight="1">
      <c r="A252" s="148"/>
      <c r="B252" s="148"/>
      <c r="C252" s="148"/>
      <c r="D252" s="148"/>
      <c r="E252" s="235"/>
      <c r="F252" s="148"/>
      <c r="G252" s="148"/>
      <c r="H252" s="227"/>
      <c r="I252" s="148"/>
      <c r="J252" s="148"/>
      <c r="K252" s="148"/>
      <c r="L252" s="148"/>
      <c r="M252" s="148"/>
      <c r="N252" s="243"/>
      <c r="O252" s="95"/>
      <c r="P252" s="95"/>
      <c r="Q252" s="148"/>
      <c r="R252" s="148"/>
      <c r="S252" s="148"/>
      <c r="T252" s="148"/>
      <c r="U252" s="148"/>
      <c r="V252" s="148"/>
      <c r="W252" s="148"/>
      <c r="X252" s="148"/>
      <c r="Y252" s="148"/>
      <c r="Z252" s="148"/>
    </row>
    <row r="253" spans="1:26" ht="15.75" customHeight="1">
      <c r="A253" s="148"/>
      <c r="B253" s="148"/>
      <c r="C253" s="148"/>
      <c r="D253" s="148"/>
      <c r="E253" s="235"/>
      <c r="F253" s="148"/>
      <c r="G253" s="148"/>
      <c r="H253" s="227"/>
      <c r="I253" s="148"/>
      <c r="J253" s="148"/>
      <c r="K253" s="148"/>
      <c r="L253" s="148"/>
      <c r="M253" s="148"/>
      <c r="N253" s="243"/>
      <c r="O253" s="95"/>
      <c r="P253" s="95"/>
      <c r="Q253" s="148"/>
      <c r="R253" s="148"/>
      <c r="S253" s="148"/>
      <c r="T253" s="148"/>
      <c r="U253" s="148"/>
      <c r="V253" s="148"/>
      <c r="W253" s="148"/>
      <c r="X253" s="148"/>
      <c r="Y253" s="148"/>
      <c r="Z253" s="148"/>
    </row>
    <row r="254" spans="1:26" ht="15.75" customHeight="1">
      <c r="A254" s="148"/>
      <c r="B254" s="148"/>
      <c r="C254" s="148"/>
      <c r="D254" s="148"/>
      <c r="E254" s="235"/>
      <c r="F254" s="148"/>
      <c r="G254" s="148"/>
      <c r="H254" s="227"/>
      <c r="I254" s="148"/>
      <c r="J254" s="148"/>
      <c r="K254" s="148"/>
      <c r="L254" s="148"/>
      <c r="M254" s="148"/>
      <c r="N254" s="243"/>
      <c r="O254" s="95"/>
      <c r="P254" s="95"/>
      <c r="Q254" s="148"/>
      <c r="R254" s="148"/>
      <c r="S254" s="148"/>
      <c r="T254" s="148"/>
      <c r="U254" s="148"/>
      <c r="V254" s="148"/>
      <c r="W254" s="148"/>
      <c r="X254" s="148"/>
      <c r="Y254" s="148"/>
      <c r="Z254" s="148"/>
    </row>
    <row r="255" spans="1:26" ht="15.75" customHeight="1">
      <c r="A255" s="148"/>
      <c r="B255" s="148"/>
      <c r="C255" s="148"/>
      <c r="D255" s="148"/>
      <c r="E255" s="235"/>
      <c r="F255" s="148"/>
      <c r="G255" s="148"/>
      <c r="H255" s="227"/>
      <c r="I255" s="148"/>
      <c r="J255" s="148"/>
      <c r="K255" s="148"/>
      <c r="L255" s="148"/>
      <c r="M255" s="148"/>
      <c r="N255" s="243"/>
      <c r="O255" s="95"/>
      <c r="P255" s="95"/>
      <c r="Q255" s="148"/>
      <c r="R255" s="148"/>
      <c r="S255" s="148"/>
      <c r="T255" s="148"/>
      <c r="U255" s="148"/>
      <c r="V255" s="148"/>
      <c r="W255" s="148"/>
      <c r="X255" s="148"/>
      <c r="Y255" s="148"/>
      <c r="Z255" s="148"/>
    </row>
    <row r="256" spans="1:26" ht="15.75" customHeight="1">
      <c r="A256" s="148"/>
      <c r="B256" s="148"/>
      <c r="C256" s="148"/>
      <c r="D256" s="148"/>
      <c r="E256" s="235"/>
      <c r="F256" s="148"/>
      <c r="G256" s="148"/>
      <c r="H256" s="227"/>
      <c r="I256" s="148"/>
      <c r="J256" s="148"/>
      <c r="K256" s="148"/>
      <c r="L256" s="148"/>
      <c r="M256" s="148"/>
      <c r="N256" s="243"/>
      <c r="O256" s="95"/>
      <c r="P256" s="95"/>
      <c r="Q256" s="148"/>
      <c r="R256" s="148"/>
      <c r="S256" s="148"/>
      <c r="T256" s="148"/>
      <c r="U256" s="148"/>
      <c r="V256" s="148"/>
      <c r="W256" s="148"/>
      <c r="X256" s="148"/>
      <c r="Y256" s="148"/>
      <c r="Z256" s="148"/>
    </row>
    <row r="257" spans="1:26" ht="15.75" customHeight="1">
      <c r="A257" s="148"/>
      <c r="B257" s="148"/>
      <c r="C257" s="148"/>
      <c r="D257" s="148"/>
      <c r="E257" s="235"/>
      <c r="F257" s="148"/>
      <c r="G257" s="148"/>
      <c r="H257" s="227"/>
      <c r="I257" s="148"/>
      <c r="J257" s="148"/>
      <c r="K257" s="148"/>
      <c r="L257" s="148"/>
      <c r="M257" s="148"/>
      <c r="N257" s="243"/>
      <c r="O257" s="95"/>
      <c r="P257" s="95"/>
      <c r="Q257" s="148"/>
      <c r="R257" s="148"/>
      <c r="S257" s="148"/>
      <c r="T257" s="148"/>
      <c r="U257" s="148"/>
      <c r="V257" s="148"/>
      <c r="W257" s="148"/>
      <c r="X257" s="148"/>
      <c r="Y257" s="148"/>
      <c r="Z257" s="148"/>
    </row>
    <row r="258" spans="1:26" ht="15.75" customHeight="1">
      <c r="A258" s="148"/>
      <c r="B258" s="148"/>
      <c r="C258" s="148"/>
      <c r="D258" s="148"/>
      <c r="E258" s="235"/>
      <c r="F258" s="148"/>
      <c r="G258" s="148"/>
      <c r="H258" s="227"/>
      <c r="I258" s="148"/>
      <c r="J258" s="148"/>
      <c r="K258" s="148"/>
      <c r="L258" s="148"/>
      <c r="M258" s="148"/>
      <c r="N258" s="243"/>
      <c r="O258" s="95"/>
      <c r="P258" s="95"/>
      <c r="Q258" s="148"/>
      <c r="R258" s="148"/>
      <c r="S258" s="148"/>
      <c r="T258" s="148"/>
      <c r="U258" s="148"/>
      <c r="V258" s="148"/>
      <c r="W258" s="148"/>
      <c r="X258" s="148"/>
      <c r="Y258" s="148"/>
      <c r="Z258" s="148"/>
    </row>
    <row r="259" spans="1:26" ht="15.75" customHeight="1">
      <c r="A259" s="148"/>
      <c r="B259" s="148"/>
      <c r="C259" s="148"/>
      <c r="D259" s="148"/>
      <c r="E259" s="235"/>
      <c r="F259" s="148"/>
      <c r="G259" s="148"/>
      <c r="H259" s="227"/>
      <c r="I259" s="148"/>
      <c r="J259" s="148"/>
      <c r="K259" s="148"/>
      <c r="L259" s="148"/>
      <c r="M259" s="148"/>
      <c r="N259" s="243"/>
      <c r="O259" s="95"/>
      <c r="P259" s="95"/>
      <c r="Q259" s="148"/>
      <c r="R259" s="148"/>
      <c r="S259" s="148"/>
      <c r="T259" s="148"/>
      <c r="U259" s="148"/>
      <c r="V259" s="148"/>
      <c r="W259" s="148"/>
      <c r="X259" s="148"/>
      <c r="Y259" s="148"/>
      <c r="Z259" s="148"/>
    </row>
    <row r="260" spans="1:26" ht="15.75" customHeight="1">
      <c r="A260" s="148"/>
      <c r="B260" s="148"/>
      <c r="C260" s="148"/>
      <c r="D260" s="148"/>
      <c r="E260" s="235"/>
      <c r="F260" s="148"/>
      <c r="G260" s="148"/>
      <c r="H260" s="227"/>
      <c r="I260" s="148"/>
      <c r="J260" s="148"/>
      <c r="K260" s="148"/>
      <c r="L260" s="148"/>
      <c r="M260" s="148"/>
      <c r="N260" s="243"/>
      <c r="O260" s="95"/>
      <c r="P260" s="95"/>
      <c r="Q260" s="148"/>
      <c r="R260" s="148"/>
      <c r="S260" s="148"/>
      <c r="T260" s="148"/>
      <c r="U260" s="148"/>
      <c r="V260" s="148"/>
      <c r="W260" s="148"/>
      <c r="X260" s="148"/>
      <c r="Y260" s="148"/>
      <c r="Z260" s="148"/>
    </row>
    <row r="261" spans="1:26" ht="15.75" customHeight="1">
      <c r="A261" s="148"/>
      <c r="B261" s="148"/>
      <c r="C261" s="148"/>
      <c r="D261" s="148"/>
      <c r="E261" s="235"/>
      <c r="F261" s="148"/>
      <c r="G261" s="148"/>
      <c r="H261" s="227"/>
      <c r="I261" s="148"/>
      <c r="J261" s="148"/>
      <c r="K261" s="148"/>
      <c r="L261" s="148"/>
      <c r="M261" s="148"/>
      <c r="N261" s="243"/>
      <c r="O261" s="95"/>
      <c r="P261" s="95"/>
      <c r="Q261" s="148"/>
      <c r="R261" s="148"/>
      <c r="S261" s="148"/>
      <c r="T261" s="148"/>
      <c r="U261" s="148"/>
      <c r="V261" s="148"/>
      <c r="W261" s="148"/>
      <c r="X261" s="148"/>
      <c r="Y261" s="148"/>
      <c r="Z261" s="148"/>
    </row>
    <row r="262" spans="1:26" ht="15.75" customHeight="1">
      <c r="A262" s="148"/>
      <c r="B262" s="148"/>
      <c r="C262" s="148"/>
      <c r="D262" s="148"/>
      <c r="E262" s="235"/>
      <c r="F262" s="148"/>
      <c r="G262" s="148"/>
      <c r="H262" s="227"/>
      <c r="I262" s="148"/>
      <c r="J262" s="148"/>
      <c r="K262" s="148"/>
      <c r="L262" s="148"/>
      <c r="M262" s="148"/>
      <c r="N262" s="243"/>
      <c r="O262" s="95"/>
      <c r="P262" s="95"/>
      <c r="Q262" s="148"/>
      <c r="R262" s="148"/>
      <c r="S262" s="148"/>
      <c r="T262" s="148"/>
      <c r="U262" s="148"/>
      <c r="V262" s="148"/>
      <c r="W262" s="148"/>
      <c r="X262" s="148"/>
      <c r="Y262" s="148"/>
      <c r="Z262" s="148"/>
    </row>
    <row r="263" spans="1:26" ht="15.75" customHeight="1">
      <c r="A263" s="148"/>
      <c r="B263" s="148"/>
      <c r="C263" s="148"/>
      <c r="D263" s="148"/>
      <c r="E263" s="235"/>
      <c r="F263" s="148"/>
      <c r="G263" s="148"/>
      <c r="H263" s="227"/>
      <c r="I263" s="148"/>
      <c r="J263" s="148"/>
      <c r="K263" s="148"/>
      <c r="L263" s="148"/>
      <c r="M263" s="148"/>
      <c r="N263" s="243"/>
      <c r="O263" s="95"/>
      <c r="P263" s="95"/>
      <c r="Q263" s="148"/>
      <c r="R263" s="148"/>
      <c r="S263" s="148"/>
      <c r="T263" s="148"/>
      <c r="U263" s="148"/>
      <c r="V263" s="148"/>
      <c r="W263" s="148"/>
      <c r="X263" s="148"/>
      <c r="Y263" s="148"/>
      <c r="Z263" s="148"/>
    </row>
    <row r="264" spans="1:26" ht="15.75" customHeight="1">
      <c r="A264" s="148"/>
      <c r="B264" s="148"/>
      <c r="C264" s="148"/>
      <c r="D264" s="148"/>
      <c r="E264" s="235"/>
      <c r="F264" s="148"/>
      <c r="G264" s="148"/>
      <c r="H264" s="227"/>
      <c r="I264" s="148"/>
      <c r="J264" s="148"/>
      <c r="K264" s="148"/>
      <c r="L264" s="148"/>
      <c r="M264" s="148"/>
      <c r="N264" s="243"/>
      <c r="O264" s="95"/>
      <c r="P264" s="95"/>
      <c r="Q264" s="148"/>
      <c r="R264" s="148"/>
      <c r="S264" s="148"/>
      <c r="T264" s="148"/>
      <c r="U264" s="148"/>
      <c r="V264" s="148"/>
      <c r="W264" s="148"/>
      <c r="X264" s="148"/>
      <c r="Y264" s="148"/>
      <c r="Z264" s="148"/>
    </row>
    <row r="265" spans="1:26" ht="15.75" customHeight="1">
      <c r="A265" s="148"/>
      <c r="B265" s="148"/>
      <c r="C265" s="148"/>
      <c r="D265" s="148"/>
      <c r="E265" s="235"/>
      <c r="F265" s="148"/>
      <c r="G265" s="148"/>
      <c r="H265" s="227"/>
      <c r="I265" s="148"/>
      <c r="J265" s="148"/>
      <c r="K265" s="148"/>
      <c r="L265" s="148"/>
      <c r="M265" s="148"/>
      <c r="N265" s="243"/>
      <c r="O265" s="95"/>
      <c r="P265" s="95"/>
      <c r="Q265" s="148"/>
      <c r="R265" s="148"/>
      <c r="S265" s="148"/>
      <c r="T265" s="148"/>
      <c r="U265" s="148"/>
      <c r="V265" s="148"/>
      <c r="W265" s="148"/>
      <c r="X265" s="148"/>
      <c r="Y265" s="148"/>
      <c r="Z265" s="148"/>
    </row>
    <row r="266" spans="1:26" ht="15.75" customHeight="1">
      <c r="A266" s="148"/>
      <c r="B266" s="148"/>
      <c r="C266" s="148"/>
      <c r="D266" s="148"/>
      <c r="E266" s="235"/>
      <c r="F266" s="148"/>
      <c r="G266" s="148"/>
      <c r="H266" s="227"/>
      <c r="I266" s="148"/>
      <c r="J266" s="148"/>
      <c r="K266" s="148"/>
      <c r="L266" s="148"/>
      <c r="M266" s="148"/>
      <c r="N266" s="243"/>
      <c r="O266" s="95"/>
      <c r="P266" s="95"/>
      <c r="Q266" s="148"/>
      <c r="R266" s="148"/>
      <c r="S266" s="148"/>
      <c r="T266" s="148"/>
      <c r="U266" s="148"/>
      <c r="V266" s="148"/>
      <c r="W266" s="148"/>
      <c r="X266" s="148"/>
      <c r="Y266" s="148"/>
      <c r="Z266" s="148"/>
    </row>
    <row r="267" spans="1:26" ht="15.75" customHeight="1">
      <c r="A267" s="148"/>
      <c r="B267" s="148"/>
      <c r="C267" s="148"/>
      <c r="D267" s="148"/>
      <c r="E267" s="235"/>
      <c r="F267" s="148"/>
      <c r="G267" s="148"/>
      <c r="H267" s="227"/>
      <c r="I267" s="148"/>
      <c r="J267" s="148"/>
      <c r="K267" s="148"/>
      <c r="L267" s="148"/>
      <c r="M267" s="148"/>
      <c r="N267" s="243"/>
      <c r="O267" s="95"/>
      <c r="P267" s="95"/>
      <c r="Q267" s="148"/>
      <c r="R267" s="148"/>
      <c r="S267" s="148"/>
      <c r="T267" s="148"/>
      <c r="U267" s="148"/>
      <c r="V267" s="148"/>
      <c r="W267" s="148"/>
      <c r="X267" s="148"/>
      <c r="Y267" s="148"/>
      <c r="Z267" s="148"/>
    </row>
    <row r="268" spans="1:26" ht="15.75" customHeight="1">
      <c r="A268" s="148"/>
      <c r="B268" s="148"/>
      <c r="C268" s="148"/>
      <c r="D268" s="148"/>
      <c r="E268" s="235"/>
      <c r="F268" s="148"/>
      <c r="G268" s="148"/>
      <c r="H268" s="227"/>
      <c r="I268" s="148"/>
      <c r="J268" s="148"/>
      <c r="K268" s="148"/>
      <c r="L268" s="148"/>
      <c r="M268" s="148"/>
      <c r="N268" s="243"/>
      <c r="O268" s="95"/>
      <c r="P268" s="95"/>
      <c r="Q268" s="148"/>
      <c r="R268" s="148"/>
      <c r="S268" s="148"/>
      <c r="T268" s="148"/>
      <c r="U268" s="148"/>
      <c r="V268" s="148"/>
      <c r="W268" s="148"/>
      <c r="X268" s="148"/>
      <c r="Y268" s="148"/>
      <c r="Z268" s="148"/>
    </row>
    <row r="269" spans="1:26" ht="15.75" customHeight="1">
      <c r="A269" s="148"/>
      <c r="B269" s="148"/>
      <c r="C269" s="148"/>
      <c r="D269" s="148"/>
      <c r="E269" s="235"/>
      <c r="F269" s="148"/>
      <c r="G269" s="148"/>
      <c r="H269" s="227"/>
      <c r="I269" s="148"/>
      <c r="J269" s="148"/>
      <c r="K269" s="148"/>
      <c r="L269" s="148"/>
      <c r="M269" s="148"/>
      <c r="N269" s="243"/>
      <c r="O269" s="95"/>
      <c r="P269" s="95"/>
      <c r="Q269" s="148"/>
      <c r="R269" s="148"/>
      <c r="S269" s="148"/>
      <c r="T269" s="148"/>
      <c r="U269" s="148"/>
      <c r="V269" s="148"/>
      <c r="W269" s="148"/>
      <c r="X269" s="148"/>
      <c r="Y269" s="148"/>
      <c r="Z269" s="148"/>
    </row>
    <row r="270" spans="1:26" ht="15.75" customHeight="1">
      <c r="A270" s="148"/>
      <c r="B270" s="148"/>
      <c r="C270" s="148"/>
      <c r="D270" s="148"/>
      <c r="E270" s="235"/>
      <c r="F270" s="148"/>
      <c r="G270" s="148"/>
      <c r="H270" s="227"/>
      <c r="I270" s="148"/>
      <c r="J270" s="148"/>
      <c r="K270" s="148"/>
      <c r="L270" s="148"/>
      <c r="M270" s="148"/>
      <c r="N270" s="243"/>
      <c r="O270" s="95"/>
      <c r="P270" s="95"/>
      <c r="Q270" s="148"/>
      <c r="R270" s="148"/>
      <c r="S270" s="148"/>
      <c r="T270" s="148"/>
      <c r="U270" s="148"/>
      <c r="V270" s="148"/>
      <c r="W270" s="148"/>
      <c r="X270" s="148"/>
      <c r="Y270" s="148"/>
      <c r="Z270" s="148"/>
    </row>
    <row r="271" spans="1:26" ht="15.75" customHeight="1">
      <c r="A271" s="148"/>
      <c r="B271" s="148"/>
      <c r="C271" s="148"/>
      <c r="D271" s="148"/>
      <c r="E271" s="235"/>
      <c r="F271" s="148"/>
      <c r="G271" s="148"/>
      <c r="H271" s="227"/>
      <c r="I271" s="148"/>
      <c r="J271" s="148"/>
      <c r="K271" s="148"/>
      <c r="L271" s="148"/>
      <c r="M271" s="148"/>
      <c r="N271" s="243"/>
      <c r="O271" s="95"/>
      <c r="P271" s="95"/>
      <c r="Q271" s="148"/>
      <c r="R271" s="148"/>
      <c r="S271" s="148"/>
      <c r="T271" s="148"/>
      <c r="U271" s="148"/>
      <c r="V271" s="148"/>
      <c r="W271" s="148"/>
      <c r="X271" s="148"/>
      <c r="Y271" s="148"/>
      <c r="Z271" s="148"/>
    </row>
    <row r="272" spans="1:26" ht="15.75" customHeight="1">
      <c r="A272" s="148"/>
      <c r="B272" s="148"/>
      <c r="C272" s="148"/>
      <c r="D272" s="148"/>
      <c r="E272" s="235"/>
      <c r="F272" s="148"/>
      <c r="G272" s="148"/>
      <c r="H272" s="227"/>
      <c r="I272" s="148"/>
      <c r="J272" s="148"/>
      <c r="K272" s="148"/>
      <c r="L272" s="148"/>
      <c r="M272" s="148"/>
      <c r="N272" s="243"/>
      <c r="O272" s="95"/>
      <c r="P272" s="95"/>
      <c r="Q272" s="148"/>
      <c r="R272" s="148"/>
      <c r="S272" s="148"/>
      <c r="T272" s="148"/>
      <c r="U272" s="148"/>
      <c r="V272" s="148"/>
      <c r="W272" s="148"/>
      <c r="X272" s="148"/>
      <c r="Y272" s="148"/>
      <c r="Z272" s="148"/>
    </row>
    <row r="273" spans="1:26" ht="15.75" customHeight="1">
      <c r="A273" s="148"/>
      <c r="B273" s="148"/>
      <c r="C273" s="148"/>
      <c r="D273" s="148"/>
      <c r="E273" s="235"/>
      <c r="F273" s="148"/>
      <c r="G273" s="148"/>
      <c r="H273" s="227"/>
      <c r="I273" s="148"/>
      <c r="J273" s="148"/>
      <c r="K273" s="148"/>
      <c r="L273" s="148"/>
      <c r="M273" s="148"/>
      <c r="N273" s="243"/>
      <c r="O273" s="95"/>
      <c r="P273" s="95"/>
      <c r="Q273" s="148"/>
      <c r="R273" s="148"/>
      <c r="S273" s="148"/>
      <c r="T273" s="148"/>
      <c r="U273" s="148"/>
      <c r="V273" s="148"/>
      <c r="W273" s="148"/>
      <c r="X273" s="148"/>
      <c r="Y273" s="148"/>
      <c r="Z273" s="148"/>
    </row>
    <row r="274" spans="1:26" ht="15.75" customHeight="1">
      <c r="A274" s="148"/>
      <c r="B274" s="148"/>
      <c r="C274" s="148"/>
      <c r="D274" s="148"/>
      <c r="E274" s="235"/>
      <c r="F274" s="148"/>
      <c r="G274" s="148"/>
      <c r="H274" s="227"/>
      <c r="I274" s="148"/>
      <c r="J274" s="148"/>
      <c r="K274" s="148"/>
      <c r="L274" s="148"/>
      <c r="M274" s="148"/>
      <c r="N274" s="243"/>
      <c r="O274" s="95"/>
      <c r="P274" s="95"/>
      <c r="Q274" s="148"/>
      <c r="R274" s="148"/>
      <c r="S274" s="148"/>
      <c r="T274" s="148"/>
      <c r="U274" s="148"/>
      <c r="V274" s="148"/>
      <c r="W274" s="148"/>
      <c r="X274" s="148"/>
      <c r="Y274" s="148"/>
      <c r="Z274" s="148"/>
    </row>
    <row r="275" spans="1:26" ht="15.75" customHeight="1">
      <c r="A275" s="148"/>
      <c r="B275" s="148"/>
      <c r="C275" s="148"/>
      <c r="D275" s="148"/>
      <c r="E275" s="235"/>
      <c r="F275" s="148"/>
      <c r="G275" s="148"/>
      <c r="H275" s="227"/>
      <c r="I275" s="148"/>
      <c r="J275" s="148"/>
      <c r="K275" s="148"/>
      <c r="L275" s="148"/>
      <c r="M275" s="148"/>
      <c r="N275" s="243"/>
      <c r="O275" s="95"/>
      <c r="P275" s="95"/>
      <c r="Q275" s="148"/>
      <c r="R275" s="148"/>
      <c r="S275" s="148"/>
      <c r="T275" s="148"/>
      <c r="U275" s="148"/>
      <c r="V275" s="148"/>
      <c r="W275" s="148"/>
      <c r="X275" s="148"/>
      <c r="Y275" s="148"/>
      <c r="Z275" s="148"/>
    </row>
    <row r="276" spans="1:26" ht="15.75" customHeight="1">
      <c r="A276" s="148"/>
      <c r="B276" s="148"/>
      <c r="C276" s="148"/>
      <c r="D276" s="148"/>
      <c r="E276" s="235"/>
      <c r="F276" s="148"/>
      <c r="G276" s="148"/>
      <c r="H276" s="227"/>
      <c r="I276" s="148"/>
      <c r="J276" s="148"/>
      <c r="K276" s="148"/>
      <c r="L276" s="148"/>
      <c r="M276" s="148"/>
      <c r="N276" s="243"/>
      <c r="O276" s="95"/>
      <c r="P276" s="95"/>
      <c r="Q276" s="148"/>
      <c r="R276" s="148"/>
      <c r="S276" s="148"/>
      <c r="T276" s="148"/>
      <c r="U276" s="148"/>
      <c r="V276" s="148"/>
      <c r="W276" s="148"/>
      <c r="X276" s="148"/>
      <c r="Y276" s="148"/>
      <c r="Z276" s="148"/>
    </row>
    <row r="277" spans="1:26" ht="15.75" customHeight="1">
      <c r="A277" s="148"/>
      <c r="B277" s="148"/>
      <c r="C277" s="148"/>
      <c r="D277" s="148"/>
      <c r="E277" s="235"/>
      <c r="F277" s="148"/>
      <c r="G277" s="148"/>
      <c r="H277" s="227"/>
      <c r="I277" s="148"/>
      <c r="J277" s="148"/>
      <c r="K277" s="148"/>
      <c r="L277" s="148"/>
      <c r="M277" s="148"/>
      <c r="N277" s="243"/>
      <c r="O277" s="95"/>
      <c r="P277" s="95"/>
      <c r="Q277" s="148"/>
      <c r="R277" s="148"/>
      <c r="S277" s="148"/>
      <c r="T277" s="148"/>
      <c r="U277" s="148"/>
      <c r="V277" s="148"/>
      <c r="W277" s="148"/>
      <c r="X277" s="148"/>
      <c r="Y277" s="148"/>
      <c r="Z277" s="148"/>
    </row>
    <row r="278" spans="1:26" ht="15.75" customHeight="1">
      <c r="A278" s="148"/>
      <c r="B278" s="148"/>
      <c r="C278" s="148"/>
      <c r="D278" s="148"/>
      <c r="E278" s="235"/>
      <c r="F278" s="148"/>
      <c r="G278" s="148"/>
      <c r="H278" s="227"/>
      <c r="I278" s="148"/>
      <c r="J278" s="148"/>
      <c r="K278" s="148"/>
      <c r="L278" s="148"/>
      <c r="M278" s="148"/>
      <c r="N278" s="243"/>
      <c r="O278" s="95"/>
      <c r="P278" s="95"/>
      <c r="Q278" s="148"/>
      <c r="R278" s="148"/>
      <c r="S278" s="148"/>
      <c r="T278" s="148"/>
      <c r="U278" s="148"/>
      <c r="V278" s="148"/>
      <c r="W278" s="148"/>
      <c r="X278" s="148"/>
      <c r="Y278" s="148"/>
      <c r="Z278" s="148"/>
    </row>
    <row r="279" spans="1:26" ht="15.75" customHeight="1">
      <c r="A279" s="148"/>
      <c r="B279" s="148"/>
      <c r="C279" s="148"/>
      <c r="D279" s="148"/>
      <c r="E279" s="235"/>
      <c r="F279" s="148"/>
      <c r="G279" s="148"/>
      <c r="H279" s="227"/>
      <c r="I279" s="148"/>
      <c r="J279" s="148"/>
      <c r="K279" s="148"/>
      <c r="L279" s="148"/>
      <c r="M279" s="148"/>
      <c r="N279" s="243"/>
      <c r="O279" s="95"/>
      <c r="P279" s="95"/>
      <c r="Q279" s="148"/>
      <c r="R279" s="148"/>
      <c r="S279" s="148"/>
      <c r="T279" s="148"/>
      <c r="U279" s="148"/>
      <c r="V279" s="148"/>
      <c r="W279" s="148"/>
      <c r="X279" s="148"/>
      <c r="Y279" s="148"/>
      <c r="Z279" s="148"/>
    </row>
    <row r="280" spans="1:26" ht="15.75" customHeight="1">
      <c r="A280" s="148"/>
      <c r="B280" s="148"/>
      <c r="C280" s="148"/>
      <c r="D280" s="148"/>
      <c r="E280" s="235"/>
      <c r="F280" s="148"/>
      <c r="G280" s="148"/>
      <c r="H280" s="227"/>
      <c r="I280" s="148"/>
      <c r="J280" s="148"/>
      <c r="K280" s="148"/>
      <c r="L280" s="148"/>
      <c r="M280" s="148"/>
      <c r="N280" s="243"/>
      <c r="O280" s="95"/>
      <c r="P280" s="95"/>
      <c r="Q280" s="148"/>
      <c r="R280" s="148"/>
      <c r="S280" s="148"/>
      <c r="T280" s="148"/>
      <c r="U280" s="148"/>
      <c r="V280" s="148"/>
      <c r="W280" s="148"/>
      <c r="X280" s="148"/>
      <c r="Y280" s="148"/>
      <c r="Z280" s="148"/>
    </row>
    <row r="281" spans="1:26" ht="15.75" customHeight="1">
      <c r="A281" s="148"/>
      <c r="B281" s="148"/>
      <c r="C281" s="148"/>
      <c r="D281" s="148"/>
      <c r="E281" s="235"/>
      <c r="F281" s="148"/>
      <c r="G281" s="148"/>
      <c r="H281" s="227"/>
      <c r="I281" s="148"/>
      <c r="J281" s="148"/>
      <c r="K281" s="148"/>
      <c r="L281" s="148"/>
      <c r="M281" s="148"/>
      <c r="N281" s="243"/>
      <c r="O281" s="95"/>
      <c r="P281" s="95"/>
      <c r="Q281" s="148"/>
      <c r="R281" s="148"/>
      <c r="S281" s="148"/>
      <c r="T281" s="148"/>
      <c r="U281" s="148"/>
      <c r="V281" s="148"/>
      <c r="W281" s="148"/>
      <c r="X281" s="148"/>
      <c r="Y281" s="148"/>
      <c r="Z281" s="148"/>
    </row>
    <row r="282" spans="1:26" ht="15.75" customHeight="1">
      <c r="A282" s="148"/>
      <c r="B282" s="148"/>
      <c r="C282" s="148"/>
      <c r="D282" s="148"/>
      <c r="E282" s="235"/>
      <c r="F282" s="148"/>
      <c r="G282" s="148"/>
      <c r="H282" s="227"/>
      <c r="I282" s="148"/>
      <c r="J282" s="148"/>
      <c r="K282" s="148"/>
      <c r="L282" s="148"/>
      <c r="M282" s="148"/>
      <c r="N282" s="243"/>
      <c r="O282" s="95"/>
      <c r="P282" s="95"/>
      <c r="Q282" s="148"/>
      <c r="R282" s="148"/>
      <c r="S282" s="148"/>
      <c r="T282" s="148"/>
      <c r="U282" s="148"/>
      <c r="V282" s="148"/>
      <c r="W282" s="148"/>
      <c r="X282" s="148"/>
      <c r="Y282" s="148"/>
      <c r="Z282" s="148"/>
    </row>
    <row r="283" spans="1:26" ht="15.75" customHeight="1">
      <c r="A283" s="148"/>
      <c r="B283" s="148"/>
      <c r="C283" s="148"/>
      <c r="D283" s="148"/>
      <c r="E283" s="235"/>
      <c r="F283" s="148"/>
      <c r="G283" s="148"/>
      <c r="H283" s="227"/>
      <c r="I283" s="148"/>
      <c r="J283" s="148"/>
      <c r="K283" s="148"/>
      <c r="L283" s="148"/>
      <c r="M283" s="148"/>
      <c r="N283" s="243"/>
      <c r="O283" s="95"/>
      <c r="P283" s="95"/>
      <c r="Q283" s="148"/>
      <c r="R283" s="148"/>
      <c r="S283" s="148"/>
      <c r="T283" s="148"/>
      <c r="U283" s="148"/>
      <c r="V283" s="148"/>
      <c r="W283" s="148"/>
      <c r="X283" s="148"/>
      <c r="Y283" s="148"/>
      <c r="Z283" s="148"/>
    </row>
    <row r="284" spans="1:26" ht="15.75" customHeight="1">
      <c r="A284" s="148"/>
      <c r="B284" s="148"/>
      <c r="C284" s="148"/>
      <c r="D284" s="148"/>
      <c r="E284" s="235"/>
      <c r="F284" s="148"/>
      <c r="G284" s="148"/>
      <c r="H284" s="227"/>
      <c r="I284" s="148"/>
      <c r="J284" s="148"/>
      <c r="K284" s="148"/>
      <c r="L284" s="148"/>
      <c r="M284" s="148"/>
      <c r="N284" s="243"/>
      <c r="O284" s="95"/>
      <c r="P284" s="95"/>
      <c r="Q284" s="148"/>
      <c r="R284" s="148"/>
      <c r="S284" s="148"/>
      <c r="T284" s="148"/>
      <c r="U284" s="148"/>
      <c r="V284" s="148"/>
      <c r="W284" s="148"/>
      <c r="X284" s="148"/>
      <c r="Y284" s="148"/>
      <c r="Z284" s="148"/>
    </row>
    <row r="285" spans="1:26" ht="15.75" customHeight="1">
      <c r="A285" s="148"/>
      <c r="B285" s="148"/>
      <c r="C285" s="148"/>
      <c r="D285" s="148"/>
      <c r="E285" s="235"/>
      <c r="F285" s="148"/>
      <c r="G285" s="148"/>
      <c r="H285" s="227"/>
      <c r="I285" s="148"/>
      <c r="J285" s="148"/>
      <c r="K285" s="148"/>
      <c r="L285" s="148"/>
      <c r="M285" s="148"/>
      <c r="N285" s="243"/>
      <c r="O285" s="95"/>
      <c r="P285" s="95"/>
      <c r="Q285" s="148"/>
      <c r="R285" s="148"/>
      <c r="S285" s="148"/>
      <c r="T285" s="148"/>
      <c r="U285" s="148"/>
      <c r="V285" s="148"/>
      <c r="W285" s="148"/>
      <c r="X285" s="148"/>
      <c r="Y285" s="148"/>
      <c r="Z285" s="148"/>
    </row>
    <row r="286" spans="1:26" ht="15.75" customHeight="1">
      <c r="A286" s="148"/>
      <c r="B286" s="148"/>
      <c r="C286" s="148"/>
      <c r="D286" s="148"/>
      <c r="E286" s="235"/>
      <c r="F286" s="148"/>
      <c r="G286" s="148"/>
      <c r="H286" s="227"/>
      <c r="I286" s="148"/>
      <c r="J286" s="148"/>
      <c r="K286" s="148"/>
      <c r="L286" s="148"/>
      <c r="M286" s="148"/>
      <c r="N286" s="243"/>
      <c r="O286" s="95"/>
      <c r="P286" s="95"/>
      <c r="Q286" s="148"/>
      <c r="R286" s="148"/>
      <c r="S286" s="148"/>
      <c r="T286" s="148"/>
      <c r="U286" s="148"/>
      <c r="V286" s="148"/>
      <c r="W286" s="148"/>
      <c r="X286" s="148"/>
      <c r="Y286" s="148"/>
      <c r="Z286" s="148"/>
    </row>
    <row r="287" spans="1:26" ht="15.75" customHeight="1">
      <c r="A287" s="148"/>
      <c r="B287" s="148"/>
      <c r="C287" s="148"/>
      <c r="D287" s="148"/>
      <c r="E287" s="235"/>
      <c r="F287" s="148"/>
      <c r="G287" s="148"/>
      <c r="H287" s="227"/>
      <c r="I287" s="148"/>
      <c r="J287" s="148"/>
      <c r="K287" s="148"/>
      <c r="L287" s="148"/>
      <c r="M287" s="148"/>
      <c r="N287" s="243"/>
      <c r="O287" s="95"/>
      <c r="P287" s="95"/>
      <c r="Q287" s="148"/>
      <c r="R287" s="148"/>
      <c r="S287" s="148"/>
      <c r="T287" s="148"/>
      <c r="U287" s="148"/>
      <c r="V287" s="148"/>
      <c r="W287" s="148"/>
      <c r="X287" s="148"/>
      <c r="Y287" s="148"/>
      <c r="Z287" s="148"/>
    </row>
    <row r="288" spans="1:26" ht="15.75" customHeight="1">
      <c r="A288" s="148"/>
      <c r="B288" s="148"/>
      <c r="C288" s="148"/>
      <c r="D288" s="148"/>
      <c r="E288" s="235"/>
      <c r="F288" s="148"/>
      <c r="G288" s="148"/>
      <c r="H288" s="227"/>
      <c r="I288" s="148"/>
      <c r="J288" s="148"/>
      <c r="K288" s="148"/>
      <c r="L288" s="148"/>
      <c r="M288" s="148"/>
      <c r="N288" s="243"/>
      <c r="O288" s="95"/>
      <c r="P288" s="95"/>
      <c r="Q288" s="148"/>
      <c r="R288" s="148"/>
      <c r="S288" s="148"/>
      <c r="T288" s="148"/>
      <c r="U288" s="148"/>
      <c r="V288" s="148"/>
      <c r="W288" s="148"/>
      <c r="X288" s="148"/>
      <c r="Y288" s="148"/>
      <c r="Z288" s="148"/>
    </row>
    <row r="289" spans="1:26" ht="15.75" customHeight="1">
      <c r="A289" s="148"/>
      <c r="B289" s="148"/>
      <c r="C289" s="148"/>
      <c r="D289" s="148"/>
      <c r="E289" s="235"/>
      <c r="F289" s="148"/>
      <c r="G289" s="148"/>
      <c r="H289" s="227"/>
      <c r="I289" s="148"/>
      <c r="J289" s="148"/>
      <c r="K289" s="148"/>
      <c r="L289" s="148"/>
      <c r="M289" s="148"/>
      <c r="N289" s="243"/>
      <c r="O289" s="95"/>
      <c r="P289" s="95"/>
      <c r="Q289" s="148"/>
      <c r="R289" s="148"/>
      <c r="S289" s="148"/>
      <c r="T289" s="148"/>
      <c r="U289" s="148"/>
      <c r="V289" s="148"/>
      <c r="W289" s="148"/>
      <c r="X289" s="148"/>
      <c r="Y289" s="148"/>
      <c r="Z289" s="148"/>
    </row>
    <row r="290" spans="1:26" ht="15.75" customHeight="1">
      <c r="A290" s="148"/>
      <c r="B290" s="148"/>
      <c r="C290" s="148"/>
      <c r="D290" s="148"/>
      <c r="E290" s="235"/>
      <c r="F290" s="148"/>
      <c r="G290" s="148"/>
      <c r="H290" s="227"/>
      <c r="I290" s="148"/>
      <c r="J290" s="148"/>
      <c r="K290" s="148"/>
      <c r="L290" s="148"/>
      <c r="M290" s="148"/>
      <c r="N290" s="243"/>
      <c r="O290" s="95"/>
      <c r="P290" s="95"/>
      <c r="Q290" s="148"/>
      <c r="R290" s="148"/>
      <c r="S290" s="148"/>
      <c r="T290" s="148"/>
      <c r="U290" s="148"/>
      <c r="V290" s="148"/>
      <c r="W290" s="148"/>
      <c r="X290" s="148"/>
      <c r="Y290" s="148"/>
      <c r="Z290" s="148"/>
    </row>
    <row r="291" spans="1:26" ht="15.75" customHeight="1">
      <c r="A291" s="148"/>
      <c r="B291" s="148"/>
      <c r="C291" s="148"/>
      <c r="D291" s="148"/>
      <c r="E291" s="235"/>
      <c r="F291" s="148"/>
      <c r="G291" s="148"/>
      <c r="H291" s="227"/>
      <c r="I291" s="148"/>
      <c r="J291" s="148"/>
      <c r="K291" s="148"/>
      <c r="L291" s="148"/>
      <c r="M291" s="148"/>
      <c r="N291" s="243"/>
      <c r="O291" s="95"/>
      <c r="P291" s="95"/>
      <c r="Q291" s="148"/>
      <c r="R291" s="148"/>
      <c r="S291" s="148"/>
      <c r="T291" s="148"/>
      <c r="U291" s="148"/>
      <c r="V291" s="148"/>
      <c r="W291" s="148"/>
      <c r="X291" s="148"/>
      <c r="Y291" s="148"/>
      <c r="Z291" s="148"/>
    </row>
    <row r="292" spans="1:26" ht="15.75" customHeight="1">
      <c r="A292" s="148"/>
      <c r="B292" s="148"/>
      <c r="C292" s="148"/>
      <c r="D292" s="148"/>
      <c r="E292" s="235"/>
      <c r="F292" s="148"/>
      <c r="G292" s="148"/>
      <c r="H292" s="227"/>
      <c r="I292" s="148"/>
      <c r="J292" s="148"/>
      <c r="K292" s="148"/>
      <c r="L292" s="148"/>
      <c r="M292" s="148"/>
      <c r="N292" s="243"/>
      <c r="O292" s="95"/>
      <c r="P292" s="95"/>
      <c r="Q292" s="148"/>
      <c r="R292" s="148"/>
      <c r="S292" s="148"/>
      <c r="T292" s="148"/>
      <c r="U292" s="148"/>
      <c r="V292" s="148"/>
      <c r="W292" s="148"/>
      <c r="X292" s="148"/>
      <c r="Y292" s="148"/>
      <c r="Z292" s="148"/>
    </row>
    <row r="293" spans="1:26" ht="15.75" customHeight="1">
      <c r="A293" s="148"/>
      <c r="B293" s="148"/>
      <c r="C293" s="148"/>
      <c r="D293" s="148"/>
      <c r="E293" s="235"/>
      <c r="F293" s="148"/>
      <c r="G293" s="148"/>
      <c r="H293" s="227"/>
      <c r="I293" s="148"/>
      <c r="J293" s="148"/>
      <c r="K293" s="148"/>
      <c r="L293" s="148"/>
      <c r="M293" s="148"/>
      <c r="N293" s="243"/>
      <c r="O293" s="95"/>
      <c r="P293" s="95"/>
      <c r="Q293" s="148"/>
      <c r="R293" s="148"/>
      <c r="S293" s="148"/>
      <c r="T293" s="148"/>
      <c r="U293" s="148"/>
      <c r="V293" s="148"/>
      <c r="W293" s="148"/>
      <c r="X293" s="148"/>
      <c r="Y293" s="148"/>
      <c r="Z293" s="148"/>
    </row>
    <row r="294" spans="1:26" ht="15.75" customHeight="1">
      <c r="A294" s="148"/>
      <c r="B294" s="148"/>
      <c r="C294" s="148"/>
      <c r="D294" s="148"/>
      <c r="E294" s="235"/>
      <c r="F294" s="148"/>
      <c r="G294" s="148"/>
      <c r="H294" s="227"/>
      <c r="I294" s="148"/>
      <c r="J294" s="148"/>
      <c r="K294" s="148"/>
      <c r="L294" s="148"/>
      <c r="M294" s="148"/>
      <c r="N294" s="243"/>
      <c r="O294" s="95"/>
      <c r="P294" s="95"/>
      <c r="Q294" s="148"/>
      <c r="R294" s="148"/>
      <c r="S294" s="148"/>
      <c r="T294" s="148"/>
      <c r="U294" s="148"/>
      <c r="V294" s="148"/>
      <c r="W294" s="148"/>
      <c r="X294" s="148"/>
      <c r="Y294" s="148"/>
      <c r="Z294" s="148"/>
    </row>
    <row r="295" spans="1:26" ht="15.75" customHeight="1">
      <c r="A295" s="148"/>
      <c r="B295" s="148"/>
      <c r="C295" s="148"/>
      <c r="D295" s="148"/>
      <c r="E295" s="235"/>
      <c r="F295" s="148"/>
      <c r="G295" s="148"/>
      <c r="H295" s="227"/>
      <c r="I295" s="148"/>
      <c r="J295" s="148"/>
      <c r="K295" s="148"/>
      <c r="L295" s="148"/>
      <c r="M295" s="148"/>
      <c r="N295" s="243"/>
      <c r="O295" s="95"/>
      <c r="P295" s="95"/>
      <c r="Q295" s="148"/>
      <c r="R295" s="148"/>
      <c r="S295" s="148"/>
      <c r="T295" s="148"/>
      <c r="U295" s="148"/>
      <c r="V295" s="148"/>
      <c r="W295" s="148"/>
      <c r="X295" s="148"/>
      <c r="Y295" s="148"/>
      <c r="Z295" s="148"/>
    </row>
    <row r="296" spans="1:26" ht="15.75" customHeight="1">
      <c r="A296" s="148"/>
      <c r="B296" s="148"/>
      <c r="C296" s="148"/>
      <c r="D296" s="148"/>
      <c r="E296" s="235"/>
      <c r="F296" s="148"/>
      <c r="G296" s="148"/>
      <c r="H296" s="227"/>
      <c r="I296" s="148"/>
      <c r="J296" s="148"/>
      <c r="K296" s="148"/>
      <c r="L296" s="148"/>
      <c r="M296" s="148"/>
      <c r="N296" s="243"/>
      <c r="O296" s="95"/>
      <c r="P296" s="95"/>
      <c r="Q296" s="148"/>
      <c r="R296" s="148"/>
      <c r="S296" s="148"/>
      <c r="T296" s="148"/>
      <c r="U296" s="148"/>
      <c r="V296" s="148"/>
      <c r="W296" s="148"/>
      <c r="X296" s="148"/>
      <c r="Y296" s="148"/>
      <c r="Z296" s="148"/>
    </row>
    <row r="297" spans="1:26" ht="15.75" customHeight="1">
      <c r="A297" s="148"/>
      <c r="B297" s="148"/>
      <c r="C297" s="148"/>
      <c r="D297" s="148"/>
      <c r="E297" s="235"/>
      <c r="F297" s="148"/>
      <c r="G297" s="148"/>
      <c r="H297" s="227"/>
      <c r="I297" s="148"/>
      <c r="J297" s="148"/>
      <c r="K297" s="148"/>
      <c r="L297" s="148"/>
      <c r="M297" s="148"/>
      <c r="N297" s="243"/>
      <c r="O297" s="95"/>
      <c r="P297" s="95"/>
      <c r="Q297" s="148"/>
      <c r="R297" s="148"/>
      <c r="S297" s="148"/>
      <c r="T297" s="148"/>
      <c r="U297" s="148"/>
      <c r="V297" s="148"/>
      <c r="W297" s="148"/>
      <c r="X297" s="148"/>
      <c r="Y297" s="148"/>
      <c r="Z297" s="148"/>
    </row>
    <row r="298" spans="1:26" ht="15.75" customHeight="1">
      <c r="A298" s="148"/>
      <c r="B298" s="148"/>
      <c r="C298" s="148"/>
      <c r="D298" s="148"/>
      <c r="E298" s="235"/>
      <c r="F298" s="148"/>
      <c r="G298" s="148"/>
      <c r="H298" s="227"/>
      <c r="I298" s="148"/>
      <c r="J298" s="148"/>
      <c r="K298" s="148"/>
      <c r="L298" s="148"/>
      <c r="M298" s="148"/>
      <c r="N298" s="243"/>
      <c r="O298" s="95"/>
      <c r="P298" s="95"/>
      <c r="Q298" s="148"/>
      <c r="R298" s="148"/>
      <c r="S298" s="148"/>
      <c r="T298" s="148"/>
      <c r="U298" s="148"/>
      <c r="V298" s="148"/>
      <c r="W298" s="148"/>
      <c r="X298" s="148"/>
      <c r="Y298" s="148"/>
      <c r="Z298" s="148"/>
    </row>
    <row r="299" spans="1:26" ht="15.75" customHeight="1">
      <c r="A299" s="148"/>
      <c r="B299" s="148"/>
      <c r="C299" s="148"/>
      <c r="D299" s="148"/>
      <c r="E299" s="235"/>
      <c r="F299" s="148"/>
      <c r="G299" s="148"/>
      <c r="H299" s="227"/>
      <c r="I299" s="148"/>
      <c r="J299" s="148"/>
      <c r="K299" s="148"/>
      <c r="L299" s="148"/>
      <c r="M299" s="148"/>
      <c r="N299" s="243"/>
      <c r="O299" s="95"/>
      <c r="P299" s="95"/>
      <c r="Q299" s="148"/>
      <c r="R299" s="148"/>
      <c r="S299" s="148"/>
      <c r="T299" s="148"/>
      <c r="U299" s="148"/>
      <c r="V299" s="148"/>
      <c r="W299" s="148"/>
      <c r="X299" s="148"/>
      <c r="Y299" s="148"/>
      <c r="Z299" s="148"/>
    </row>
    <row r="300" spans="1:26" ht="15.75" customHeight="1">
      <c r="A300" s="148"/>
      <c r="B300" s="148"/>
      <c r="C300" s="148"/>
      <c r="D300" s="148"/>
      <c r="E300" s="235"/>
      <c r="F300" s="148"/>
      <c r="G300" s="148"/>
      <c r="H300" s="227"/>
      <c r="I300" s="148"/>
      <c r="J300" s="148"/>
      <c r="K300" s="148"/>
      <c r="L300" s="148"/>
      <c r="M300" s="148"/>
      <c r="N300" s="243"/>
      <c r="O300" s="95"/>
      <c r="P300" s="95"/>
      <c r="Q300" s="148"/>
      <c r="R300" s="148"/>
      <c r="S300" s="148"/>
      <c r="T300" s="148"/>
      <c r="U300" s="148"/>
      <c r="V300" s="148"/>
      <c r="W300" s="148"/>
      <c r="X300" s="148"/>
      <c r="Y300" s="148"/>
      <c r="Z300" s="148"/>
    </row>
    <row r="301" spans="1:26" ht="15.75" customHeight="1">
      <c r="A301" s="148"/>
      <c r="B301" s="148"/>
      <c r="C301" s="148"/>
      <c r="D301" s="148"/>
      <c r="E301" s="235"/>
      <c r="F301" s="148"/>
      <c r="G301" s="148"/>
      <c r="H301" s="227"/>
      <c r="I301" s="148"/>
      <c r="J301" s="148"/>
      <c r="K301" s="148"/>
      <c r="L301" s="148"/>
      <c r="M301" s="148"/>
      <c r="N301" s="243"/>
      <c r="O301" s="95"/>
      <c r="P301" s="95"/>
      <c r="Q301" s="148"/>
      <c r="R301" s="148"/>
      <c r="S301" s="148"/>
      <c r="T301" s="148"/>
      <c r="U301" s="148"/>
      <c r="V301" s="148"/>
      <c r="W301" s="148"/>
      <c r="X301" s="148"/>
      <c r="Y301" s="148"/>
      <c r="Z301" s="148"/>
    </row>
    <row r="302" spans="1:26" ht="15.75" customHeight="1">
      <c r="A302" s="148"/>
      <c r="B302" s="148"/>
      <c r="C302" s="148"/>
      <c r="D302" s="148"/>
      <c r="E302" s="235"/>
      <c r="F302" s="148"/>
      <c r="G302" s="148"/>
      <c r="H302" s="227"/>
      <c r="I302" s="148"/>
      <c r="J302" s="148"/>
      <c r="K302" s="148"/>
      <c r="L302" s="148"/>
      <c r="M302" s="148"/>
      <c r="N302" s="243"/>
      <c r="O302" s="95"/>
      <c r="P302" s="95"/>
      <c r="Q302" s="148"/>
      <c r="R302" s="148"/>
      <c r="S302" s="148"/>
      <c r="T302" s="148"/>
      <c r="U302" s="148"/>
      <c r="V302" s="148"/>
      <c r="W302" s="148"/>
      <c r="X302" s="148"/>
      <c r="Y302" s="148"/>
      <c r="Z302" s="148"/>
    </row>
    <row r="303" spans="1:26" ht="15.75" customHeight="1">
      <c r="A303" s="148"/>
      <c r="B303" s="148"/>
      <c r="C303" s="148"/>
      <c r="D303" s="148"/>
      <c r="E303" s="235"/>
      <c r="F303" s="148"/>
      <c r="G303" s="148"/>
      <c r="H303" s="227"/>
      <c r="I303" s="148"/>
      <c r="J303" s="148"/>
      <c r="K303" s="148"/>
      <c r="L303" s="148"/>
      <c r="M303" s="148"/>
      <c r="N303" s="243"/>
      <c r="O303" s="95"/>
      <c r="P303" s="95"/>
      <c r="Q303" s="148"/>
      <c r="R303" s="148"/>
      <c r="S303" s="148"/>
      <c r="T303" s="148"/>
      <c r="U303" s="148"/>
      <c r="V303" s="148"/>
      <c r="W303" s="148"/>
      <c r="X303" s="148"/>
      <c r="Y303" s="148"/>
      <c r="Z303" s="148"/>
    </row>
    <row r="304" spans="1:26" ht="15.75" customHeight="1">
      <c r="A304" s="148"/>
      <c r="B304" s="148"/>
      <c r="C304" s="148"/>
      <c r="D304" s="148"/>
      <c r="E304" s="235"/>
      <c r="F304" s="148"/>
      <c r="G304" s="148"/>
      <c r="H304" s="227"/>
      <c r="I304" s="148"/>
      <c r="J304" s="148"/>
      <c r="K304" s="148"/>
      <c r="L304" s="148"/>
      <c r="M304" s="148"/>
      <c r="N304" s="243"/>
      <c r="O304" s="95"/>
      <c r="P304" s="95"/>
      <c r="Q304" s="148"/>
      <c r="R304" s="148"/>
      <c r="S304" s="148"/>
      <c r="T304" s="148"/>
      <c r="U304" s="148"/>
      <c r="V304" s="148"/>
      <c r="W304" s="148"/>
      <c r="X304" s="148"/>
      <c r="Y304" s="148"/>
      <c r="Z304" s="148"/>
    </row>
    <row r="305" spans="1:26" ht="15.75" customHeight="1">
      <c r="A305" s="148"/>
      <c r="B305" s="148"/>
      <c r="C305" s="148"/>
      <c r="D305" s="148"/>
      <c r="E305" s="235"/>
      <c r="F305" s="148"/>
      <c r="G305" s="148"/>
      <c r="H305" s="227"/>
      <c r="I305" s="148"/>
      <c r="J305" s="148"/>
      <c r="K305" s="148"/>
      <c r="L305" s="148"/>
      <c r="M305" s="148"/>
      <c r="N305" s="243"/>
      <c r="O305" s="95"/>
      <c r="P305" s="95"/>
      <c r="Q305" s="148"/>
      <c r="R305" s="148"/>
      <c r="S305" s="148"/>
      <c r="T305" s="148"/>
      <c r="U305" s="148"/>
      <c r="V305" s="148"/>
      <c r="W305" s="148"/>
      <c r="X305" s="148"/>
      <c r="Y305" s="148"/>
      <c r="Z305" s="148"/>
    </row>
    <row r="306" spans="1:26" ht="15.75" customHeight="1">
      <c r="A306" s="148"/>
      <c r="B306" s="148"/>
      <c r="C306" s="148"/>
      <c r="D306" s="148"/>
      <c r="E306" s="235"/>
      <c r="F306" s="148"/>
      <c r="G306" s="148"/>
      <c r="H306" s="227"/>
      <c r="I306" s="148"/>
      <c r="J306" s="148"/>
      <c r="K306" s="148"/>
      <c r="L306" s="148"/>
      <c r="M306" s="148"/>
      <c r="N306" s="243"/>
      <c r="O306" s="95"/>
      <c r="P306" s="95"/>
      <c r="Q306" s="148"/>
      <c r="R306" s="148"/>
      <c r="S306" s="148"/>
      <c r="T306" s="148"/>
      <c r="U306" s="148"/>
      <c r="V306" s="148"/>
      <c r="W306" s="148"/>
      <c r="X306" s="148"/>
      <c r="Y306" s="148"/>
      <c r="Z306" s="148"/>
    </row>
    <row r="307" spans="1:26" ht="15.75" customHeight="1">
      <c r="A307" s="148"/>
      <c r="B307" s="148"/>
      <c r="C307" s="148"/>
      <c r="D307" s="148"/>
      <c r="E307" s="235"/>
      <c r="F307" s="148"/>
      <c r="G307" s="148"/>
      <c r="H307" s="227"/>
      <c r="I307" s="148"/>
      <c r="J307" s="148"/>
      <c r="K307" s="148"/>
      <c r="L307" s="148"/>
      <c r="M307" s="148"/>
      <c r="N307" s="243"/>
      <c r="O307" s="95"/>
      <c r="P307" s="95"/>
      <c r="Q307" s="148"/>
      <c r="R307" s="148"/>
      <c r="S307" s="148"/>
      <c r="T307" s="148"/>
      <c r="U307" s="148"/>
      <c r="V307" s="148"/>
      <c r="W307" s="148"/>
      <c r="X307" s="148"/>
      <c r="Y307" s="148"/>
      <c r="Z307" s="148"/>
    </row>
    <row r="308" spans="1:26" ht="15.75" customHeight="1">
      <c r="A308" s="148"/>
      <c r="B308" s="148"/>
      <c r="C308" s="148"/>
      <c r="D308" s="148"/>
      <c r="E308" s="235"/>
      <c r="F308" s="148"/>
      <c r="G308" s="148"/>
      <c r="H308" s="227"/>
      <c r="I308" s="148"/>
      <c r="J308" s="148"/>
      <c r="K308" s="148"/>
      <c r="L308" s="148"/>
      <c r="M308" s="148"/>
      <c r="N308" s="243"/>
      <c r="O308" s="95"/>
      <c r="P308" s="95"/>
      <c r="Q308" s="148"/>
      <c r="R308" s="148"/>
      <c r="S308" s="148"/>
      <c r="T308" s="148"/>
      <c r="U308" s="148"/>
      <c r="V308" s="148"/>
      <c r="W308" s="148"/>
      <c r="X308" s="148"/>
      <c r="Y308" s="148"/>
      <c r="Z308" s="148"/>
    </row>
    <row r="309" spans="1:26" ht="15.75" customHeight="1">
      <c r="A309" s="148"/>
      <c r="B309" s="148"/>
      <c r="C309" s="148"/>
      <c r="D309" s="148"/>
      <c r="E309" s="235"/>
      <c r="F309" s="148"/>
      <c r="G309" s="148"/>
      <c r="H309" s="227"/>
      <c r="I309" s="148"/>
      <c r="J309" s="148"/>
      <c r="K309" s="148"/>
      <c r="L309" s="148"/>
      <c r="M309" s="148"/>
      <c r="N309" s="243"/>
      <c r="O309" s="95"/>
      <c r="P309" s="95"/>
      <c r="Q309" s="148"/>
      <c r="R309" s="148"/>
      <c r="S309" s="148"/>
      <c r="T309" s="148"/>
      <c r="U309" s="148"/>
      <c r="V309" s="148"/>
      <c r="W309" s="148"/>
      <c r="X309" s="148"/>
      <c r="Y309" s="148"/>
      <c r="Z309" s="148"/>
    </row>
    <row r="310" spans="1:26" ht="15.75" customHeight="1">
      <c r="A310" s="148"/>
      <c r="B310" s="148"/>
      <c r="C310" s="148"/>
      <c r="D310" s="148"/>
      <c r="E310" s="235"/>
      <c r="F310" s="148"/>
      <c r="G310" s="148"/>
      <c r="H310" s="227"/>
      <c r="I310" s="148"/>
      <c r="J310" s="148"/>
      <c r="K310" s="148"/>
      <c r="L310" s="148"/>
      <c r="M310" s="148"/>
      <c r="N310" s="243"/>
      <c r="O310" s="95"/>
      <c r="P310" s="95"/>
      <c r="Q310" s="148"/>
      <c r="R310" s="148"/>
      <c r="S310" s="148"/>
      <c r="T310" s="148"/>
      <c r="U310" s="148"/>
      <c r="V310" s="148"/>
      <c r="W310" s="148"/>
      <c r="X310" s="148"/>
      <c r="Y310" s="148"/>
      <c r="Z310" s="148"/>
    </row>
    <row r="311" spans="1:26" ht="15.75" customHeight="1">
      <c r="A311" s="148"/>
      <c r="B311" s="148"/>
      <c r="C311" s="148"/>
      <c r="D311" s="148"/>
      <c r="E311" s="235"/>
      <c r="F311" s="148"/>
      <c r="G311" s="148"/>
      <c r="H311" s="227"/>
      <c r="I311" s="148"/>
      <c r="J311" s="148"/>
      <c r="K311" s="148"/>
      <c r="L311" s="148"/>
      <c r="M311" s="148"/>
      <c r="N311" s="243"/>
      <c r="O311" s="95"/>
      <c r="P311" s="95"/>
      <c r="Q311" s="148"/>
      <c r="R311" s="148"/>
      <c r="S311" s="148"/>
      <c r="T311" s="148"/>
      <c r="U311" s="148"/>
      <c r="V311" s="148"/>
      <c r="W311" s="148"/>
      <c r="X311" s="148"/>
      <c r="Y311" s="148"/>
      <c r="Z311" s="148"/>
    </row>
    <row r="312" spans="1:26" ht="15.75" customHeight="1">
      <c r="A312" s="148"/>
      <c r="B312" s="148"/>
      <c r="C312" s="148"/>
      <c r="D312" s="148"/>
      <c r="E312" s="235"/>
      <c r="F312" s="148"/>
      <c r="G312" s="148"/>
      <c r="H312" s="227"/>
      <c r="I312" s="148"/>
      <c r="J312" s="148"/>
      <c r="K312" s="148"/>
      <c r="L312" s="148"/>
      <c r="M312" s="148"/>
      <c r="N312" s="243"/>
      <c r="O312" s="95"/>
      <c r="P312" s="95"/>
      <c r="Q312" s="148"/>
      <c r="R312" s="148"/>
      <c r="S312" s="148"/>
      <c r="T312" s="148"/>
      <c r="U312" s="148"/>
      <c r="V312" s="148"/>
      <c r="W312" s="148"/>
      <c r="X312" s="148"/>
      <c r="Y312" s="148"/>
      <c r="Z312" s="148"/>
    </row>
    <row r="313" spans="1:26" ht="15.75" customHeight="1">
      <c r="A313" s="148"/>
      <c r="B313" s="148"/>
      <c r="C313" s="148"/>
      <c r="D313" s="148"/>
      <c r="E313" s="235"/>
      <c r="F313" s="148"/>
      <c r="G313" s="148"/>
      <c r="H313" s="227"/>
      <c r="I313" s="148"/>
      <c r="J313" s="148"/>
      <c r="K313" s="148"/>
      <c r="L313" s="148"/>
      <c r="M313" s="148"/>
      <c r="N313" s="243"/>
      <c r="O313" s="95"/>
      <c r="P313" s="95"/>
      <c r="Q313" s="148"/>
      <c r="R313" s="148"/>
      <c r="S313" s="148"/>
      <c r="T313" s="148"/>
      <c r="U313" s="148"/>
      <c r="V313" s="148"/>
      <c r="W313" s="148"/>
      <c r="X313" s="148"/>
      <c r="Y313" s="148"/>
      <c r="Z313" s="148"/>
    </row>
    <row r="314" spans="1:26" ht="15.75" customHeight="1">
      <c r="A314" s="148"/>
      <c r="B314" s="148"/>
      <c r="C314" s="148"/>
      <c r="D314" s="148"/>
      <c r="E314" s="235"/>
      <c r="F314" s="148"/>
      <c r="G314" s="148"/>
      <c r="H314" s="227"/>
      <c r="I314" s="148"/>
      <c r="J314" s="148"/>
      <c r="K314" s="148"/>
      <c r="L314" s="148"/>
      <c r="M314" s="148"/>
      <c r="N314" s="243"/>
      <c r="O314" s="95"/>
      <c r="P314" s="95"/>
      <c r="Q314" s="148"/>
      <c r="R314" s="148"/>
      <c r="S314" s="148"/>
      <c r="T314" s="148"/>
      <c r="U314" s="148"/>
      <c r="V314" s="148"/>
      <c r="W314" s="148"/>
      <c r="X314" s="148"/>
      <c r="Y314" s="148"/>
      <c r="Z314" s="148"/>
    </row>
    <row r="315" spans="1:26" ht="15.75" customHeight="1">
      <c r="A315" s="148"/>
      <c r="B315" s="148"/>
      <c r="C315" s="148"/>
      <c r="D315" s="148"/>
      <c r="E315" s="235"/>
      <c r="F315" s="148"/>
      <c r="G315" s="148"/>
      <c r="H315" s="227"/>
      <c r="I315" s="148"/>
      <c r="J315" s="148"/>
      <c r="K315" s="148"/>
      <c r="L315" s="148"/>
      <c r="M315" s="148"/>
      <c r="N315" s="243"/>
      <c r="O315" s="95"/>
      <c r="P315" s="95"/>
      <c r="Q315" s="148"/>
      <c r="R315" s="148"/>
      <c r="S315" s="148"/>
      <c r="T315" s="148"/>
      <c r="U315" s="148"/>
      <c r="V315" s="148"/>
      <c r="W315" s="148"/>
      <c r="X315" s="148"/>
      <c r="Y315" s="148"/>
      <c r="Z315" s="148"/>
    </row>
    <row r="316" spans="1:26" ht="15.75" customHeight="1">
      <c r="A316" s="148"/>
      <c r="B316" s="148"/>
      <c r="C316" s="148"/>
      <c r="D316" s="148"/>
      <c r="E316" s="235"/>
      <c r="F316" s="148"/>
      <c r="G316" s="148"/>
      <c r="H316" s="227"/>
      <c r="I316" s="148"/>
      <c r="J316" s="148"/>
      <c r="K316" s="148"/>
      <c r="L316" s="148"/>
      <c r="M316" s="148"/>
      <c r="N316" s="243"/>
      <c r="O316" s="95"/>
      <c r="P316" s="95"/>
      <c r="Q316" s="148"/>
      <c r="R316" s="148"/>
      <c r="S316" s="148"/>
      <c r="T316" s="148"/>
      <c r="U316" s="148"/>
      <c r="V316" s="148"/>
      <c r="W316" s="148"/>
      <c r="X316" s="148"/>
      <c r="Y316" s="148"/>
      <c r="Z316" s="148"/>
    </row>
    <row r="317" spans="1:26" ht="15.75" customHeight="1">
      <c r="A317" s="148"/>
      <c r="B317" s="148"/>
      <c r="C317" s="148"/>
      <c r="D317" s="148"/>
      <c r="E317" s="235"/>
      <c r="F317" s="148"/>
      <c r="G317" s="148"/>
      <c r="H317" s="227"/>
      <c r="I317" s="148"/>
      <c r="J317" s="148"/>
      <c r="K317" s="148"/>
      <c r="L317" s="148"/>
      <c r="M317" s="148"/>
      <c r="N317" s="243"/>
      <c r="O317" s="95"/>
      <c r="P317" s="95"/>
      <c r="Q317" s="148"/>
      <c r="R317" s="148"/>
      <c r="S317" s="148"/>
      <c r="T317" s="148"/>
      <c r="U317" s="148"/>
      <c r="V317" s="148"/>
      <c r="W317" s="148"/>
      <c r="X317" s="148"/>
      <c r="Y317" s="148"/>
      <c r="Z317" s="148"/>
    </row>
    <row r="318" spans="1:26" ht="15.75" customHeight="1">
      <c r="A318" s="148"/>
      <c r="B318" s="148"/>
      <c r="C318" s="148"/>
      <c r="D318" s="148"/>
      <c r="E318" s="235"/>
      <c r="F318" s="148"/>
      <c r="G318" s="148"/>
      <c r="H318" s="227"/>
      <c r="I318" s="148"/>
      <c r="J318" s="148"/>
      <c r="K318" s="148"/>
      <c r="L318" s="148"/>
      <c r="M318" s="148"/>
      <c r="N318" s="243"/>
      <c r="O318" s="95"/>
      <c r="P318" s="95"/>
      <c r="Q318" s="148"/>
      <c r="R318" s="148"/>
      <c r="S318" s="148"/>
      <c r="T318" s="148"/>
      <c r="U318" s="148"/>
      <c r="V318" s="148"/>
      <c r="W318" s="148"/>
      <c r="X318" s="148"/>
      <c r="Y318" s="148"/>
      <c r="Z318" s="148"/>
    </row>
    <row r="319" spans="1:26" ht="15.75" customHeight="1">
      <c r="A319" s="148"/>
      <c r="B319" s="148"/>
      <c r="C319" s="148"/>
      <c r="D319" s="148"/>
      <c r="E319" s="235"/>
      <c r="F319" s="148"/>
      <c r="G319" s="148"/>
      <c r="H319" s="227"/>
      <c r="I319" s="148"/>
      <c r="J319" s="148"/>
      <c r="K319" s="148"/>
      <c r="L319" s="148"/>
      <c r="M319" s="148"/>
      <c r="N319" s="243"/>
      <c r="O319" s="95"/>
      <c r="P319" s="95"/>
      <c r="Q319" s="148"/>
      <c r="R319" s="148"/>
      <c r="S319" s="148"/>
      <c r="T319" s="148"/>
      <c r="U319" s="148"/>
      <c r="V319" s="148"/>
      <c r="W319" s="148"/>
      <c r="X319" s="148"/>
      <c r="Y319" s="148"/>
      <c r="Z319" s="148"/>
    </row>
    <row r="320" spans="1:26" ht="15.75" customHeight="1">
      <c r="A320" s="148"/>
      <c r="B320" s="148"/>
      <c r="C320" s="148"/>
      <c r="D320" s="148"/>
      <c r="E320" s="235"/>
      <c r="F320" s="148"/>
      <c r="G320" s="148"/>
      <c r="H320" s="227"/>
      <c r="I320" s="148"/>
      <c r="J320" s="148"/>
      <c r="K320" s="148"/>
      <c r="L320" s="148"/>
      <c r="M320" s="148"/>
      <c r="N320" s="243"/>
      <c r="O320" s="95"/>
      <c r="P320" s="95"/>
      <c r="Q320" s="148"/>
      <c r="R320" s="148"/>
      <c r="S320" s="148"/>
      <c r="T320" s="148"/>
      <c r="U320" s="148"/>
      <c r="V320" s="148"/>
      <c r="W320" s="148"/>
      <c r="X320" s="148"/>
      <c r="Y320" s="148"/>
      <c r="Z320" s="148"/>
    </row>
    <row r="321" spans="1:26" ht="15.75" customHeight="1">
      <c r="A321" s="148"/>
      <c r="B321" s="148"/>
      <c r="C321" s="148"/>
      <c r="D321" s="148"/>
      <c r="E321" s="235"/>
      <c r="F321" s="148"/>
      <c r="G321" s="148"/>
      <c r="H321" s="227"/>
      <c r="I321" s="148"/>
      <c r="J321" s="148"/>
      <c r="K321" s="148"/>
      <c r="L321" s="148"/>
      <c r="M321" s="148"/>
      <c r="N321" s="243"/>
      <c r="O321" s="95"/>
      <c r="P321" s="95"/>
      <c r="Q321" s="148"/>
      <c r="R321" s="148"/>
      <c r="S321" s="148"/>
      <c r="T321" s="148"/>
      <c r="U321" s="148"/>
      <c r="V321" s="148"/>
      <c r="W321" s="148"/>
      <c r="X321" s="148"/>
      <c r="Y321" s="148"/>
      <c r="Z321" s="148"/>
    </row>
    <row r="322" spans="1:26" ht="15.75" customHeight="1">
      <c r="A322" s="148"/>
      <c r="B322" s="148"/>
      <c r="C322" s="148"/>
      <c r="D322" s="148"/>
      <c r="E322" s="235"/>
      <c r="F322" s="148"/>
      <c r="G322" s="148"/>
      <c r="H322" s="227"/>
      <c r="I322" s="148"/>
      <c r="J322" s="148"/>
      <c r="K322" s="148"/>
      <c r="L322" s="148"/>
      <c r="M322" s="148"/>
      <c r="N322" s="243"/>
      <c r="O322" s="95"/>
      <c r="P322" s="95"/>
      <c r="Q322" s="148"/>
      <c r="R322" s="148"/>
      <c r="S322" s="148"/>
      <c r="T322" s="148"/>
      <c r="U322" s="148"/>
      <c r="V322" s="148"/>
      <c r="W322" s="148"/>
      <c r="X322" s="148"/>
      <c r="Y322" s="148"/>
      <c r="Z322" s="148"/>
    </row>
    <row r="323" spans="1:26" ht="15.75" customHeight="1">
      <c r="A323" s="148"/>
      <c r="B323" s="148"/>
      <c r="C323" s="148"/>
      <c r="D323" s="148"/>
      <c r="E323" s="235"/>
      <c r="F323" s="148"/>
      <c r="G323" s="148"/>
      <c r="H323" s="227"/>
      <c r="I323" s="148"/>
      <c r="J323" s="148"/>
      <c r="K323" s="148"/>
      <c r="L323" s="148"/>
      <c r="M323" s="148"/>
      <c r="N323" s="243"/>
      <c r="O323" s="95"/>
      <c r="P323" s="95"/>
      <c r="Q323" s="148"/>
      <c r="R323" s="148"/>
      <c r="S323" s="148"/>
      <c r="T323" s="148"/>
      <c r="U323" s="148"/>
      <c r="V323" s="148"/>
      <c r="W323" s="148"/>
      <c r="X323" s="148"/>
      <c r="Y323" s="148"/>
      <c r="Z323" s="148"/>
    </row>
    <row r="324" spans="1:26" ht="15.75" customHeight="1">
      <c r="A324" s="148"/>
      <c r="B324" s="148"/>
      <c r="C324" s="148"/>
      <c r="D324" s="148"/>
      <c r="E324" s="235"/>
      <c r="F324" s="148"/>
      <c r="G324" s="148"/>
      <c r="H324" s="227"/>
      <c r="I324" s="148"/>
      <c r="J324" s="148"/>
      <c r="K324" s="148"/>
      <c r="L324" s="148"/>
      <c r="M324" s="148"/>
      <c r="N324" s="243"/>
      <c r="O324" s="95"/>
      <c r="P324" s="95"/>
      <c r="Q324" s="148"/>
      <c r="R324" s="148"/>
      <c r="S324" s="148"/>
      <c r="T324" s="148"/>
      <c r="U324" s="148"/>
      <c r="V324" s="148"/>
      <c r="W324" s="148"/>
      <c r="X324" s="148"/>
      <c r="Y324" s="148"/>
      <c r="Z324" s="148"/>
    </row>
    <row r="325" spans="1:26" ht="15.75" customHeight="1">
      <c r="A325" s="148"/>
      <c r="B325" s="148"/>
      <c r="C325" s="148"/>
      <c r="D325" s="148"/>
      <c r="E325" s="235"/>
      <c r="F325" s="148"/>
      <c r="G325" s="148"/>
      <c r="H325" s="227"/>
      <c r="I325" s="148"/>
      <c r="J325" s="148"/>
      <c r="K325" s="148"/>
      <c r="L325" s="148"/>
      <c r="M325" s="148"/>
      <c r="N325" s="243"/>
      <c r="O325" s="95"/>
      <c r="P325" s="95"/>
      <c r="Q325" s="148"/>
      <c r="R325" s="148"/>
      <c r="S325" s="148"/>
      <c r="T325" s="148"/>
      <c r="U325" s="148"/>
      <c r="V325" s="148"/>
      <c r="W325" s="148"/>
      <c r="X325" s="148"/>
      <c r="Y325" s="148"/>
      <c r="Z325" s="148"/>
    </row>
    <row r="326" spans="1:26" ht="15.75" customHeight="1">
      <c r="A326" s="148"/>
      <c r="B326" s="148"/>
      <c r="C326" s="148"/>
      <c r="D326" s="148"/>
      <c r="E326" s="235"/>
      <c r="F326" s="148"/>
      <c r="G326" s="148"/>
      <c r="H326" s="227"/>
      <c r="I326" s="148"/>
      <c r="J326" s="148"/>
      <c r="K326" s="148"/>
      <c r="L326" s="148"/>
      <c r="M326" s="148"/>
      <c r="N326" s="243"/>
      <c r="O326" s="95"/>
      <c r="P326" s="95"/>
      <c r="Q326" s="148"/>
      <c r="R326" s="148"/>
      <c r="S326" s="148"/>
      <c r="T326" s="148"/>
      <c r="U326" s="148"/>
      <c r="V326" s="148"/>
      <c r="W326" s="148"/>
      <c r="X326" s="148"/>
      <c r="Y326" s="148"/>
      <c r="Z326" s="148"/>
    </row>
    <row r="327" spans="1:26" ht="15.75" customHeight="1">
      <c r="A327" s="148"/>
      <c r="B327" s="148"/>
      <c r="C327" s="148"/>
      <c r="D327" s="148"/>
      <c r="E327" s="235"/>
      <c r="F327" s="148"/>
      <c r="G327" s="148"/>
      <c r="H327" s="227"/>
      <c r="I327" s="148"/>
      <c r="J327" s="148"/>
      <c r="K327" s="148"/>
      <c r="L327" s="148"/>
      <c r="M327" s="148"/>
      <c r="N327" s="243"/>
      <c r="O327" s="95"/>
      <c r="P327" s="95"/>
      <c r="Q327" s="148"/>
      <c r="R327" s="148"/>
      <c r="S327" s="148"/>
      <c r="T327" s="148"/>
      <c r="U327" s="148"/>
      <c r="V327" s="148"/>
      <c r="W327" s="148"/>
      <c r="X327" s="148"/>
      <c r="Y327" s="148"/>
      <c r="Z327" s="148"/>
    </row>
    <row r="328" spans="1:26" ht="15.75" customHeight="1">
      <c r="A328" s="148"/>
      <c r="B328" s="148"/>
      <c r="C328" s="148"/>
      <c r="D328" s="148"/>
      <c r="E328" s="235"/>
      <c r="F328" s="148"/>
      <c r="G328" s="148"/>
      <c r="H328" s="227"/>
      <c r="I328" s="148"/>
      <c r="J328" s="148"/>
      <c r="K328" s="148"/>
      <c r="L328" s="148"/>
      <c r="M328" s="148"/>
      <c r="N328" s="243"/>
      <c r="O328" s="95"/>
      <c r="P328" s="95"/>
      <c r="Q328" s="148"/>
      <c r="R328" s="148"/>
      <c r="S328" s="148"/>
      <c r="T328" s="148"/>
      <c r="U328" s="148"/>
      <c r="V328" s="148"/>
      <c r="W328" s="148"/>
      <c r="X328" s="148"/>
      <c r="Y328" s="148"/>
      <c r="Z328" s="148"/>
    </row>
    <row r="329" spans="1:26" ht="15.75" customHeight="1">
      <c r="A329" s="148"/>
      <c r="B329" s="148"/>
      <c r="C329" s="148"/>
      <c r="D329" s="148"/>
      <c r="E329" s="235"/>
      <c r="F329" s="148"/>
      <c r="G329" s="148"/>
      <c r="H329" s="227"/>
      <c r="I329" s="148"/>
      <c r="J329" s="148"/>
      <c r="K329" s="148"/>
      <c r="L329" s="148"/>
      <c r="M329" s="148"/>
      <c r="N329" s="243"/>
      <c r="O329" s="95"/>
      <c r="P329" s="95"/>
      <c r="Q329" s="148"/>
      <c r="R329" s="148"/>
      <c r="S329" s="148"/>
      <c r="T329" s="148"/>
      <c r="U329" s="148"/>
      <c r="V329" s="148"/>
      <c r="W329" s="148"/>
      <c r="X329" s="148"/>
      <c r="Y329" s="148"/>
      <c r="Z329" s="148"/>
    </row>
    <row r="330" spans="1:26" ht="15.75" customHeight="1">
      <c r="A330" s="148"/>
      <c r="B330" s="148"/>
      <c r="C330" s="148"/>
      <c r="D330" s="148"/>
      <c r="E330" s="235"/>
      <c r="F330" s="148"/>
      <c r="G330" s="148"/>
      <c r="H330" s="227"/>
      <c r="I330" s="148"/>
      <c r="J330" s="148"/>
      <c r="K330" s="148"/>
      <c r="L330" s="148"/>
      <c r="M330" s="148"/>
      <c r="N330" s="243"/>
      <c r="O330" s="95"/>
      <c r="P330" s="95"/>
      <c r="Q330" s="148"/>
      <c r="R330" s="148"/>
      <c r="S330" s="148"/>
      <c r="T330" s="148"/>
      <c r="U330" s="148"/>
      <c r="V330" s="148"/>
      <c r="W330" s="148"/>
      <c r="X330" s="148"/>
      <c r="Y330" s="148"/>
      <c r="Z330" s="148"/>
    </row>
    <row r="331" spans="1:26" ht="15.75" customHeight="1">
      <c r="A331" s="148"/>
      <c r="B331" s="148"/>
      <c r="C331" s="148"/>
      <c r="D331" s="148"/>
      <c r="E331" s="235"/>
      <c r="F331" s="148"/>
      <c r="G331" s="148"/>
      <c r="H331" s="227"/>
      <c r="I331" s="148"/>
      <c r="J331" s="148"/>
      <c r="K331" s="148"/>
      <c r="L331" s="148"/>
      <c r="M331" s="148"/>
      <c r="N331" s="243"/>
      <c r="O331" s="95"/>
      <c r="P331" s="95"/>
      <c r="Q331" s="148"/>
      <c r="R331" s="148"/>
      <c r="S331" s="148"/>
      <c r="T331" s="148"/>
      <c r="U331" s="148"/>
      <c r="V331" s="148"/>
      <c r="W331" s="148"/>
      <c r="X331" s="148"/>
      <c r="Y331" s="148"/>
      <c r="Z331" s="148"/>
    </row>
    <row r="332" spans="1:26" ht="15.75" customHeight="1">
      <c r="A332" s="148"/>
      <c r="B332" s="148"/>
      <c r="C332" s="148"/>
      <c r="D332" s="148"/>
      <c r="E332" s="235"/>
      <c r="F332" s="148"/>
      <c r="G332" s="148"/>
      <c r="H332" s="227"/>
      <c r="I332" s="148"/>
      <c r="J332" s="148"/>
      <c r="K332" s="148"/>
      <c r="L332" s="148"/>
      <c r="M332" s="148"/>
      <c r="N332" s="243"/>
      <c r="O332" s="95"/>
      <c r="P332" s="95"/>
      <c r="Q332" s="148"/>
      <c r="R332" s="148"/>
      <c r="S332" s="148"/>
      <c r="T332" s="148"/>
      <c r="U332" s="148"/>
      <c r="V332" s="148"/>
      <c r="W332" s="148"/>
      <c r="X332" s="148"/>
      <c r="Y332" s="148"/>
      <c r="Z332" s="148"/>
    </row>
    <row r="333" spans="1:26" ht="15.75" customHeight="1">
      <c r="A333" s="148"/>
      <c r="B333" s="148"/>
      <c r="C333" s="148"/>
      <c r="D333" s="148"/>
      <c r="E333" s="235"/>
      <c r="F333" s="148"/>
      <c r="G333" s="148"/>
      <c r="H333" s="227"/>
      <c r="I333" s="148"/>
      <c r="J333" s="148"/>
      <c r="K333" s="148"/>
      <c r="L333" s="148"/>
      <c r="M333" s="148"/>
      <c r="N333" s="243"/>
      <c r="O333" s="95"/>
      <c r="P333" s="95"/>
      <c r="Q333" s="148"/>
      <c r="R333" s="148"/>
      <c r="S333" s="148"/>
      <c r="T333" s="148"/>
      <c r="U333" s="148"/>
      <c r="V333" s="148"/>
      <c r="W333" s="148"/>
      <c r="X333" s="148"/>
      <c r="Y333" s="148"/>
      <c r="Z333" s="148"/>
    </row>
    <row r="334" spans="1:26" ht="15.75" customHeight="1">
      <c r="A334" s="148"/>
      <c r="B334" s="148"/>
      <c r="C334" s="148"/>
      <c r="D334" s="148"/>
      <c r="E334" s="235"/>
      <c r="F334" s="148"/>
      <c r="G334" s="148"/>
      <c r="H334" s="227"/>
      <c r="I334" s="148"/>
      <c r="J334" s="148"/>
      <c r="K334" s="148"/>
      <c r="L334" s="148"/>
      <c r="M334" s="148"/>
      <c r="N334" s="243"/>
      <c r="O334" s="95"/>
      <c r="P334" s="95"/>
      <c r="Q334" s="148"/>
      <c r="R334" s="148"/>
      <c r="S334" s="148"/>
      <c r="T334" s="148"/>
      <c r="U334" s="148"/>
      <c r="V334" s="148"/>
      <c r="W334" s="148"/>
      <c r="X334" s="148"/>
      <c r="Y334" s="148"/>
      <c r="Z334" s="148"/>
    </row>
    <row r="335" spans="1:26" ht="15.75" customHeight="1">
      <c r="A335" s="148"/>
      <c r="B335" s="148"/>
      <c r="C335" s="148"/>
      <c r="D335" s="148"/>
      <c r="E335" s="235"/>
      <c r="F335" s="148"/>
      <c r="G335" s="148"/>
      <c r="H335" s="227"/>
      <c r="I335" s="148"/>
      <c r="J335" s="148"/>
      <c r="K335" s="148"/>
      <c r="L335" s="148"/>
      <c r="M335" s="148"/>
      <c r="N335" s="243"/>
      <c r="O335" s="95"/>
      <c r="P335" s="95"/>
      <c r="Q335" s="148"/>
      <c r="R335" s="148"/>
      <c r="S335" s="148"/>
      <c r="T335" s="148"/>
      <c r="U335" s="148"/>
      <c r="V335" s="148"/>
      <c r="W335" s="148"/>
      <c r="X335" s="148"/>
      <c r="Y335" s="148"/>
      <c r="Z335" s="148"/>
    </row>
    <row r="336" spans="1:26" ht="15.75" customHeight="1">
      <c r="A336" s="148"/>
      <c r="B336" s="148"/>
      <c r="C336" s="148"/>
      <c r="D336" s="148"/>
      <c r="E336" s="235"/>
      <c r="F336" s="148"/>
      <c r="G336" s="148"/>
      <c r="H336" s="227"/>
      <c r="I336" s="148"/>
      <c r="J336" s="148"/>
      <c r="K336" s="148"/>
      <c r="L336" s="148"/>
      <c r="M336" s="148"/>
      <c r="N336" s="243"/>
      <c r="O336" s="95"/>
      <c r="P336" s="95"/>
      <c r="Q336" s="148"/>
      <c r="R336" s="148"/>
      <c r="S336" s="148"/>
      <c r="T336" s="148"/>
      <c r="U336" s="148"/>
      <c r="V336" s="148"/>
      <c r="W336" s="148"/>
      <c r="X336" s="148"/>
      <c r="Y336" s="148"/>
      <c r="Z336" s="148"/>
    </row>
    <row r="337" spans="1:26" ht="15.75" customHeight="1">
      <c r="A337" s="148"/>
      <c r="B337" s="148"/>
      <c r="C337" s="148"/>
      <c r="D337" s="148"/>
      <c r="E337" s="235"/>
      <c r="F337" s="148"/>
      <c r="G337" s="148"/>
      <c r="H337" s="227"/>
      <c r="I337" s="148"/>
      <c r="J337" s="148"/>
      <c r="K337" s="148"/>
      <c r="L337" s="148"/>
      <c r="M337" s="148"/>
      <c r="N337" s="243"/>
      <c r="O337" s="95"/>
      <c r="P337" s="95"/>
      <c r="Q337" s="148"/>
      <c r="R337" s="148"/>
      <c r="S337" s="148"/>
      <c r="T337" s="148"/>
      <c r="U337" s="148"/>
      <c r="V337" s="148"/>
      <c r="W337" s="148"/>
      <c r="X337" s="148"/>
      <c r="Y337" s="148"/>
      <c r="Z337" s="148"/>
    </row>
    <row r="338" spans="1:26" ht="15.75" customHeight="1">
      <c r="A338" s="148"/>
      <c r="B338" s="148"/>
      <c r="C338" s="148"/>
      <c r="D338" s="148"/>
      <c r="E338" s="235"/>
      <c r="F338" s="148"/>
      <c r="G338" s="148"/>
      <c r="H338" s="227"/>
      <c r="I338" s="148"/>
      <c r="J338" s="148"/>
      <c r="K338" s="148"/>
      <c r="L338" s="148"/>
      <c r="M338" s="148"/>
      <c r="N338" s="243"/>
      <c r="O338" s="95"/>
      <c r="P338" s="95"/>
      <c r="Q338" s="148"/>
      <c r="R338" s="148"/>
      <c r="S338" s="148"/>
      <c r="T338" s="148"/>
      <c r="U338" s="148"/>
      <c r="V338" s="148"/>
      <c r="W338" s="148"/>
      <c r="X338" s="148"/>
      <c r="Y338" s="148"/>
      <c r="Z338" s="148"/>
    </row>
    <row r="339" spans="1:26" ht="15.75" customHeight="1">
      <c r="A339" s="148"/>
      <c r="B339" s="148"/>
      <c r="C339" s="148"/>
      <c r="D339" s="148"/>
      <c r="E339" s="235"/>
      <c r="F339" s="148"/>
      <c r="G339" s="148"/>
      <c r="H339" s="227"/>
      <c r="I339" s="148"/>
      <c r="J339" s="148"/>
      <c r="K339" s="148"/>
      <c r="L339" s="148"/>
      <c r="M339" s="148"/>
      <c r="N339" s="243"/>
      <c r="O339" s="95"/>
      <c r="P339" s="95"/>
      <c r="Q339" s="148"/>
      <c r="R339" s="148"/>
      <c r="S339" s="148"/>
      <c r="T339" s="148"/>
      <c r="U339" s="148"/>
      <c r="V339" s="148"/>
      <c r="W339" s="148"/>
      <c r="X339" s="148"/>
      <c r="Y339" s="148"/>
      <c r="Z339" s="148"/>
    </row>
    <row r="340" spans="1:26" ht="15.75" customHeight="1">
      <c r="A340" s="148"/>
      <c r="B340" s="148"/>
      <c r="C340" s="148"/>
      <c r="D340" s="148"/>
      <c r="E340" s="235"/>
      <c r="F340" s="148"/>
      <c r="G340" s="148"/>
      <c r="H340" s="227"/>
      <c r="I340" s="148"/>
      <c r="J340" s="148"/>
      <c r="K340" s="148"/>
      <c r="L340" s="148"/>
      <c r="M340" s="148"/>
      <c r="N340" s="243"/>
      <c r="O340" s="95"/>
      <c r="P340" s="95"/>
      <c r="Q340" s="148"/>
      <c r="R340" s="148"/>
      <c r="S340" s="148"/>
      <c r="T340" s="148"/>
      <c r="U340" s="148"/>
      <c r="V340" s="148"/>
      <c r="W340" s="148"/>
      <c r="X340" s="148"/>
      <c r="Y340" s="148"/>
      <c r="Z340" s="148"/>
    </row>
    <row r="341" spans="1:26" ht="15.75" customHeight="1">
      <c r="A341" s="148"/>
      <c r="B341" s="148"/>
      <c r="C341" s="148"/>
      <c r="D341" s="148"/>
      <c r="E341" s="235"/>
      <c r="F341" s="148"/>
      <c r="G341" s="148"/>
      <c r="H341" s="227"/>
      <c r="I341" s="148"/>
      <c r="J341" s="148"/>
      <c r="K341" s="148"/>
      <c r="L341" s="148"/>
      <c r="M341" s="148"/>
      <c r="N341" s="243"/>
      <c r="O341" s="95"/>
      <c r="P341" s="95"/>
      <c r="Q341" s="148"/>
      <c r="R341" s="148"/>
      <c r="S341" s="148"/>
      <c r="T341" s="148"/>
      <c r="U341" s="148"/>
      <c r="V341" s="148"/>
      <c r="W341" s="148"/>
      <c r="X341" s="148"/>
      <c r="Y341" s="148"/>
      <c r="Z341" s="148"/>
    </row>
    <row r="342" spans="1:26" ht="15.75" customHeight="1">
      <c r="A342" s="148"/>
      <c r="B342" s="148"/>
      <c r="C342" s="148"/>
      <c r="D342" s="148"/>
      <c r="E342" s="235"/>
      <c r="F342" s="148"/>
      <c r="G342" s="148"/>
      <c r="H342" s="227"/>
      <c r="I342" s="148"/>
      <c r="J342" s="148"/>
      <c r="K342" s="148"/>
      <c r="L342" s="148"/>
      <c r="M342" s="148"/>
      <c r="N342" s="243"/>
      <c r="O342" s="95"/>
      <c r="P342" s="95"/>
      <c r="Q342" s="148"/>
      <c r="R342" s="148"/>
      <c r="S342" s="148"/>
      <c r="T342" s="148"/>
      <c r="U342" s="148"/>
      <c r="V342" s="148"/>
      <c r="W342" s="148"/>
      <c r="X342" s="148"/>
      <c r="Y342" s="148"/>
      <c r="Z342" s="148"/>
    </row>
    <row r="343" spans="1:26" ht="15.75" customHeight="1">
      <c r="A343" s="148"/>
      <c r="B343" s="148"/>
      <c r="C343" s="148"/>
      <c r="D343" s="148"/>
      <c r="E343" s="235"/>
      <c r="F343" s="148"/>
      <c r="G343" s="148"/>
      <c r="H343" s="227"/>
      <c r="I343" s="148"/>
      <c r="J343" s="148"/>
      <c r="K343" s="148"/>
      <c r="L343" s="148"/>
      <c r="M343" s="148"/>
      <c r="N343" s="243"/>
      <c r="O343" s="95"/>
      <c r="P343" s="95"/>
      <c r="Q343" s="148"/>
      <c r="R343" s="148"/>
      <c r="S343" s="148"/>
      <c r="T343" s="148"/>
      <c r="U343" s="148"/>
      <c r="V343" s="148"/>
      <c r="W343" s="148"/>
      <c r="X343" s="148"/>
      <c r="Y343" s="148"/>
      <c r="Z343" s="148"/>
    </row>
    <row r="344" spans="1:26" ht="15.75" customHeight="1">
      <c r="A344" s="148"/>
      <c r="B344" s="148"/>
      <c r="C344" s="148"/>
      <c r="D344" s="148"/>
      <c r="E344" s="235"/>
      <c r="F344" s="148"/>
      <c r="G344" s="148"/>
      <c r="H344" s="227"/>
      <c r="I344" s="148"/>
      <c r="J344" s="148"/>
      <c r="K344" s="148"/>
      <c r="L344" s="148"/>
      <c r="M344" s="148"/>
      <c r="N344" s="243"/>
      <c r="O344" s="95"/>
      <c r="P344" s="95"/>
      <c r="Q344" s="148"/>
      <c r="R344" s="148"/>
      <c r="S344" s="148"/>
      <c r="T344" s="148"/>
      <c r="U344" s="148"/>
      <c r="V344" s="148"/>
      <c r="W344" s="148"/>
      <c r="X344" s="148"/>
      <c r="Y344" s="148"/>
      <c r="Z344" s="148"/>
    </row>
    <row r="345" spans="1:26" ht="15.75" customHeight="1">
      <c r="A345" s="148"/>
      <c r="B345" s="148"/>
      <c r="C345" s="148"/>
      <c r="D345" s="148"/>
      <c r="E345" s="235"/>
      <c r="F345" s="148"/>
      <c r="G345" s="148"/>
      <c r="H345" s="227"/>
      <c r="I345" s="148"/>
      <c r="J345" s="148"/>
      <c r="K345" s="148"/>
      <c r="L345" s="148"/>
      <c r="M345" s="148"/>
      <c r="N345" s="243"/>
      <c r="O345" s="95"/>
      <c r="P345" s="95"/>
      <c r="Q345" s="148"/>
      <c r="R345" s="148"/>
      <c r="S345" s="148"/>
      <c r="T345" s="148"/>
      <c r="U345" s="148"/>
      <c r="V345" s="148"/>
      <c r="W345" s="148"/>
      <c r="X345" s="148"/>
      <c r="Y345" s="148"/>
      <c r="Z345" s="148"/>
    </row>
    <row r="346" spans="1:26" ht="15.75" customHeight="1">
      <c r="A346" s="148"/>
      <c r="B346" s="148"/>
      <c r="C346" s="148"/>
      <c r="D346" s="148"/>
      <c r="E346" s="235"/>
      <c r="F346" s="148"/>
      <c r="G346" s="148"/>
      <c r="H346" s="227"/>
      <c r="I346" s="148"/>
      <c r="J346" s="148"/>
      <c r="K346" s="148"/>
      <c r="L346" s="148"/>
      <c r="M346" s="148"/>
      <c r="N346" s="243"/>
      <c r="O346" s="95"/>
      <c r="P346" s="95"/>
      <c r="Q346" s="148"/>
      <c r="R346" s="148"/>
      <c r="S346" s="148"/>
      <c r="T346" s="148"/>
      <c r="U346" s="148"/>
      <c r="V346" s="148"/>
      <c r="W346" s="148"/>
      <c r="X346" s="148"/>
      <c r="Y346" s="148"/>
      <c r="Z346" s="148"/>
    </row>
    <row r="347" spans="1:26" ht="15.75" customHeight="1">
      <c r="A347" s="148"/>
      <c r="B347" s="148"/>
      <c r="C347" s="148"/>
      <c r="D347" s="148"/>
      <c r="E347" s="235"/>
      <c r="F347" s="148"/>
      <c r="G347" s="148"/>
      <c r="H347" s="227"/>
      <c r="I347" s="148"/>
      <c r="J347" s="148"/>
      <c r="K347" s="148"/>
      <c r="L347" s="148"/>
      <c r="M347" s="148"/>
      <c r="N347" s="243"/>
      <c r="O347" s="95"/>
      <c r="P347" s="95"/>
      <c r="Q347" s="148"/>
      <c r="R347" s="148"/>
      <c r="S347" s="148"/>
      <c r="T347" s="148"/>
      <c r="U347" s="148"/>
      <c r="V347" s="148"/>
      <c r="W347" s="148"/>
      <c r="X347" s="148"/>
      <c r="Y347" s="148"/>
      <c r="Z347" s="148"/>
    </row>
    <row r="348" spans="1:26" ht="15.75" customHeight="1">
      <c r="A348" s="148"/>
      <c r="B348" s="148"/>
      <c r="C348" s="148"/>
      <c r="D348" s="148"/>
      <c r="E348" s="235"/>
      <c r="F348" s="148"/>
      <c r="G348" s="148"/>
      <c r="H348" s="227"/>
      <c r="I348" s="148"/>
      <c r="J348" s="148"/>
      <c r="K348" s="148"/>
      <c r="L348" s="148"/>
      <c r="M348" s="148"/>
      <c r="N348" s="243"/>
      <c r="O348" s="95"/>
      <c r="P348" s="95"/>
      <c r="Q348" s="148"/>
      <c r="R348" s="148"/>
      <c r="S348" s="148"/>
      <c r="T348" s="148"/>
      <c r="U348" s="148"/>
      <c r="V348" s="148"/>
      <c r="W348" s="148"/>
      <c r="X348" s="148"/>
      <c r="Y348" s="148"/>
      <c r="Z348" s="148"/>
    </row>
    <row r="349" spans="1:26" ht="15.75" customHeight="1">
      <c r="A349" s="148"/>
      <c r="B349" s="148"/>
      <c r="C349" s="148"/>
      <c r="D349" s="148"/>
      <c r="E349" s="235"/>
      <c r="F349" s="148"/>
      <c r="G349" s="148"/>
      <c r="H349" s="227"/>
      <c r="I349" s="148"/>
      <c r="J349" s="148"/>
      <c r="K349" s="148"/>
      <c r="L349" s="148"/>
      <c r="M349" s="148"/>
      <c r="N349" s="243"/>
      <c r="O349" s="95"/>
      <c r="P349" s="95"/>
      <c r="Q349" s="148"/>
      <c r="R349" s="148"/>
      <c r="S349" s="148"/>
      <c r="T349" s="148"/>
      <c r="U349" s="148"/>
      <c r="V349" s="148"/>
      <c r="W349" s="148"/>
      <c r="X349" s="148"/>
      <c r="Y349" s="148"/>
      <c r="Z349" s="148"/>
    </row>
    <row r="350" spans="1:26" ht="15.75" customHeight="1">
      <c r="A350" s="148"/>
      <c r="B350" s="148"/>
      <c r="C350" s="148"/>
      <c r="D350" s="148"/>
      <c r="E350" s="235"/>
      <c r="F350" s="148"/>
      <c r="G350" s="148"/>
      <c r="H350" s="227"/>
      <c r="I350" s="148"/>
      <c r="J350" s="148"/>
      <c r="K350" s="148"/>
      <c r="L350" s="148"/>
      <c r="M350" s="148"/>
      <c r="N350" s="243"/>
      <c r="O350" s="95"/>
      <c r="P350" s="95"/>
      <c r="Q350" s="148"/>
      <c r="R350" s="148"/>
      <c r="S350" s="148"/>
      <c r="T350" s="148"/>
      <c r="U350" s="148"/>
      <c r="V350" s="148"/>
      <c r="W350" s="148"/>
      <c r="X350" s="148"/>
      <c r="Y350" s="148"/>
      <c r="Z350" s="148"/>
    </row>
    <row r="351" spans="1:26" ht="15.75" customHeight="1">
      <c r="A351" s="148"/>
      <c r="B351" s="148"/>
      <c r="C351" s="148"/>
      <c r="D351" s="148"/>
      <c r="E351" s="235"/>
      <c r="F351" s="148"/>
      <c r="G351" s="148"/>
      <c r="H351" s="227"/>
      <c r="I351" s="148"/>
      <c r="J351" s="148"/>
      <c r="K351" s="148"/>
      <c r="L351" s="148"/>
      <c r="M351" s="148"/>
      <c r="N351" s="243"/>
      <c r="O351" s="95"/>
      <c r="P351" s="95"/>
      <c r="Q351" s="148"/>
      <c r="R351" s="148"/>
      <c r="S351" s="148"/>
      <c r="T351" s="148"/>
      <c r="U351" s="148"/>
      <c r="V351" s="148"/>
      <c r="W351" s="148"/>
      <c r="X351" s="148"/>
      <c r="Y351" s="148"/>
      <c r="Z351" s="148"/>
    </row>
    <row r="352" spans="1:26" ht="15.75" customHeight="1">
      <c r="A352" s="148"/>
      <c r="B352" s="148"/>
      <c r="C352" s="148"/>
      <c r="D352" s="148"/>
      <c r="E352" s="235"/>
      <c r="F352" s="148"/>
      <c r="G352" s="148"/>
      <c r="H352" s="227"/>
      <c r="I352" s="148"/>
      <c r="J352" s="148"/>
      <c r="K352" s="148"/>
      <c r="L352" s="148"/>
      <c r="M352" s="148"/>
      <c r="N352" s="243"/>
      <c r="O352" s="95"/>
      <c r="P352" s="95"/>
      <c r="Q352" s="148"/>
      <c r="R352" s="148"/>
      <c r="S352" s="148"/>
      <c r="T352" s="148"/>
      <c r="U352" s="148"/>
      <c r="V352" s="148"/>
      <c r="W352" s="148"/>
      <c r="X352" s="148"/>
      <c r="Y352" s="148"/>
      <c r="Z352" s="148"/>
    </row>
    <row r="353" spans="1:26" ht="15.75" customHeight="1">
      <c r="A353" s="148"/>
      <c r="B353" s="148"/>
      <c r="C353" s="148"/>
      <c r="D353" s="148"/>
      <c r="E353" s="235"/>
      <c r="F353" s="148"/>
      <c r="G353" s="148"/>
      <c r="H353" s="227"/>
      <c r="I353" s="148"/>
      <c r="J353" s="148"/>
      <c r="K353" s="148"/>
      <c r="L353" s="148"/>
      <c r="M353" s="148"/>
      <c r="N353" s="243"/>
      <c r="O353" s="95"/>
      <c r="P353" s="95"/>
      <c r="Q353" s="148"/>
      <c r="R353" s="148"/>
      <c r="S353" s="148"/>
      <c r="T353" s="148"/>
      <c r="U353" s="148"/>
      <c r="V353" s="148"/>
      <c r="W353" s="148"/>
      <c r="X353" s="148"/>
      <c r="Y353" s="148"/>
      <c r="Z353" s="148"/>
    </row>
    <row r="354" spans="1:26" ht="15.75" customHeight="1">
      <c r="A354" s="148"/>
      <c r="B354" s="148"/>
      <c r="C354" s="148"/>
      <c r="D354" s="148"/>
      <c r="E354" s="235"/>
      <c r="F354" s="148"/>
      <c r="G354" s="148"/>
      <c r="H354" s="227"/>
      <c r="I354" s="148"/>
      <c r="J354" s="148"/>
      <c r="K354" s="148"/>
      <c r="L354" s="148"/>
      <c r="M354" s="148"/>
      <c r="N354" s="243"/>
      <c r="O354" s="95"/>
      <c r="P354" s="95"/>
      <c r="Q354" s="148"/>
      <c r="R354" s="148"/>
      <c r="S354" s="148"/>
      <c r="T354" s="148"/>
      <c r="U354" s="148"/>
      <c r="V354" s="148"/>
      <c r="W354" s="148"/>
      <c r="X354" s="148"/>
      <c r="Y354" s="148"/>
      <c r="Z354" s="148"/>
    </row>
    <row r="355" spans="1:26" ht="15.75" customHeight="1">
      <c r="A355" s="148"/>
      <c r="B355" s="148"/>
      <c r="C355" s="148"/>
      <c r="D355" s="148"/>
      <c r="E355" s="235"/>
      <c r="F355" s="148"/>
      <c r="G355" s="148"/>
      <c r="H355" s="227"/>
      <c r="I355" s="148"/>
      <c r="J355" s="148"/>
      <c r="K355" s="148"/>
      <c r="L355" s="148"/>
      <c r="M355" s="148"/>
      <c r="N355" s="243"/>
      <c r="O355" s="95"/>
      <c r="P355" s="95"/>
      <c r="Q355" s="148"/>
      <c r="R355" s="148"/>
      <c r="S355" s="148"/>
      <c r="T355" s="148"/>
      <c r="U355" s="148"/>
      <c r="V355" s="148"/>
      <c r="W355" s="148"/>
      <c r="X355" s="148"/>
      <c r="Y355" s="148"/>
      <c r="Z355" s="148"/>
    </row>
    <row r="356" spans="1:26" ht="15.75" customHeight="1">
      <c r="A356" s="148"/>
      <c r="B356" s="148"/>
      <c r="C356" s="148"/>
      <c r="D356" s="148"/>
      <c r="E356" s="235"/>
      <c r="F356" s="148"/>
      <c r="G356" s="148"/>
      <c r="H356" s="227"/>
      <c r="I356" s="148"/>
      <c r="J356" s="148"/>
      <c r="K356" s="148"/>
      <c r="L356" s="148"/>
      <c r="M356" s="148"/>
      <c r="N356" s="243"/>
      <c r="O356" s="95"/>
      <c r="P356" s="95"/>
      <c r="Q356" s="148"/>
      <c r="R356" s="148"/>
      <c r="S356" s="148"/>
      <c r="T356" s="148"/>
      <c r="U356" s="148"/>
      <c r="V356" s="148"/>
      <c r="W356" s="148"/>
      <c r="X356" s="148"/>
      <c r="Y356" s="148"/>
      <c r="Z356" s="148"/>
    </row>
    <row r="357" spans="1:26" ht="15.75" customHeight="1">
      <c r="A357" s="148"/>
      <c r="B357" s="148"/>
      <c r="C357" s="148"/>
      <c r="D357" s="148"/>
      <c r="E357" s="235"/>
      <c r="F357" s="148"/>
      <c r="G357" s="148"/>
      <c r="H357" s="227"/>
      <c r="I357" s="148"/>
      <c r="J357" s="148"/>
      <c r="K357" s="148"/>
      <c r="L357" s="148"/>
      <c r="M357" s="148"/>
      <c r="N357" s="243"/>
      <c r="O357" s="95"/>
      <c r="P357" s="95"/>
      <c r="Q357" s="148"/>
      <c r="R357" s="148"/>
      <c r="S357" s="148"/>
      <c r="T357" s="148"/>
      <c r="U357" s="148"/>
      <c r="V357" s="148"/>
      <c r="W357" s="148"/>
      <c r="X357" s="148"/>
      <c r="Y357" s="148"/>
      <c r="Z357" s="148"/>
    </row>
    <row r="358" spans="1:26" ht="15.75" customHeight="1">
      <c r="A358" s="148"/>
      <c r="B358" s="148"/>
      <c r="C358" s="148"/>
      <c r="D358" s="148"/>
      <c r="E358" s="235"/>
      <c r="F358" s="148"/>
      <c r="G358" s="148"/>
      <c r="H358" s="227"/>
      <c r="I358" s="148"/>
      <c r="J358" s="148"/>
      <c r="K358" s="148"/>
      <c r="L358" s="148"/>
      <c r="M358" s="148"/>
      <c r="N358" s="243"/>
      <c r="O358" s="95"/>
      <c r="P358" s="95"/>
      <c r="Q358" s="148"/>
      <c r="R358" s="148"/>
      <c r="S358" s="148"/>
      <c r="T358" s="148"/>
      <c r="U358" s="148"/>
      <c r="V358" s="148"/>
      <c r="W358" s="148"/>
      <c r="X358" s="148"/>
      <c r="Y358" s="148"/>
      <c r="Z358" s="148"/>
    </row>
    <row r="359" spans="1:26" ht="15.75" customHeight="1">
      <c r="A359" s="148"/>
      <c r="B359" s="148"/>
      <c r="C359" s="148"/>
      <c r="D359" s="148"/>
      <c r="E359" s="235"/>
      <c r="F359" s="148"/>
      <c r="G359" s="148"/>
      <c r="H359" s="227"/>
      <c r="I359" s="148"/>
      <c r="J359" s="148"/>
      <c r="K359" s="148"/>
      <c r="L359" s="148"/>
      <c r="M359" s="148"/>
      <c r="N359" s="243"/>
      <c r="O359" s="95"/>
      <c r="P359" s="95"/>
      <c r="Q359" s="148"/>
      <c r="R359" s="148"/>
      <c r="S359" s="148"/>
      <c r="T359" s="148"/>
      <c r="U359" s="148"/>
      <c r="V359" s="148"/>
      <c r="W359" s="148"/>
      <c r="X359" s="148"/>
      <c r="Y359" s="148"/>
      <c r="Z359" s="148"/>
    </row>
    <row r="360" spans="1:26" ht="15.75" customHeight="1">
      <c r="A360" s="148"/>
      <c r="B360" s="148"/>
      <c r="C360" s="148"/>
      <c r="D360" s="148"/>
      <c r="E360" s="235"/>
      <c r="F360" s="148"/>
      <c r="G360" s="148"/>
      <c r="H360" s="227"/>
      <c r="I360" s="148"/>
      <c r="J360" s="148"/>
      <c r="K360" s="148"/>
      <c r="L360" s="148"/>
      <c r="M360" s="148"/>
      <c r="N360" s="243"/>
      <c r="O360" s="95"/>
      <c r="P360" s="95"/>
      <c r="Q360" s="148"/>
      <c r="R360" s="148"/>
      <c r="S360" s="148"/>
      <c r="T360" s="148"/>
      <c r="U360" s="148"/>
      <c r="V360" s="148"/>
      <c r="W360" s="148"/>
      <c r="X360" s="148"/>
      <c r="Y360" s="148"/>
      <c r="Z360" s="148"/>
    </row>
    <row r="361" spans="1:26" ht="15.75" customHeight="1">
      <c r="A361" s="148"/>
      <c r="B361" s="148"/>
      <c r="C361" s="148"/>
      <c r="D361" s="148"/>
      <c r="E361" s="235"/>
      <c r="F361" s="148"/>
      <c r="G361" s="148"/>
      <c r="H361" s="227"/>
      <c r="I361" s="148"/>
      <c r="J361" s="148"/>
      <c r="K361" s="148"/>
      <c r="L361" s="148"/>
      <c r="M361" s="148"/>
      <c r="N361" s="243"/>
      <c r="O361" s="95"/>
      <c r="P361" s="95"/>
      <c r="Q361" s="148"/>
      <c r="R361" s="148"/>
      <c r="S361" s="148"/>
      <c r="T361" s="148"/>
      <c r="U361" s="148"/>
      <c r="V361" s="148"/>
      <c r="W361" s="148"/>
      <c r="X361" s="148"/>
      <c r="Y361" s="148"/>
      <c r="Z361" s="148"/>
    </row>
    <row r="362" spans="1:26" ht="15.75" customHeight="1">
      <c r="A362" s="148"/>
      <c r="B362" s="148"/>
      <c r="C362" s="148"/>
      <c r="D362" s="148"/>
      <c r="E362" s="235"/>
      <c r="F362" s="148"/>
      <c r="G362" s="148"/>
      <c r="H362" s="227"/>
      <c r="I362" s="148"/>
      <c r="J362" s="148"/>
      <c r="K362" s="148"/>
      <c r="L362" s="148"/>
      <c r="M362" s="148"/>
      <c r="N362" s="243"/>
      <c r="O362" s="95"/>
      <c r="P362" s="95"/>
      <c r="Q362" s="148"/>
      <c r="R362" s="148"/>
      <c r="S362" s="148"/>
      <c r="T362" s="148"/>
      <c r="U362" s="148"/>
      <c r="V362" s="148"/>
      <c r="W362" s="148"/>
      <c r="X362" s="148"/>
      <c r="Y362" s="148"/>
      <c r="Z362" s="148"/>
    </row>
    <row r="363" spans="1:26" ht="15.75" customHeight="1">
      <c r="A363" s="148"/>
      <c r="B363" s="148"/>
      <c r="C363" s="148"/>
      <c r="D363" s="148"/>
      <c r="E363" s="235"/>
      <c r="F363" s="148"/>
      <c r="G363" s="148"/>
      <c r="H363" s="227"/>
      <c r="I363" s="148"/>
      <c r="J363" s="148"/>
      <c r="K363" s="148"/>
      <c r="L363" s="148"/>
      <c r="M363" s="148"/>
      <c r="N363" s="243"/>
      <c r="O363" s="95"/>
      <c r="P363" s="95"/>
      <c r="Q363" s="148"/>
      <c r="R363" s="148"/>
      <c r="S363" s="148"/>
      <c r="T363" s="148"/>
      <c r="U363" s="148"/>
      <c r="V363" s="148"/>
      <c r="W363" s="148"/>
      <c r="X363" s="148"/>
      <c r="Y363" s="148"/>
      <c r="Z363" s="148"/>
    </row>
    <row r="364" spans="1:26" ht="15.75" customHeight="1">
      <c r="A364" s="148"/>
      <c r="B364" s="148"/>
      <c r="C364" s="148"/>
      <c r="D364" s="148"/>
      <c r="E364" s="235"/>
      <c r="F364" s="148"/>
      <c r="G364" s="148"/>
      <c r="H364" s="227"/>
      <c r="I364" s="148"/>
      <c r="J364" s="148"/>
      <c r="K364" s="148"/>
      <c r="L364" s="148"/>
      <c r="M364" s="148"/>
      <c r="N364" s="243"/>
      <c r="O364" s="95"/>
      <c r="P364" s="95"/>
      <c r="Q364" s="148"/>
      <c r="R364" s="148"/>
      <c r="S364" s="148"/>
      <c r="T364" s="148"/>
      <c r="U364" s="148"/>
      <c r="V364" s="148"/>
      <c r="W364" s="148"/>
      <c r="X364" s="148"/>
      <c r="Y364" s="148"/>
      <c r="Z364" s="148"/>
    </row>
    <row r="365" spans="1:26" ht="15.75" customHeight="1">
      <c r="A365" s="148"/>
      <c r="B365" s="148"/>
      <c r="C365" s="148"/>
      <c r="D365" s="148"/>
      <c r="E365" s="235"/>
      <c r="F365" s="148"/>
      <c r="G365" s="148"/>
      <c r="H365" s="227"/>
      <c r="I365" s="148"/>
      <c r="J365" s="148"/>
      <c r="K365" s="148"/>
      <c r="L365" s="148"/>
      <c r="M365" s="148"/>
      <c r="N365" s="243"/>
      <c r="O365" s="95"/>
      <c r="P365" s="95"/>
      <c r="Q365" s="148"/>
      <c r="R365" s="148"/>
      <c r="S365" s="148"/>
      <c r="T365" s="148"/>
      <c r="U365" s="148"/>
      <c r="V365" s="148"/>
      <c r="W365" s="148"/>
      <c r="X365" s="148"/>
      <c r="Y365" s="148"/>
      <c r="Z365" s="148"/>
    </row>
    <row r="366" spans="1:26" ht="15.75" customHeight="1">
      <c r="A366" s="148"/>
      <c r="B366" s="148"/>
      <c r="C366" s="148"/>
      <c r="D366" s="148"/>
      <c r="E366" s="235"/>
      <c r="F366" s="148"/>
      <c r="G366" s="148"/>
      <c r="H366" s="227"/>
      <c r="I366" s="148"/>
      <c r="J366" s="148"/>
      <c r="K366" s="148"/>
      <c r="L366" s="148"/>
      <c r="M366" s="148"/>
      <c r="N366" s="243"/>
      <c r="O366" s="95"/>
      <c r="P366" s="95"/>
      <c r="Q366" s="148"/>
      <c r="R366" s="148"/>
      <c r="S366" s="148"/>
      <c r="T366" s="148"/>
      <c r="U366" s="148"/>
      <c r="V366" s="148"/>
      <c r="W366" s="148"/>
      <c r="X366" s="148"/>
      <c r="Y366" s="148"/>
      <c r="Z366" s="148"/>
    </row>
    <row r="367" spans="1:26" ht="15.75" customHeight="1">
      <c r="A367" s="148"/>
      <c r="B367" s="148"/>
      <c r="C367" s="148"/>
      <c r="D367" s="148"/>
      <c r="E367" s="235"/>
      <c r="F367" s="148"/>
      <c r="G367" s="148"/>
      <c r="H367" s="227"/>
      <c r="I367" s="148"/>
      <c r="J367" s="148"/>
      <c r="K367" s="148"/>
      <c r="L367" s="148"/>
      <c r="M367" s="148"/>
      <c r="N367" s="243"/>
      <c r="O367" s="95"/>
      <c r="P367" s="95"/>
      <c r="Q367" s="148"/>
      <c r="R367" s="148"/>
      <c r="S367" s="148"/>
      <c r="T367" s="148"/>
      <c r="U367" s="148"/>
      <c r="V367" s="148"/>
      <c r="W367" s="148"/>
      <c r="X367" s="148"/>
      <c r="Y367" s="148"/>
      <c r="Z367" s="148"/>
    </row>
    <row r="368" spans="1:26" ht="15.75" customHeight="1">
      <c r="A368" s="148"/>
      <c r="B368" s="148"/>
      <c r="C368" s="148"/>
      <c r="D368" s="148"/>
      <c r="E368" s="235"/>
      <c r="F368" s="148"/>
      <c r="G368" s="148"/>
      <c r="H368" s="227"/>
      <c r="I368" s="148"/>
      <c r="J368" s="148"/>
      <c r="K368" s="148"/>
      <c r="L368" s="148"/>
      <c r="M368" s="148"/>
      <c r="N368" s="243"/>
      <c r="O368" s="95"/>
      <c r="P368" s="95"/>
      <c r="Q368" s="148"/>
      <c r="R368" s="148"/>
      <c r="S368" s="148"/>
      <c r="T368" s="148"/>
      <c r="U368" s="148"/>
      <c r="V368" s="148"/>
      <c r="W368" s="148"/>
      <c r="X368" s="148"/>
      <c r="Y368" s="148"/>
      <c r="Z368" s="148"/>
    </row>
    <row r="369" spans="1:26" ht="15.75" customHeight="1">
      <c r="A369" s="148"/>
      <c r="B369" s="148"/>
      <c r="C369" s="148"/>
      <c r="D369" s="148"/>
      <c r="E369" s="235"/>
      <c r="F369" s="148"/>
      <c r="G369" s="148"/>
      <c r="H369" s="227"/>
      <c r="I369" s="148"/>
      <c r="J369" s="148"/>
      <c r="K369" s="148"/>
      <c r="L369" s="148"/>
      <c r="M369" s="148"/>
      <c r="N369" s="243"/>
      <c r="O369" s="95"/>
      <c r="P369" s="95"/>
      <c r="Q369" s="148"/>
      <c r="R369" s="148"/>
      <c r="S369" s="148"/>
      <c r="T369" s="148"/>
      <c r="U369" s="148"/>
      <c r="V369" s="148"/>
      <c r="W369" s="148"/>
      <c r="X369" s="148"/>
      <c r="Y369" s="148"/>
      <c r="Z369" s="148"/>
    </row>
    <row r="370" spans="1:26" ht="15.75" customHeight="1">
      <c r="A370" s="148"/>
      <c r="B370" s="148"/>
      <c r="C370" s="148"/>
      <c r="D370" s="148"/>
      <c r="E370" s="235"/>
      <c r="F370" s="148"/>
      <c r="G370" s="148"/>
      <c r="H370" s="227"/>
      <c r="I370" s="148"/>
      <c r="J370" s="148"/>
      <c r="K370" s="148"/>
      <c r="L370" s="148"/>
      <c r="M370" s="148"/>
      <c r="N370" s="243"/>
      <c r="O370" s="95"/>
      <c r="P370" s="95"/>
      <c r="Q370" s="148"/>
      <c r="R370" s="148"/>
      <c r="S370" s="148"/>
      <c r="T370" s="148"/>
      <c r="U370" s="148"/>
      <c r="V370" s="148"/>
      <c r="W370" s="148"/>
      <c r="X370" s="148"/>
      <c r="Y370" s="148"/>
      <c r="Z370" s="148"/>
    </row>
    <row r="371" spans="1:26" ht="15.75" customHeight="1">
      <c r="A371" s="148"/>
      <c r="B371" s="148"/>
      <c r="C371" s="148"/>
      <c r="D371" s="148"/>
      <c r="E371" s="235"/>
      <c r="F371" s="148"/>
      <c r="G371" s="148"/>
      <c r="H371" s="227"/>
      <c r="I371" s="148"/>
      <c r="J371" s="148"/>
      <c r="K371" s="148"/>
      <c r="L371" s="148"/>
      <c r="M371" s="148"/>
      <c r="N371" s="243"/>
      <c r="O371" s="95"/>
      <c r="P371" s="95"/>
      <c r="Q371" s="148"/>
      <c r="R371" s="148"/>
      <c r="S371" s="148"/>
      <c r="T371" s="148"/>
      <c r="U371" s="148"/>
      <c r="V371" s="148"/>
      <c r="W371" s="148"/>
      <c r="X371" s="148"/>
      <c r="Y371" s="148"/>
      <c r="Z371" s="148"/>
    </row>
    <row r="372" spans="1:26" ht="15.75" customHeight="1">
      <c r="A372" s="148"/>
      <c r="B372" s="148"/>
      <c r="C372" s="148"/>
      <c r="D372" s="148"/>
      <c r="E372" s="235"/>
      <c r="F372" s="148"/>
      <c r="G372" s="148"/>
      <c r="H372" s="227"/>
      <c r="I372" s="148"/>
      <c r="J372" s="148"/>
      <c r="K372" s="148"/>
      <c r="L372" s="148"/>
      <c r="M372" s="148"/>
      <c r="N372" s="243"/>
      <c r="O372" s="95"/>
      <c r="P372" s="95"/>
      <c r="Q372" s="148"/>
      <c r="R372" s="148"/>
      <c r="S372" s="148"/>
      <c r="T372" s="148"/>
      <c r="U372" s="148"/>
      <c r="V372" s="148"/>
      <c r="W372" s="148"/>
      <c r="X372" s="148"/>
      <c r="Y372" s="148"/>
      <c r="Z372" s="148"/>
    </row>
    <row r="373" spans="1:26" ht="15.75" customHeight="1">
      <c r="A373" s="148"/>
      <c r="B373" s="148"/>
      <c r="C373" s="148"/>
      <c r="D373" s="148"/>
      <c r="E373" s="235"/>
      <c r="F373" s="148"/>
      <c r="G373" s="148"/>
      <c r="H373" s="227"/>
      <c r="I373" s="148"/>
      <c r="J373" s="148"/>
      <c r="K373" s="148"/>
      <c r="L373" s="148"/>
      <c r="M373" s="148"/>
      <c r="N373" s="243"/>
      <c r="O373" s="95"/>
      <c r="P373" s="95"/>
      <c r="Q373" s="148"/>
      <c r="R373" s="148"/>
      <c r="S373" s="148"/>
      <c r="T373" s="148"/>
      <c r="U373" s="148"/>
      <c r="V373" s="148"/>
      <c r="W373" s="148"/>
      <c r="X373" s="148"/>
      <c r="Y373" s="148"/>
      <c r="Z373" s="148"/>
    </row>
    <row r="374" spans="1:26" ht="15.75" customHeight="1">
      <c r="A374" s="148"/>
      <c r="B374" s="148"/>
      <c r="C374" s="148"/>
      <c r="D374" s="148"/>
      <c r="E374" s="235"/>
      <c r="F374" s="148"/>
      <c r="G374" s="148"/>
      <c r="H374" s="227"/>
      <c r="I374" s="148"/>
      <c r="J374" s="148"/>
      <c r="K374" s="148"/>
      <c r="L374" s="148"/>
      <c r="M374" s="148"/>
      <c r="N374" s="243"/>
      <c r="O374" s="95"/>
      <c r="P374" s="95"/>
      <c r="Q374" s="148"/>
      <c r="R374" s="148"/>
      <c r="S374" s="148"/>
      <c r="T374" s="148"/>
      <c r="U374" s="148"/>
      <c r="V374" s="148"/>
      <c r="W374" s="148"/>
      <c r="X374" s="148"/>
      <c r="Y374" s="148"/>
      <c r="Z374" s="148"/>
    </row>
    <row r="375" spans="1:26" ht="15.75" customHeight="1">
      <c r="A375" s="148"/>
      <c r="B375" s="148"/>
      <c r="C375" s="148"/>
      <c r="D375" s="148"/>
      <c r="E375" s="235"/>
      <c r="F375" s="148"/>
      <c r="G375" s="148"/>
      <c r="H375" s="227"/>
      <c r="I375" s="148"/>
      <c r="J375" s="148"/>
      <c r="K375" s="148"/>
      <c r="L375" s="148"/>
      <c r="M375" s="148"/>
      <c r="N375" s="243"/>
      <c r="O375" s="95"/>
      <c r="P375" s="95"/>
      <c r="Q375" s="148"/>
      <c r="R375" s="148"/>
      <c r="S375" s="148"/>
      <c r="T375" s="148"/>
      <c r="U375" s="148"/>
      <c r="V375" s="148"/>
      <c r="W375" s="148"/>
      <c r="X375" s="148"/>
      <c r="Y375" s="148"/>
      <c r="Z375" s="148"/>
    </row>
    <row r="376" spans="1:26" ht="15.75" customHeight="1">
      <c r="A376" s="148"/>
      <c r="B376" s="148"/>
      <c r="C376" s="148"/>
      <c r="D376" s="148"/>
      <c r="E376" s="235"/>
      <c r="F376" s="148"/>
      <c r="G376" s="148"/>
      <c r="H376" s="227"/>
      <c r="I376" s="148"/>
      <c r="J376" s="148"/>
      <c r="K376" s="148"/>
      <c r="L376" s="148"/>
      <c r="M376" s="148"/>
      <c r="N376" s="243"/>
      <c r="O376" s="95"/>
      <c r="P376" s="95"/>
      <c r="Q376" s="148"/>
      <c r="R376" s="148"/>
      <c r="S376" s="148"/>
      <c r="T376" s="148"/>
      <c r="U376" s="148"/>
      <c r="V376" s="148"/>
      <c r="W376" s="148"/>
      <c r="X376" s="148"/>
      <c r="Y376" s="148"/>
      <c r="Z376" s="148"/>
    </row>
    <row r="377" spans="1:26" ht="15.75" customHeight="1">
      <c r="A377" s="148"/>
      <c r="B377" s="148"/>
      <c r="C377" s="148"/>
      <c r="D377" s="148"/>
      <c r="E377" s="235"/>
      <c r="F377" s="148"/>
      <c r="G377" s="148"/>
      <c r="H377" s="227"/>
      <c r="I377" s="148"/>
      <c r="J377" s="148"/>
      <c r="K377" s="148"/>
      <c r="L377" s="148"/>
      <c r="M377" s="148"/>
      <c r="N377" s="243"/>
      <c r="O377" s="95"/>
      <c r="P377" s="95"/>
      <c r="Q377" s="148"/>
      <c r="R377" s="148"/>
      <c r="S377" s="148"/>
      <c r="T377" s="148"/>
      <c r="U377" s="148"/>
      <c r="V377" s="148"/>
      <c r="W377" s="148"/>
      <c r="X377" s="148"/>
      <c r="Y377" s="148"/>
      <c r="Z377" s="148"/>
    </row>
    <row r="378" spans="1:26" ht="15.75" customHeight="1">
      <c r="A378" s="148"/>
      <c r="B378" s="148"/>
      <c r="C378" s="148"/>
      <c r="D378" s="148"/>
      <c r="E378" s="235"/>
      <c r="F378" s="148"/>
      <c r="G378" s="148"/>
      <c r="H378" s="227"/>
      <c r="I378" s="148"/>
      <c r="J378" s="148"/>
      <c r="K378" s="148"/>
      <c r="L378" s="148"/>
      <c r="M378" s="148"/>
      <c r="N378" s="243"/>
      <c r="O378" s="95"/>
      <c r="P378" s="95"/>
      <c r="Q378" s="148"/>
      <c r="R378" s="148"/>
      <c r="S378" s="148"/>
      <c r="T378" s="148"/>
      <c r="U378" s="148"/>
      <c r="V378" s="148"/>
      <c r="W378" s="148"/>
      <c r="X378" s="148"/>
      <c r="Y378" s="148"/>
      <c r="Z378" s="148"/>
    </row>
    <row r="379" spans="1:26" ht="15.75" customHeight="1">
      <c r="A379" s="148"/>
      <c r="B379" s="148"/>
      <c r="C379" s="148"/>
      <c r="D379" s="148"/>
      <c r="E379" s="235"/>
      <c r="F379" s="148"/>
      <c r="G379" s="148"/>
      <c r="H379" s="227"/>
      <c r="I379" s="148"/>
      <c r="J379" s="148"/>
      <c r="K379" s="148"/>
      <c r="L379" s="148"/>
      <c r="M379" s="148"/>
      <c r="N379" s="243"/>
      <c r="O379" s="95"/>
      <c r="P379" s="95"/>
      <c r="Q379" s="148"/>
      <c r="R379" s="148"/>
      <c r="S379" s="148"/>
      <c r="T379" s="148"/>
      <c r="U379" s="148"/>
      <c r="V379" s="148"/>
      <c r="W379" s="148"/>
      <c r="X379" s="148"/>
      <c r="Y379" s="148"/>
      <c r="Z379" s="148"/>
    </row>
    <row r="380" spans="1:26" ht="15.75" customHeight="1">
      <c r="A380" s="148"/>
      <c r="B380" s="148"/>
      <c r="C380" s="148"/>
      <c r="D380" s="148"/>
      <c r="E380" s="235"/>
      <c r="F380" s="148"/>
      <c r="G380" s="148"/>
      <c r="H380" s="227"/>
      <c r="I380" s="148"/>
      <c r="J380" s="148"/>
      <c r="K380" s="148"/>
      <c r="L380" s="148"/>
      <c r="M380" s="148"/>
      <c r="N380" s="243"/>
      <c r="O380" s="95"/>
      <c r="P380" s="95"/>
      <c r="Q380" s="148"/>
      <c r="R380" s="148"/>
      <c r="S380" s="148"/>
      <c r="T380" s="148"/>
      <c r="U380" s="148"/>
      <c r="V380" s="148"/>
      <c r="W380" s="148"/>
      <c r="X380" s="148"/>
      <c r="Y380" s="148"/>
      <c r="Z380" s="148"/>
    </row>
    <row r="381" spans="1:26" ht="15.75" customHeight="1">
      <c r="A381" s="148"/>
      <c r="B381" s="148"/>
      <c r="C381" s="148"/>
      <c r="D381" s="148"/>
      <c r="E381" s="235"/>
      <c r="F381" s="148"/>
      <c r="G381" s="148"/>
      <c r="H381" s="227"/>
      <c r="I381" s="148"/>
      <c r="J381" s="148"/>
      <c r="K381" s="148"/>
      <c r="L381" s="148"/>
      <c r="M381" s="148"/>
      <c r="N381" s="243"/>
      <c r="O381" s="95"/>
      <c r="P381" s="95"/>
      <c r="Q381" s="148"/>
      <c r="R381" s="148"/>
      <c r="S381" s="148"/>
      <c r="T381" s="148"/>
      <c r="U381" s="148"/>
      <c r="V381" s="148"/>
      <c r="W381" s="148"/>
      <c r="X381" s="148"/>
      <c r="Y381" s="148"/>
      <c r="Z381" s="148"/>
    </row>
    <row r="382" spans="1:26" ht="15.75" customHeight="1">
      <c r="A382" s="148"/>
      <c r="B382" s="148"/>
      <c r="C382" s="148"/>
      <c r="D382" s="148"/>
      <c r="E382" s="235"/>
      <c r="F382" s="148"/>
      <c r="G382" s="148"/>
      <c r="H382" s="227"/>
      <c r="I382" s="148"/>
      <c r="J382" s="148"/>
      <c r="K382" s="148"/>
      <c r="L382" s="148"/>
      <c r="M382" s="148"/>
      <c r="N382" s="243"/>
      <c r="O382" s="95"/>
      <c r="P382" s="95"/>
      <c r="Q382" s="148"/>
      <c r="R382" s="148"/>
      <c r="S382" s="148"/>
      <c r="T382" s="148"/>
      <c r="U382" s="148"/>
      <c r="V382" s="148"/>
      <c r="W382" s="148"/>
      <c r="X382" s="148"/>
      <c r="Y382" s="148"/>
      <c r="Z382" s="148"/>
    </row>
    <row r="383" spans="1:26" ht="15.75" customHeight="1">
      <c r="A383" s="148"/>
      <c r="B383" s="148"/>
      <c r="C383" s="148"/>
      <c r="D383" s="148"/>
      <c r="E383" s="235"/>
      <c r="F383" s="148"/>
      <c r="G383" s="148"/>
      <c r="H383" s="227"/>
      <c r="I383" s="148"/>
      <c r="J383" s="148"/>
      <c r="K383" s="148"/>
      <c r="L383" s="148"/>
      <c r="M383" s="148"/>
      <c r="N383" s="243"/>
      <c r="O383" s="95"/>
      <c r="P383" s="95"/>
      <c r="Q383" s="148"/>
      <c r="R383" s="148"/>
      <c r="S383" s="148"/>
      <c r="T383" s="148"/>
      <c r="U383" s="148"/>
      <c r="V383" s="148"/>
      <c r="W383" s="148"/>
      <c r="X383" s="148"/>
      <c r="Y383" s="148"/>
      <c r="Z383" s="148"/>
    </row>
    <row r="384" spans="1:26" ht="15.75" customHeight="1">
      <c r="A384" s="148"/>
      <c r="B384" s="148"/>
      <c r="C384" s="148"/>
      <c r="D384" s="148"/>
      <c r="E384" s="235"/>
      <c r="F384" s="148"/>
      <c r="G384" s="148"/>
      <c r="H384" s="227"/>
      <c r="I384" s="148"/>
      <c r="J384" s="148"/>
      <c r="K384" s="148"/>
      <c r="L384" s="148"/>
      <c r="M384" s="148"/>
      <c r="N384" s="243"/>
      <c r="O384" s="95"/>
      <c r="P384" s="95"/>
      <c r="Q384" s="148"/>
      <c r="R384" s="148"/>
      <c r="S384" s="148"/>
      <c r="T384" s="148"/>
      <c r="U384" s="148"/>
      <c r="V384" s="148"/>
      <c r="W384" s="148"/>
      <c r="X384" s="148"/>
      <c r="Y384" s="148"/>
      <c r="Z384" s="148"/>
    </row>
    <row r="385" spans="1:26" ht="15.75" customHeight="1">
      <c r="A385" s="148"/>
      <c r="B385" s="148"/>
      <c r="C385" s="148"/>
      <c r="D385" s="148"/>
      <c r="E385" s="235"/>
      <c r="F385" s="148"/>
      <c r="G385" s="148"/>
      <c r="H385" s="227"/>
      <c r="I385" s="148"/>
      <c r="J385" s="148"/>
      <c r="K385" s="148"/>
      <c r="L385" s="148"/>
      <c r="M385" s="148"/>
      <c r="N385" s="243"/>
      <c r="O385" s="95"/>
      <c r="P385" s="95"/>
      <c r="Q385" s="148"/>
      <c r="R385" s="148"/>
      <c r="S385" s="148"/>
      <c r="T385" s="148"/>
      <c r="U385" s="148"/>
      <c r="V385" s="148"/>
      <c r="W385" s="148"/>
      <c r="X385" s="148"/>
      <c r="Y385" s="148"/>
      <c r="Z385" s="148"/>
    </row>
    <row r="386" spans="1:26" ht="15.75" customHeight="1">
      <c r="A386" s="148"/>
      <c r="B386" s="148"/>
      <c r="C386" s="148"/>
      <c r="D386" s="148"/>
      <c r="E386" s="235"/>
      <c r="F386" s="148"/>
      <c r="G386" s="148"/>
      <c r="H386" s="227"/>
      <c r="I386" s="148"/>
      <c r="J386" s="148"/>
      <c r="K386" s="148"/>
      <c r="L386" s="148"/>
      <c r="M386" s="148"/>
      <c r="N386" s="243"/>
      <c r="O386" s="95"/>
      <c r="P386" s="95"/>
      <c r="Q386" s="148"/>
      <c r="R386" s="148"/>
      <c r="S386" s="148"/>
      <c r="T386" s="148"/>
      <c r="U386" s="148"/>
      <c r="V386" s="148"/>
      <c r="W386" s="148"/>
      <c r="X386" s="148"/>
      <c r="Y386" s="148"/>
      <c r="Z386" s="148"/>
    </row>
    <row r="387" spans="1:26" ht="15.75" customHeight="1">
      <c r="A387" s="148"/>
      <c r="B387" s="148"/>
      <c r="C387" s="148"/>
      <c r="D387" s="148"/>
      <c r="E387" s="235"/>
      <c r="F387" s="148"/>
      <c r="G387" s="148"/>
      <c r="H387" s="227"/>
      <c r="I387" s="148"/>
      <c r="J387" s="148"/>
      <c r="K387" s="148"/>
      <c r="L387" s="148"/>
      <c r="M387" s="148"/>
      <c r="N387" s="243"/>
      <c r="O387" s="95"/>
      <c r="P387" s="95"/>
      <c r="Q387" s="148"/>
      <c r="R387" s="148"/>
      <c r="S387" s="148"/>
      <c r="T387" s="148"/>
      <c r="U387" s="148"/>
      <c r="V387" s="148"/>
      <c r="W387" s="148"/>
      <c r="X387" s="148"/>
      <c r="Y387" s="148"/>
      <c r="Z387" s="148"/>
    </row>
    <row r="388" spans="1:26" ht="15.75" customHeight="1">
      <c r="A388" s="148"/>
      <c r="B388" s="148"/>
      <c r="C388" s="148"/>
      <c r="D388" s="148"/>
      <c r="E388" s="235"/>
      <c r="F388" s="148"/>
      <c r="G388" s="148"/>
      <c r="H388" s="227"/>
      <c r="I388" s="148"/>
      <c r="J388" s="148"/>
      <c r="K388" s="148"/>
      <c r="L388" s="148"/>
      <c r="M388" s="148"/>
      <c r="N388" s="243"/>
      <c r="O388" s="95"/>
      <c r="P388" s="95"/>
      <c r="Q388" s="148"/>
      <c r="R388" s="148"/>
      <c r="S388" s="148"/>
      <c r="T388" s="148"/>
      <c r="U388" s="148"/>
      <c r="V388" s="148"/>
      <c r="W388" s="148"/>
      <c r="X388" s="148"/>
      <c r="Y388" s="148"/>
      <c r="Z388" s="148"/>
    </row>
    <row r="389" spans="1:26" ht="15.75" customHeight="1">
      <c r="A389" s="148"/>
      <c r="B389" s="148"/>
      <c r="C389" s="148"/>
      <c r="D389" s="148"/>
      <c r="E389" s="235"/>
      <c r="F389" s="148"/>
      <c r="G389" s="148"/>
      <c r="H389" s="227"/>
      <c r="I389" s="148"/>
      <c r="J389" s="148"/>
      <c r="K389" s="148"/>
      <c r="L389" s="148"/>
      <c r="M389" s="148"/>
      <c r="N389" s="243"/>
      <c r="O389" s="95"/>
      <c r="P389" s="95"/>
      <c r="Q389" s="148"/>
      <c r="R389" s="148"/>
      <c r="S389" s="148"/>
      <c r="T389" s="148"/>
      <c r="U389" s="148"/>
      <c r="V389" s="148"/>
      <c r="W389" s="148"/>
      <c r="X389" s="148"/>
      <c r="Y389" s="148"/>
      <c r="Z389" s="148"/>
    </row>
    <row r="390" spans="1:26" ht="15.75" customHeight="1">
      <c r="A390" s="148"/>
      <c r="B390" s="148"/>
      <c r="C390" s="148"/>
      <c r="D390" s="148"/>
      <c r="E390" s="235"/>
      <c r="F390" s="148"/>
      <c r="G390" s="148"/>
      <c r="H390" s="227"/>
      <c r="I390" s="148"/>
      <c r="J390" s="148"/>
      <c r="K390" s="148"/>
      <c r="L390" s="148"/>
      <c r="M390" s="148"/>
      <c r="N390" s="243"/>
      <c r="O390" s="95"/>
      <c r="P390" s="95"/>
      <c r="Q390" s="148"/>
      <c r="R390" s="148"/>
      <c r="S390" s="148"/>
      <c r="T390" s="148"/>
      <c r="U390" s="148"/>
      <c r="V390" s="148"/>
      <c r="W390" s="148"/>
      <c r="X390" s="148"/>
      <c r="Y390" s="148"/>
      <c r="Z390" s="148"/>
    </row>
    <row r="391" spans="1:26" ht="15.75" customHeight="1">
      <c r="A391" s="148"/>
      <c r="B391" s="148"/>
      <c r="C391" s="148"/>
      <c r="D391" s="148"/>
      <c r="E391" s="235"/>
      <c r="F391" s="148"/>
      <c r="G391" s="148"/>
      <c r="H391" s="227"/>
      <c r="I391" s="148"/>
      <c r="J391" s="148"/>
      <c r="K391" s="148"/>
      <c r="L391" s="148"/>
      <c r="M391" s="148"/>
      <c r="N391" s="243"/>
      <c r="O391" s="95"/>
      <c r="P391" s="95"/>
      <c r="Q391" s="148"/>
      <c r="R391" s="148"/>
      <c r="S391" s="148"/>
      <c r="T391" s="148"/>
      <c r="U391" s="148"/>
      <c r="V391" s="148"/>
      <c r="W391" s="148"/>
      <c r="X391" s="148"/>
      <c r="Y391" s="148"/>
      <c r="Z391" s="148"/>
    </row>
    <row r="392" spans="1:26" ht="15.75" customHeight="1">
      <c r="A392" s="148"/>
      <c r="B392" s="148"/>
      <c r="C392" s="148"/>
      <c r="D392" s="148"/>
      <c r="E392" s="235"/>
      <c r="F392" s="148"/>
      <c r="G392" s="148"/>
      <c r="H392" s="227"/>
      <c r="I392" s="148"/>
      <c r="J392" s="148"/>
      <c r="K392" s="148"/>
      <c r="L392" s="148"/>
      <c r="M392" s="148"/>
      <c r="N392" s="243"/>
      <c r="O392" s="95"/>
      <c r="P392" s="95"/>
      <c r="Q392" s="148"/>
      <c r="R392" s="148"/>
      <c r="S392" s="148"/>
      <c r="T392" s="148"/>
      <c r="U392" s="148"/>
      <c r="V392" s="148"/>
      <c r="W392" s="148"/>
      <c r="X392" s="148"/>
      <c r="Y392" s="148"/>
      <c r="Z392" s="148"/>
    </row>
    <row r="393" spans="1:26" ht="15.75" customHeight="1">
      <c r="A393" s="148"/>
      <c r="B393" s="148"/>
      <c r="C393" s="148"/>
      <c r="D393" s="148"/>
      <c r="E393" s="235"/>
      <c r="F393" s="148"/>
      <c r="G393" s="148"/>
      <c r="H393" s="227"/>
      <c r="I393" s="148"/>
      <c r="J393" s="148"/>
      <c r="K393" s="148"/>
      <c r="L393" s="148"/>
      <c r="M393" s="148"/>
      <c r="N393" s="243"/>
      <c r="O393" s="95"/>
      <c r="P393" s="95"/>
      <c r="Q393" s="148"/>
      <c r="R393" s="148"/>
      <c r="S393" s="148"/>
      <c r="T393" s="148"/>
      <c r="U393" s="148"/>
      <c r="V393" s="148"/>
      <c r="W393" s="148"/>
      <c r="X393" s="148"/>
      <c r="Y393" s="148"/>
      <c r="Z393" s="148"/>
    </row>
    <row r="394" spans="1:26" ht="15.75" customHeight="1">
      <c r="A394" s="148"/>
      <c r="B394" s="148"/>
      <c r="C394" s="148"/>
      <c r="D394" s="148"/>
      <c r="E394" s="235"/>
      <c r="F394" s="148"/>
      <c r="G394" s="148"/>
      <c r="H394" s="227"/>
      <c r="I394" s="148"/>
      <c r="J394" s="148"/>
      <c r="K394" s="148"/>
      <c r="L394" s="148"/>
      <c r="M394" s="148"/>
      <c r="N394" s="243"/>
      <c r="O394" s="95"/>
      <c r="P394" s="95"/>
      <c r="Q394" s="148"/>
      <c r="R394" s="148"/>
      <c r="S394" s="148"/>
      <c r="T394" s="148"/>
      <c r="U394" s="148"/>
      <c r="V394" s="148"/>
      <c r="W394" s="148"/>
      <c r="X394" s="148"/>
      <c r="Y394" s="148"/>
      <c r="Z394" s="148"/>
    </row>
    <row r="395" spans="1:26" ht="15.75" customHeight="1">
      <c r="A395" s="148"/>
      <c r="B395" s="148"/>
      <c r="C395" s="148"/>
      <c r="D395" s="148"/>
      <c r="E395" s="235"/>
      <c r="F395" s="148"/>
      <c r="G395" s="148"/>
      <c r="H395" s="227"/>
      <c r="I395" s="148"/>
      <c r="J395" s="148"/>
      <c r="K395" s="148"/>
      <c r="L395" s="148"/>
      <c r="M395" s="148"/>
      <c r="N395" s="243"/>
      <c r="O395" s="95"/>
      <c r="P395" s="95"/>
      <c r="Q395" s="148"/>
      <c r="R395" s="148"/>
      <c r="S395" s="148"/>
      <c r="T395" s="148"/>
      <c r="U395" s="148"/>
      <c r="V395" s="148"/>
      <c r="W395" s="148"/>
      <c r="X395" s="148"/>
      <c r="Y395" s="148"/>
      <c r="Z395" s="148"/>
    </row>
    <row r="396" spans="1:26" ht="15.75" customHeight="1">
      <c r="A396" s="148"/>
      <c r="B396" s="148"/>
      <c r="C396" s="148"/>
      <c r="D396" s="148"/>
      <c r="E396" s="235"/>
      <c r="F396" s="148"/>
      <c r="G396" s="148"/>
      <c r="H396" s="227"/>
      <c r="I396" s="148"/>
      <c r="J396" s="148"/>
      <c r="K396" s="148"/>
      <c r="L396" s="148"/>
      <c r="M396" s="148"/>
      <c r="N396" s="243"/>
      <c r="O396" s="95"/>
      <c r="P396" s="95"/>
      <c r="Q396" s="148"/>
      <c r="R396" s="148"/>
      <c r="S396" s="148"/>
      <c r="T396" s="148"/>
      <c r="U396" s="148"/>
      <c r="V396" s="148"/>
      <c r="W396" s="148"/>
      <c r="X396" s="148"/>
      <c r="Y396" s="148"/>
      <c r="Z396" s="148"/>
    </row>
    <row r="397" spans="1:26" ht="15.75" customHeight="1">
      <c r="A397" s="148"/>
      <c r="B397" s="148"/>
      <c r="C397" s="148"/>
      <c r="D397" s="148"/>
      <c r="E397" s="235"/>
      <c r="F397" s="148"/>
      <c r="G397" s="148"/>
      <c r="H397" s="227"/>
      <c r="I397" s="148"/>
      <c r="J397" s="148"/>
      <c r="K397" s="148"/>
      <c r="L397" s="148"/>
      <c r="M397" s="148"/>
      <c r="N397" s="243"/>
      <c r="O397" s="95"/>
      <c r="P397" s="95"/>
      <c r="Q397" s="148"/>
      <c r="R397" s="148"/>
      <c r="S397" s="148"/>
      <c r="T397" s="148"/>
      <c r="U397" s="148"/>
      <c r="V397" s="148"/>
      <c r="W397" s="148"/>
      <c r="X397" s="148"/>
      <c r="Y397" s="148"/>
      <c r="Z397" s="148"/>
    </row>
    <row r="398" spans="1:26" ht="15.75" customHeight="1">
      <c r="A398" s="148"/>
      <c r="B398" s="148"/>
      <c r="C398" s="148"/>
      <c r="D398" s="148"/>
      <c r="E398" s="235"/>
      <c r="F398" s="148"/>
      <c r="G398" s="148"/>
      <c r="H398" s="227"/>
      <c r="I398" s="148"/>
      <c r="J398" s="148"/>
      <c r="K398" s="148"/>
      <c r="L398" s="148"/>
      <c r="M398" s="148"/>
      <c r="N398" s="243"/>
      <c r="O398" s="95"/>
      <c r="P398" s="95"/>
      <c r="Q398" s="148"/>
      <c r="R398" s="148"/>
      <c r="S398" s="148"/>
      <c r="T398" s="148"/>
      <c r="U398" s="148"/>
      <c r="V398" s="148"/>
      <c r="W398" s="148"/>
      <c r="X398" s="148"/>
      <c r="Y398" s="148"/>
      <c r="Z398" s="148"/>
    </row>
    <row r="399" spans="1:26" ht="15.75" customHeight="1">
      <c r="A399" s="148"/>
      <c r="B399" s="148"/>
      <c r="C399" s="148"/>
      <c r="D399" s="148"/>
      <c r="E399" s="235"/>
      <c r="F399" s="148"/>
      <c r="G399" s="148"/>
      <c r="H399" s="227"/>
      <c r="I399" s="148"/>
      <c r="J399" s="148"/>
      <c r="K399" s="148"/>
      <c r="L399" s="148"/>
      <c r="M399" s="148"/>
      <c r="N399" s="243"/>
      <c r="O399" s="95"/>
      <c r="P399" s="95"/>
      <c r="Q399" s="148"/>
      <c r="R399" s="148"/>
      <c r="S399" s="148"/>
      <c r="T399" s="148"/>
      <c r="U399" s="148"/>
      <c r="V399" s="148"/>
      <c r="W399" s="148"/>
      <c r="X399" s="148"/>
      <c r="Y399" s="148"/>
      <c r="Z399" s="148"/>
    </row>
    <row r="400" spans="1:26" ht="15.75" customHeight="1">
      <c r="A400" s="148"/>
      <c r="B400" s="148"/>
      <c r="C400" s="148"/>
      <c r="D400" s="148"/>
      <c r="E400" s="235"/>
      <c r="F400" s="148"/>
      <c r="G400" s="148"/>
      <c r="H400" s="227"/>
      <c r="I400" s="148"/>
      <c r="J400" s="148"/>
      <c r="K400" s="148"/>
      <c r="L400" s="148"/>
      <c r="M400" s="148"/>
      <c r="N400" s="243"/>
      <c r="O400" s="95"/>
      <c r="P400" s="95"/>
      <c r="Q400" s="148"/>
      <c r="R400" s="148"/>
      <c r="S400" s="148"/>
      <c r="T400" s="148"/>
      <c r="U400" s="148"/>
      <c r="V400" s="148"/>
      <c r="W400" s="148"/>
      <c r="X400" s="148"/>
      <c r="Y400" s="148"/>
      <c r="Z400" s="148"/>
    </row>
    <row r="401" spans="1:26" ht="15.75" customHeight="1">
      <c r="A401" s="148"/>
      <c r="B401" s="148"/>
      <c r="C401" s="148"/>
      <c r="D401" s="148"/>
      <c r="E401" s="235"/>
      <c r="F401" s="148"/>
      <c r="G401" s="148"/>
      <c r="H401" s="227"/>
      <c r="I401" s="148"/>
      <c r="J401" s="148"/>
      <c r="K401" s="148"/>
      <c r="L401" s="148"/>
      <c r="M401" s="148"/>
      <c r="N401" s="243"/>
      <c r="O401" s="95"/>
      <c r="P401" s="95"/>
      <c r="Q401" s="148"/>
      <c r="R401" s="148"/>
      <c r="S401" s="148"/>
      <c r="T401" s="148"/>
      <c r="U401" s="148"/>
      <c r="V401" s="148"/>
      <c r="W401" s="148"/>
      <c r="X401" s="148"/>
      <c r="Y401" s="148"/>
      <c r="Z401" s="148"/>
    </row>
    <row r="402" spans="1:26" ht="15.75" customHeight="1">
      <c r="A402" s="148"/>
      <c r="B402" s="148"/>
      <c r="C402" s="148"/>
      <c r="D402" s="148"/>
      <c r="E402" s="235"/>
      <c r="F402" s="148"/>
      <c r="G402" s="148"/>
      <c r="H402" s="227"/>
      <c r="I402" s="148"/>
      <c r="J402" s="148"/>
      <c r="K402" s="148"/>
      <c r="L402" s="148"/>
      <c r="M402" s="148"/>
      <c r="N402" s="243"/>
      <c r="O402" s="95"/>
      <c r="P402" s="95"/>
      <c r="Q402" s="148"/>
      <c r="R402" s="148"/>
      <c r="S402" s="148"/>
      <c r="T402" s="148"/>
      <c r="U402" s="148"/>
      <c r="V402" s="148"/>
      <c r="W402" s="148"/>
      <c r="X402" s="148"/>
      <c r="Y402" s="148"/>
      <c r="Z402" s="148"/>
    </row>
    <row r="403" spans="1:26" ht="15.75" customHeight="1">
      <c r="A403" s="148"/>
      <c r="B403" s="148"/>
      <c r="C403" s="148"/>
      <c r="D403" s="148"/>
      <c r="E403" s="235"/>
      <c r="F403" s="148"/>
      <c r="G403" s="148"/>
      <c r="H403" s="227"/>
      <c r="I403" s="148"/>
      <c r="J403" s="148"/>
      <c r="K403" s="148"/>
      <c r="L403" s="148"/>
      <c r="M403" s="148"/>
      <c r="N403" s="243"/>
      <c r="O403" s="95"/>
      <c r="P403" s="95"/>
      <c r="Q403" s="148"/>
      <c r="R403" s="148"/>
      <c r="S403" s="148"/>
      <c r="T403" s="148"/>
      <c r="U403" s="148"/>
      <c r="V403" s="148"/>
      <c r="W403" s="148"/>
      <c r="X403" s="148"/>
      <c r="Y403" s="148"/>
      <c r="Z403" s="148"/>
    </row>
    <row r="404" spans="1:26" ht="15.75" customHeight="1">
      <c r="A404" s="148"/>
      <c r="B404" s="148"/>
      <c r="C404" s="148"/>
      <c r="D404" s="148"/>
      <c r="E404" s="235"/>
      <c r="F404" s="148"/>
      <c r="G404" s="148"/>
      <c r="H404" s="227"/>
      <c r="I404" s="148"/>
      <c r="J404" s="148"/>
      <c r="K404" s="148"/>
      <c r="L404" s="148"/>
      <c r="M404" s="148"/>
      <c r="N404" s="243"/>
      <c r="O404" s="95"/>
      <c r="P404" s="95"/>
      <c r="Q404" s="148"/>
      <c r="R404" s="148"/>
      <c r="S404" s="148"/>
      <c r="T404" s="148"/>
      <c r="U404" s="148"/>
      <c r="V404" s="148"/>
      <c r="W404" s="148"/>
      <c r="X404" s="148"/>
      <c r="Y404" s="148"/>
      <c r="Z404" s="148"/>
    </row>
    <row r="405" spans="1:26" ht="15.75" customHeight="1">
      <c r="A405" s="148"/>
      <c r="B405" s="148"/>
      <c r="C405" s="148"/>
      <c r="D405" s="148"/>
      <c r="E405" s="235"/>
      <c r="F405" s="148"/>
      <c r="G405" s="148"/>
      <c r="H405" s="227"/>
      <c r="I405" s="148"/>
      <c r="J405" s="148"/>
      <c r="K405" s="148"/>
      <c r="L405" s="148"/>
      <c r="M405" s="148"/>
      <c r="N405" s="243"/>
      <c r="O405" s="95"/>
      <c r="P405" s="95"/>
      <c r="Q405" s="148"/>
      <c r="R405" s="148"/>
      <c r="S405" s="148"/>
      <c r="T405" s="148"/>
      <c r="U405" s="148"/>
      <c r="V405" s="148"/>
      <c r="W405" s="148"/>
      <c r="X405" s="148"/>
      <c r="Y405" s="148"/>
      <c r="Z405" s="148"/>
    </row>
    <row r="406" spans="1:26" ht="15.75" customHeight="1">
      <c r="A406" s="148"/>
      <c r="B406" s="148"/>
      <c r="C406" s="148"/>
      <c r="D406" s="148"/>
      <c r="E406" s="235"/>
      <c r="F406" s="148"/>
      <c r="G406" s="148"/>
      <c r="H406" s="227"/>
      <c r="I406" s="148"/>
      <c r="J406" s="148"/>
      <c r="K406" s="148"/>
      <c r="L406" s="148"/>
      <c r="M406" s="148"/>
      <c r="N406" s="243"/>
      <c r="O406" s="95"/>
      <c r="P406" s="95"/>
      <c r="Q406" s="148"/>
      <c r="R406" s="148"/>
      <c r="S406" s="148"/>
      <c r="T406" s="148"/>
      <c r="U406" s="148"/>
      <c r="V406" s="148"/>
      <c r="W406" s="148"/>
      <c r="X406" s="148"/>
      <c r="Y406" s="148"/>
      <c r="Z406" s="148"/>
    </row>
    <row r="407" spans="1:26" ht="15.75" customHeight="1">
      <c r="A407" s="148"/>
      <c r="B407" s="148"/>
      <c r="C407" s="148"/>
      <c r="D407" s="148"/>
      <c r="E407" s="235"/>
      <c r="F407" s="148"/>
      <c r="G407" s="148"/>
      <c r="H407" s="227"/>
      <c r="I407" s="148"/>
      <c r="J407" s="148"/>
      <c r="K407" s="148"/>
      <c r="L407" s="148"/>
      <c r="M407" s="148"/>
      <c r="N407" s="243"/>
      <c r="O407" s="95"/>
      <c r="P407" s="95"/>
      <c r="Q407" s="148"/>
      <c r="R407" s="148"/>
      <c r="S407" s="148"/>
      <c r="T407" s="148"/>
      <c r="U407" s="148"/>
      <c r="V407" s="148"/>
      <c r="W407" s="148"/>
      <c r="X407" s="148"/>
      <c r="Y407" s="148"/>
      <c r="Z407" s="148"/>
    </row>
    <row r="408" spans="1:26" ht="15.75" customHeight="1">
      <c r="A408" s="148"/>
      <c r="B408" s="148"/>
      <c r="C408" s="148"/>
      <c r="D408" s="148"/>
      <c r="E408" s="235"/>
      <c r="F408" s="148"/>
      <c r="G408" s="148"/>
      <c r="H408" s="227"/>
      <c r="I408" s="148"/>
      <c r="J408" s="148"/>
      <c r="K408" s="148"/>
      <c r="L408" s="148"/>
      <c r="M408" s="148"/>
      <c r="N408" s="243"/>
      <c r="O408" s="95"/>
      <c r="P408" s="95"/>
      <c r="Q408" s="148"/>
      <c r="R408" s="148"/>
      <c r="S408" s="148"/>
      <c r="T408" s="148"/>
      <c r="U408" s="148"/>
      <c r="V408" s="148"/>
      <c r="W408" s="148"/>
      <c r="X408" s="148"/>
      <c r="Y408" s="148"/>
      <c r="Z408" s="148"/>
    </row>
    <row r="409" spans="1:26" ht="15.75" customHeight="1">
      <c r="A409" s="148"/>
      <c r="B409" s="148"/>
      <c r="C409" s="148"/>
      <c r="D409" s="148"/>
      <c r="E409" s="235"/>
      <c r="F409" s="148"/>
      <c r="G409" s="148"/>
      <c r="H409" s="227"/>
      <c r="I409" s="148"/>
      <c r="J409" s="148"/>
      <c r="K409" s="148"/>
      <c r="L409" s="148"/>
      <c r="M409" s="148"/>
      <c r="N409" s="243"/>
      <c r="O409" s="95"/>
      <c r="P409" s="95"/>
      <c r="Q409" s="148"/>
      <c r="R409" s="148"/>
      <c r="S409" s="148"/>
      <c r="T409" s="148"/>
      <c r="U409" s="148"/>
      <c r="V409" s="148"/>
      <c r="W409" s="148"/>
      <c r="X409" s="148"/>
      <c r="Y409" s="148"/>
      <c r="Z409" s="148"/>
    </row>
    <row r="410" spans="1:26" ht="15.75" customHeight="1">
      <c r="A410" s="148"/>
      <c r="B410" s="148"/>
      <c r="C410" s="148"/>
      <c r="D410" s="148"/>
      <c r="E410" s="235"/>
      <c r="F410" s="148"/>
      <c r="G410" s="148"/>
      <c r="H410" s="227"/>
      <c r="I410" s="148"/>
      <c r="J410" s="148"/>
      <c r="K410" s="148"/>
      <c r="L410" s="148"/>
      <c r="M410" s="148"/>
      <c r="N410" s="243"/>
      <c r="O410" s="95"/>
      <c r="P410" s="95"/>
      <c r="Q410" s="148"/>
      <c r="R410" s="148"/>
      <c r="S410" s="148"/>
      <c r="T410" s="148"/>
      <c r="U410" s="148"/>
      <c r="V410" s="148"/>
      <c r="W410" s="148"/>
      <c r="X410" s="148"/>
      <c r="Y410" s="148"/>
      <c r="Z410" s="148"/>
    </row>
    <row r="411" spans="1:26" ht="15.75" customHeight="1">
      <c r="A411" s="148"/>
      <c r="B411" s="148"/>
      <c r="C411" s="148"/>
      <c r="D411" s="148"/>
      <c r="E411" s="235"/>
      <c r="F411" s="148"/>
      <c r="G411" s="148"/>
      <c r="H411" s="227"/>
      <c r="I411" s="148"/>
      <c r="J411" s="148"/>
      <c r="K411" s="148"/>
      <c r="L411" s="148"/>
      <c r="M411" s="148"/>
      <c r="N411" s="243"/>
      <c r="O411" s="95"/>
      <c r="P411" s="95"/>
      <c r="Q411" s="148"/>
      <c r="R411" s="148"/>
      <c r="S411" s="148"/>
      <c r="T411" s="148"/>
      <c r="U411" s="148"/>
      <c r="V411" s="148"/>
      <c r="W411" s="148"/>
      <c r="X411" s="148"/>
      <c r="Y411" s="148"/>
      <c r="Z411" s="148"/>
    </row>
    <row r="412" spans="1:26" ht="15.75" customHeight="1">
      <c r="A412" s="148"/>
      <c r="B412" s="148"/>
      <c r="C412" s="148"/>
      <c r="D412" s="148"/>
      <c r="E412" s="235"/>
      <c r="F412" s="148"/>
      <c r="G412" s="148"/>
      <c r="H412" s="227"/>
      <c r="I412" s="148"/>
      <c r="J412" s="148"/>
      <c r="K412" s="148"/>
      <c r="L412" s="148"/>
      <c r="M412" s="148"/>
      <c r="N412" s="243"/>
      <c r="O412" s="95"/>
      <c r="P412" s="95"/>
      <c r="Q412" s="148"/>
      <c r="R412" s="148"/>
      <c r="S412" s="148"/>
      <c r="T412" s="148"/>
      <c r="U412" s="148"/>
      <c r="V412" s="148"/>
      <c r="W412" s="148"/>
      <c r="X412" s="148"/>
      <c r="Y412" s="148"/>
      <c r="Z412" s="148"/>
    </row>
    <row r="413" spans="1:26" ht="15.75" customHeight="1">
      <c r="A413" s="148"/>
      <c r="B413" s="148"/>
      <c r="C413" s="148"/>
      <c r="D413" s="148"/>
      <c r="E413" s="235"/>
      <c r="F413" s="148"/>
      <c r="G413" s="148"/>
      <c r="H413" s="227"/>
      <c r="I413" s="148"/>
      <c r="J413" s="148"/>
      <c r="K413" s="148"/>
      <c r="L413" s="148"/>
      <c r="M413" s="148"/>
      <c r="N413" s="243"/>
      <c r="O413" s="95"/>
      <c r="P413" s="95"/>
      <c r="Q413" s="148"/>
      <c r="R413" s="148"/>
      <c r="S413" s="148"/>
      <c r="T413" s="148"/>
      <c r="U413" s="148"/>
      <c r="V413" s="148"/>
      <c r="W413" s="148"/>
      <c r="X413" s="148"/>
      <c r="Y413" s="148"/>
      <c r="Z413" s="148"/>
    </row>
    <row r="414" spans="1:26" ht="15.75" customHeight="1">
      <c r="A414" s="148"/>
      <c r="B414" s="148"/>
      <c r="C414" s="148"/>
      <c r="D414" s="148"/>
      <c r="E414" s="235"/>
      <c r="F414" s="148"/>
      <c r="G414" s="148"/>
      <c r="H414" s="227"/>
      <c r="I414" s="148"/>
      <c r="J414" s="148"/>
      <c r="K414" s="148"/>
      <c r="L414" s="148"/>
      <c r="M414" s="148"/>
      <c r="N414" s="243"/>
      <c r="O414" s="95"/>
      <c r="P414" s="95"/>
      <c r="Q414" s="148"/>
      <c r="R414" s="148"/>
      <c r="S414" s="148"/>
      <c r="T414" s="148"/>
      <c r="U414" s="148"/>
      <c r="V414" s="148"/>
      <c r="W414" s="148"/>
      <c r="X414" s="148"/>
      <c r="Y414" s="148"/>
      <c r="Z414" s="148"/>
    </row>
    <row r="415" spans="1:26" ht="15.75" customHeight="1">
      <c r="A415" s="148"/>
      <c r="B415" s="148"/>
      <c r="C415" s="148"/>
      <c r="D415" s="148"/>
      <c r="E415" s="235"/>
      <c r="F415" s="148"/>
      <c r="G415" s="148"/>
      <c r="H415" s="227"/>
      <c r="I415" s="148"/>
      <c r="J415" s="148"/>
      <c r="K415" s="148"/>
      <c r="L415" s="148"/>
      <c r="M415" s="148"/>
      <c r="N415" s="243"/>
      <c r="O415" s="95"/>
      <c r="P415" s="95"/>
      <c r="Q415" s="148"/>
      <c r="R415" s="148"/>
      <c r="S415" s="148"/>
      <c r="T415" s="148"/>
      <c r="U415" s="148"/>
      <c r="V415" s="148"/>
      <c r="W415" s="148"/>
      <c r="X415" s="148"/>
      <c r="Y415" s="148"/>
      <c r="Z415" s="148"/>
    </row>
    <row r="416" spans="1:26" ht="15.75" customHeight="1">
      <c r="A416" s="148"/>
      <c r="B416" s="148"/>
      <c r="C416" s="148"/>
      <c r="D416" s="148"/>
      <c r="E416" s="235"/>
      <c r="F416" s="148"/>
      <c r="G416" s="148"/>
      <c r="H416" s="227"/>
      <c r="I416" s="148"/>
      <c r="J416" s="148"/>
      <c r="K416" s="148"/>
      <c r="L416" s="148"/>
      <c r="M416" s="148"/>
      <c r="N416" s="243"/>
      <c r="O416" s="95"/>
      <c r="P416" s="95"/>
      <c r="Q416" s="148"/>
      <c r="R416" s="148"/>
      <c r="S416" s="148"/>
      <c r="T416" s="148"/>
      <c r="U416" s="148"/>
      <c r="V416" s="148"/>
      <c r="W416" s="148"/>
      <c r="X416" s="148"/>
      <c r="Y416" s="148"/>
      <c r="Z416" s="148"/>
    </row>
    <row r="417" spans="1:26" ht="15.75" customHeight="1">
      <c r="A417" s="148"/>
      <c r="B417" s="148"/>
      <c r="C417" s="148"/>
      <c r="D417" s="148"/>
      <c r="E417" s="235"/>
      <c r="F417" s="148"/>
      <c r="G417" s="148"/>
      <c r="H417" s="227"/>
      <c r="I417" s="148"/>
      <c r="J417" s="148"/>
      <c r="K417" s="148"/>
      <c r="L417" s="148"/>
      <c r="M417" s="148"/>
      <c r="N417" s="243"/>
      <c r="O417" s="95"/>
      <c r="P417" s="95"/>
      <c r="Q417" s="148"/>
      <c r="R417" s="148"/>
      <c r="S417" s="148"/>
      <c r="T417" s="148"/>
      <c r="U417" s="148"/>
      <c r="V417" s="148"/>
      <c r="W417" s="148"/>
      <c r="X417" s="148"/>
      <c r="Y417" s="148"/>
      <c r="Z417" s="148"/>
    </row>
    <row r="418" spans="1:26" ht="15.75" customHeight="1">
      <c r="A418" s="148"/>
      <c r="B418" s="148"/>
      <c r="C418" s="148"/>
      <c r="D418" s="148"/>
      <c r="E418" s="235"/>
      <c r="F418" s="148"/>
      <c r="G418" s="148"/>
      <c r="H418" s="227"/>
      <c r="I418" s="148"/>
      <c r="J418" s="148"/>
      <c r="K418" s="148"/>
      <c r="L418" s="148"/>
      <c r="M418" s="148"/>
      <c r="N418" s="243"/>
      <c r="O418" s="95"/>
      <c r="P418" s="95"/>
      <c r="Q418" s="148"/>
      <c r="R418" s="148"/>
      <c r="S418" s="148"/>
      <c r="T418" s="148"/>
      <c r="U418" s="148"/>
      <c r="V418" s="148"/>
      <c r="W418" s="148"/>
      <c r="X418" s="148"/>
      <c r="Y418" s="148"/>
      <c r="Z418" s="148"/>
    </row>
    <row r="419" spans="1:26" ht="15.75" customHeight="1">
      <c r="A419" s="148"/>
      <c r="B419" s="148"/>
      <c r="C419" s="148"/>
      <c r="D419" s="148"/>
      <c r="E419" s="235"/>
      <c r="F419" s="148"/>
      <c r="G419" s="148"/>
      <c r="H419" s="227"/>
      <c r="I419" s="148"/>
      <c r="J419" s="148"/>
      <c r="K419" s="148"/>
      <c r="L419" s="148"/>
      <c r="M419" s="148"/>
      <c r="N419" s="243"/>
      <c r="O419" s="95"/>
      <c r="P419" s="95"/>
      <c r="Q419" s="148"/>
      <c r="R419" s="148"/>
      <c r="S419" s="148"/>
      <c r="T419" s="148"/>
      <c r="U419" s="148"/>
      <c r="V419" s="148"/>
      <c r="W419" s="148"/>
      <c r="X419" s="148"/>
      <c r="Y419" s="148"/>
      <c r="Z419" s="148"/>
    </row>
    <row r="420" spans="1:26" ht="15.75" customHeight="1">
      <c r="A420" s="148"/>
      <c r="B420" s="148"/>
      <c r="C420" s="148"/>
      <c r="D420" s="148"/>
      <c r="E420" s="235"/>
      <c r="F420" s="148"/>
      <c r="G420" s="148"/>
      <c r="H420" s="227"/>
      <c r="I420" s="148"/>
      <c r="J420" s="148"/>
      <c r="K420" s="148"/>
      <c r="L420" s="148"/>
      <c r="M420" s="148"/>
      <c r="N420" s="243"/>
      <c r="O420" s="95"/>
      <c r="P420" s="95"/>
      <c r="Q420" s="148"/>
      <c r="R420" s="148"/>
      <c r="S420" s="148"/>
      <c r="T420" s="148"/>
      <c r="U420" s="148"/>
      <c r="V420" s="148"/>
      <c r="W420" s="148"/>
      <c r="X420" s="148"/>
      <c r="Y420" s="148"/>
      <c r="Z420" s="148"/>
    </row>
    <row r="421" spans="1:26" ht="15.75" customHeight="1">
      <c r="A421" s="148"/>
      <c r="B421" s="148"/>
      <c r="C421" s="148"/>
      <c r="D421" s="148"/>
      <c r="E421" s="235"/>
      <c r="F421" s="148"/>
      <c r="G421" s="148"/>
      <c r="H421" s="227"/>
      <c r="I421" s="148"/>
      <c r="J421" s="148"/>
      <c r="K421" s="148"/>
      <c r="L421" s="148"/>
      <c r="M421" s="148"/>
      <c r="N421" s="243"/>
      <c r="O421" s="95"/>
      <c r="P421" s="95"/>
      <c r="Q421" s="148"/>
      <c r="R421" s="148"/>
      <c r="S421" s="148"/>
      <c r="T421" s="148"/>
      <c r="U421" s="148"/>
      <c r="V421" s="148"/>
      <c r="W421" s="148"/>
      <c r="X421" s="148"/>
      <c r="Y421" s="148"/>
      <c r="Z421" s="148"/>
    </row>
    <row r="422" spans="1:26" ht="15.75" customHeight="1">
      <c r="A422" s="148"/>
      <c r="B422" s="148"/>
      <c r="C422" s="148"/>
      <c r="D422" s="148"/>
      <c r="E422" s="235"/>
      <c r="F422" s="148"/>
      <c r="G422" s="148"/>
      <c r="H422" s="227"/>
      <c r="I422" s="148"/>
      <c r="J422" s="148"/>
      <c r="K422" s="148"/>
      <c r="L422" s="148"/>
      <c r="M422" s="148"/>
      <c r="N422" s="243"/>
      <c r="O422" s="95"/>
      <c r="P422" s="95"/>
      <c r="Q422" s="148"/>
      <c r="R422" s="148"/>
      <c r="S422" s="148"/>
      <c r="T422" s="148"/>
      <c r="U422" s="148"/>
      <c r="V422" s="148"/>
      <c r="W422" s="148"/>
      <c r="X422" s="148"/>
      <c r="Y422" s="148"/>
      <c r="Z422" s="148"/>
    </row>
    <row r="423" spans="1:26" ht="15.75" customHeight="1">
      <c r="A423" s="148"/>
      <c r="B423" s="148"/>
      <c r="C423" s="148"/>
      <c r="D423" s="148"/>
      <c r="E423" s="235"/>
      <c r="F423" s="148"/>
      <c r="G423" s="148"/>
      <c r="H423" s="227"/>
      <c r="I423" s="148"/>
      <c r="J423" s="148"/>
      <c r="K423" s="148"/>
      <c r="L423" s="148"/>
      <c r="M423" s="148"/>
      <c r="N423" s="243"/>
      <c r="O423" s="95"/>
      <c r="P423" s="95"/>
      <c r="Q423" s="148"/>
      <c r="R423" s="148"/>
      <c r="S423" s="148"/>
      <c r="T423" s="148"/>
      <c r="U423" s="148"/>
      <c r="V423" s="148"/>
      <c r="W423" s="148"/>
      <c r="X423" s="148"/>
      <c r="Y423" s="148"/>
      <c r="Z423" s="148"/>
    </row>
    <row r="424" spans="1:26" ht="15.75" customHeight="1">
      <c r="A424" s="148"/>
      <c r="B424" s="148"/>
      <c r="C424" s="148"/>
      <c r="D424" s="148"/>
      <c r="E424" s="235"/>
      <c r="F424" s="148"/>
      <c r="G424" s="148"/>
      <c r="H424" s="227"/>
      <c r="I424" s="148"/>
      <c r="J424" s="148"/>
      <c r="K424" s="148"/>
      <c r="L424" s="148"/>
      <c r="M424" s="148"/>
      <c r="N424" s="243"/>
      <c r="O424" s="95"/>
      <c r="P424" s="95"/>
      <c r="Q424" s="148"/>
      <c r="R424" s="148"/>
      <c r="S424" s="148"/>
      <c r="T424" s="148"/>
      <c r="U424" s="148"/>
      <c r="V424" s="148"/>
      <c r="W424" s="148"/>
      <c r="X424" s="148"/>
      <c r="Y424" s="148"/>
      <c r="Z424" s="148"/>
    </row>
    <row r="425" spans="1:26" ht="15.75" customHeight="1">
      <c r="A425" s="148"/>
      <c r="B425" s="148"/>
      <c r="C425" s="148"/>
      <c r="D425" s="148"/>
      <c r="E425" s="235"/>
      <c r="F425" s="148"/>
      <c r="G425" s="148"/>
      <c r="H425" s="227"/>
      <c r="I425" s="148"/>
      <c r="J425" s="148"/>
      <c r="K425" s="148"/>
      <c r="L425" s="148"/>
      <c r="M425" s="148"/>
      <c r="N425" s="243"/>
      <c r="O425" s="95"/>
      <c r="P425" s="95"/>
      <c r="Q425" s="148"/>
      <c r="R425" s="148"/>
      <c r="S425" s="148"/>
      <c r="T425" s="148"/>
      <c r="U425" s="148"/>
      <c r="V425" s="148"/>
      <c r="W425" s="148"/>
      <c r="X425" s="148"/>
      <c r="Y425" s="148"/>
      <c r="Z425" s="148"/>
    </row>
    <row r="426" spans="1:26" ht="15.75" customHeight="1">
      <c r="A426" s="148"/>
      <c r="B426" s="148"/>
      <c r="C426" s="148"/>
      <c r="D426" s="148"/>
      <c r="E426" s="235"/>
      <c r="F426" s="148"/>
      <c r="G426" s="148"/>
      <c r="H426" s="227"/>
      <c r="I426" s="148"/>
      <c r="J426" s="148"/>
      <c r="K426" s="148"/>
      <c r="L426" s="148"/>
      <c r="M426" s="148"/>
      <c r="N426" s="243"/>
      <c r="O426" s="95"/>
      <c r="P426" s="95"/>
      <c r="Q426" s="148"/>
      <c r="R426" s="148"/>
      <c r="S426" s="148"/>
      <c r="T426" s="148"/>
      <c r="U426" s="148"/>
      <c r="V426" s="148"/>
      <c r="W426" s="148"/>
      <c r="X426" s="148"/>
      <c r="Y426" s="148"/>
      <c r="Z426" s="148"/>
    </row>
    <row r="427" spans="1:26" ht="15.75" customHeight="1">
      <c r="A427" s="148"/>
      <c r="B427" s="148"/>
      <c r="C427" s="148"/>
      <c r="D427" s="148"/>
      <c r="E427" s="235"/>
      <c r="F427" s="148"/>
      <c r="G427" s="148"/>
      <c r="H427" s="227"/>
      <c r="I427" s="148"/>
      <c r="J427" s="148"/>
      <c r="K427" s="148"/>
      <c r="L427" s="148"/>
      <c r="M427" s="148"/>
      <c r="N427" s="243"/>
      <c r="O427" s="95"/>
      <c r="P427" s="95"/>
      <c r="Q427" s="148"/>
      <c r="R427" s="148"/>
      <c r="S427" s="148"/>
      <c r="T427" s="148"/>
      <c r="U427" s="148"/>
      <c r="V427" s="148"/>
      <c r="W427" s="148"/>
      <c r="X427" s="148"/>
      <c r="Y427" s="148"/>
      <c r="Z427" s="148"/>
    </row>
    <row r="428" spans="1:26" ht="15.75" customHeight="1">
      <c r="A428" s="148"/>
      <c r="B428" s="148"/>
      <c r="C428" s="148"/>
      <c r="D428" s="148"/>
      <c r="E428" s="235"/>
      <c r="F428" s="148"/>
      <c r="G428" s="148"/>
      <c r="H428" s="227"/>
      <c r="I428" s="148"/>
      <c r="J428" s="148"/>
      <c r="K428" s="148"/>
      <c r="L428" s="148"/>
      <c r="M428" s="148"/>
      <c r="N428" s="243"/>
      <c r="O428" s="95"/>
      <c r="P428" s="95"/>
      <c r="Q428" s="148"/>
      <c r="R428" s="148"/>
      <c r="S428" s="148"/>
      <c r="T428" s="148"/>
      <c r="U428" s="148"/>
      <c r="V428" s="148"/>
      <c r="W428" s="148"/>
      <c r="X428" s="148"/>
      <c r="Y428" s="148"/>
      <c r="Z428" s="148"/>
    </row>
    <row r="429" spans="1:26" ht="15.75" customHeight="1">
      <c r="A429" s="148"/>
      <c r="B429" s="148"/>
      <c r="C429" s="148"/>
      <c r="D429" s="148"/>
      <c r="E429" s="235"/>
      <c r="F429" s="148"/>
      <c r="G429" s="148"/>
      <c r="H429" s="227"/>
      <c r="I429" s="148"/>
      <c r="J429" s="148"/>
      <c r="K429" s="148"/>
      <c r="L429" s="148"/>
      <c r="M429" s="148"/>
      <c r="N429" s="243"/>
      <c r="O429" s="95"/>
      <c r="P429" s="95"/>
      <c r="Q429" s="148"/>
      <c r="R429" s="148"/>
      <c r="S429" s="148"/>
      <c r="T429" s="148"/>
      <c r="U429" s="148"/>
      <c r="V429" s="148"/>
      <c r="W429" s="148"/>
      <c r="X429" s="148"/>
      <c r="Y429" s="148"/>
      <c r="Z429" s="148"/>
    </row>
    <row r="430" spans="1:26" ht="15.75" customHeight="1">
      <c r="A430" s="148"/>
      <c r="B430" s="148"/>
      <c r="C430" s="148"/>
      <c r="D430" s="148"/>
      <c r="E430" s="235"/>
      <c r="F430" s="148"/>
      <c r="G430" s="148"/>
      <c r="H430" s="227"/>
      <c r="I430" s="148"/>
      <c r="J430" s="148"/>
      <c r="K430" s="148"/>
      <c r="L430" s="148"/>
      <c r="M430" s="148"/>
      <c r="N430" s="243"/>
      <c r="O430" s="95"/>
      <c r="P430" s="95"/>
      <c r="Q430" s="148"/>
      <c r="R430" s="148"/>
      <c r="S430" s="148"/>
      <c r="T430" s="148"/>
      <c r="U430" s="148"/>
      <c r="V430" s="148"/>
      <c r="W430" s="148"/>
      <c r="X430" s="148"/>
      <c r="Y430" s="148"/>
      <c r="Z430" s="148"/>
    </row>
    <row r="431" spans="1:26" ht="15.75" customHeight="1">
      <c r="A431" s="148"/>
      <c r="B431" s="148"/>
      <c r="C431" s="148"/>
      <c r="D431" s="148"/>
      <c r="E431" s="235"/>
      <c r="F431" s="148"/>
      <c r="G431" s="148"/>
      <c r="H431" s="227"/>
      <c r="I431" s="148"/>
      <c r="J431" s="148"/>
      <c r="K431" s="148"/>
      <c r="L431" s="148"/>
      <c r="M431" s="148"/>
      <c r="N431" s="243"/>
      <c r="O431" s="95"/>
      <c r="P431" s="95"/>
      <c r="Q431" s="148"/>
      <c r="R431" s="148"/>
      <c r="S431" s="148"/>
      <c r="T431" s="148"/>
      <c r="U431" s="148"/>
      <c r="V431" s="148"/>
      <c r="W431" s="148"/>
      <c r="X431" s="148"/>
      <c r="Y431" s="148"/>
      <c r="Z431" s="148"/>
    </row>
    <row r="432" spans="1:26" ht="15.75" customHeight="1">
      <c r="A432" s="148"/>
      <c r="B432" s="148"/>
      <c r="C432" s="148"/>
      <c r="D432" s="148"/>
      <c r="E432" s="235"/>
      <c r="F432" s="148"/>
      <c r="G432" s="148"/>
      <c r="H432" s="227"/>
      <c r="I432" s="148"/>
      <c r="J432" s="148"/>
      <c r="K432" s="148"/>
      <c r="L432" s="148"/>
      <c r="M432" s="148"/>
      <c r="N432" s="243"/>
      <c r="O432" s="95"/>
      <c r="P432" s="95"/>
      <c r="Q432" s="148"/>
      <c r="R432" s="148"/>
      <c r="S432" s="148"/>
      <c r="T432" s="148"/>
      <c r="U432" s="148"/>
      <c r="V432" s="148"/>
      <c r="W432" s="148"/>
      <c r="X432" s="148"/>
      <c r="Y432" s="148"/>
      <c r="Z432" s="148"/>
    </row>
    <row r="433" spans="1:26" ht="15.75" customHeight="1">
      <c r="A433" s="148"/>
      <c r="B433" s="148"/>
      <c r="C433" s="148"/>
      <c r="D433" s="148"/>
      <c r="E433" s="235"/>
      <c r="F433" s="148"/>
      <c r="G433" s="148"/>
      <c r="H433" s="227"/>
      <c r="I433" s="148"/>
      <c r="J433" s="148"/>
      <c r="K433" s="148"/>
      <c r="L433" s="148"/>
      <c r="M433" s="148"/>
      <c r="N433" s="243"/>
      <c r="O433" s="95"/>
      <c r="P433" s="95"/>
      <c r="Q433" s="148"/>
      <c r="R433" s="148"/>
      <c r="S433" s="148"/>
      <c r="T433" s="148"/>
      <c r="U433" s="148"/>
      <c r="V433" s="148"/>
      <c r="W433" s="148"/>
      <c r="X433" s="148"/>
      <c r="Y433" s="148"/>
      <c r="Z433" s="148"/>
    </row>
    <row r="434" spans="1:26" ht="15.75" customHeight="1">
      <c r="A434" s="148"/>
      <c r="B434" s="148"/>
      <c r="C434" s="148"/>
      <c r="D434" s="148"/>
      <c r="E434" s="235"/>
      <c r="F434" s="148"/>
      <c r="G434" s="148"/>
      <c r="H434" s="227"/>
      <c r="I434" s="148"/>
      <c r="J434" s="148"/>
      <c r="K434" s="148"/>
      <c r="L434" s="148"/>
      <c r="M434" s="148"/>
      <c r="N434" s="243"/>
      <c r="O434" s="95"/>
      <c r="P434" s="95"/>
      <c r="Q434" s="148"/>
      <c r="R434" s="148"/>
      <c r="S434" s="148"/>
      <c r="T434" s="148"/>
      <c r="U434" s="148"/>
      <c r="V434" s="148"/>
      <c r="W434" s="148"/>
      <c r="X434" s="148"/>
      <c r="Y434" s="148"/>
      <c r="Z434" s="148"/>
    </row>
    <row r="435" spans="1:26" ht="15.75" customHeight="1">
      <c r="A435" s="148"/>
      <c r="B435" s="148"/>
      <c r="C435" s="148"/>
      <c r="D435" s="148"/>
      <c r="E435" s="235"/>
      <c r="F435" s="148"/>
      <c r="G435" s="148"/>
      <c r="H435" s="227"/>
      <c r="I435" s="148"/>
      <c r="J435" s="148"/>
      <c r="K435" s="148"/>
      <c r="L435" s="148"/>
      <c r="M435" s="148"/>
      <c r="N435" s="243"/>
      <c r="O435" s="95"/>
      <c r="P435" s="95"/>
      <c r="Q435" s="148"/>
      <c r="R435" s="148"/>
      <c r="S435" s="148"/>
      <c r="T435" s="148"/>
      <c r="U435" s="148"/>
      <c r="V435" s="148"/>
      <c r="W435" s="148"/>
      <c r="X435" s="148"/>
      <c r="Y435" s="148"/>
      <c r="Z435" s="148"/>
    </row>
    <row r="436" spans="1:26" ht="15.75" customHeight="1">
      <c r="A436" s="148"/>
      <c r="B436" s="148"/>
      <c r="C436" s="148"/>
      <c r="D436" s="148"/>
      <c r="E436" s="235"/>
      <c r="F436" s="148"/>
      <c r="G436" s="148"/>
      <c r="H436" s="227"/>
      <c r="I436" s="148"/>
      <c r="J436" s="148"/>
      <c r="K436" s="148"/>
      <c r="L436" s="148"/>
      <c r="M436" s="148"/>
      <c r="N436" s="243"/>
      <c r="O436" s="95"/>
      <c r="P436" s="95"/>
      <c r="Q436" s="148"/>
      <c r="R436" s="148"/>
      <c r="S436" s="148"/>
      <c r="T436" s="148"/>
      <c r="U436" s="148"/>
      <c r="V436" s="148"/>
      <c r="W436" s="148"/>
      <c r="X436" s="148"/>
      <c r="Y436" s="148"/>
      <c r="Z436" s="148"/>
    </row>
    <row r="437" spans="1:26" ht="15.75" customHeight="1">
      <c r="A437" s="148"/>
      <c r="B437" s="148"/>
      <c r="C437" s="148"/>
      <c r="D437" s="148"/>
      <c r="E437" s="235"/>
      <c r="F437" s="148"/>
      <c r="G437" s="148"/>
      <c r="H437" s="227"/>
      <c r="I437" s="148"/>
      <c r="J437" s="148"/>
      <c r="K437" s="148"/>
      <c r="L437" s="148"/>
      <c r="M437" s="148"/>
      <c r="N437" s="243"/>
      <c r="O437" s="95"/>
      <c r="P437" s="95"/>
      <c r="Q437" s="148"/>
      <c r="R437" s="148"/>
      <c r="S437" s="148"/>
      <c r="T437" s="148"/>
      <c r="U437" s="148"/>
      <c r="V437" s="148"/>
      <c r="W437" s="148"/>
      <c r="X437" s="148"/>
      <c r="Y437" s="148"/>
      <c r="Z437" s="148"/>
    </row>
    <row r="438" spans="1:26" ht="15.75" customHeight="1">
      <c r="A438" s="148"/>
      <c r="B438" s="148"/>
      <c r="C438" s="148"/>
      <c r="D438" s="148"/>
      <c r="E438" s="235"/>
      <c r="F438" s="148"/>
      <c r="G438" s="148"/>
      <c r="H438" s="227"/>
      <c r="I438" s="148"/>
      <c r="J438" s="148"/>
      <c r="K438" s="148"/>
      <c r="L438" s="148"/>
      <c r="M438" s="148"/>
      <c r="N438" s="243"/>
      <c r="O438" s="95"/>
      <c r="P438" s="95"/>
      <c r="Q438" s="148"/>
      <c r="R438" s="148"/>
      <c r="S438" s="148"/>
      <c r="T438" s="148"/>
      <c r="U438" s="148"/>
      <c r="V438" s="148"/>
      <c r="W438" s="148"/>
      <c r="X438" s="148"/>
      <c r="Y438" s="148"/>
      <c r="Z438" s="148"/>
    </row>
    <row r="439" spans="1:26" ht="15.75" customHeight="1">
      <c r="A439" s="148"/>
      <c r="B439" s="148"/>
      <c r="C439" s="148"/>
      <c r="D439" s="148"/>
      <c r="E439" s="235"/>
      <c r="F439" s="148"/>
      <c r="G439" s="148"/>
      <c r="H439" s="227"/>
      <c r="I439" s="148"/>
      <c r="J439" s="148"/>
      <c r="K439" s="148"/>
      <c r="L439" s="148"/>
      <c r="M439" s="148"/>
      <c r="N439" s="243"/>
      <c r="O439" s="95"/>
      <c r="P439" s="95"/>
      <c r="Q439" s="148"/>
      <c r="R439" s="148"/>
      <c r="S439" s="148"/>
      <c r="T439" s="148"/>
      <c r="U439" s="148"/>
      <c r="V439" s="148"/>
      <c r="W439" s="148"/>
      <c r="X439" s="148"/>
      <c r="Y439" s="148"/>
      <c r="Z439" s="148"/>
    </row>
    <row r="440" spans="1:26" ht="15.75" customHeight="1">
      <c r="A440" s="148"/>
      <c r="B440" s="148"/>
      <c r="C440" s="148"/>
      <c r="D440" s="148"/>
      <c r="E440" s="235"/>
      <c r="F440" s="148"/>
      <c r="G440" s="148"/>
      <c r="H440" s="227"/>
      <c r="I440" s="148"/>
      <c r="J440" s="148"/>
      <c r="K440" s="148"/>
      <c r="L440" s="148"/>
      <c r="M440" s="148"/>
      <c r="N440" s="243"/>
      <c r="O440" s="95"/>
      <c r="P440" s="95"/>
      <c r="Q440" s="148"/>
      <c r="R440" s="148"/>
      <c r="S440" s="148"/>
      <c r="T440" s="148"/>
      <c r="U440" s="148"/>
      <c r="V440" s="148"/>
      <c r="W440" s="148"/>
      <c r="X440" s="148"/>
      <c r="Y440" s="148"/>
      <c r="Z440" s="148"/>
    </row>
    <row r="441" spans="1:26" ht="15.75" customHeight="1">
      <c r="A441" s="148"/>
      <c r="B441" s="148"/>
      <c r="C441" s="148"/>
      <c r="D441" s="148"/>
      <c r="E441" s="235"/>
      <c r="F441" s="148"/>
      <c r="G441" s="148"/>
      <c r="H441" s="227"/>
      <c r="I441" s="148"/>
      <c r="J441" s="148"/>
      <c r="K441" s="148"/>
      <c r="L441" s="148"/>
      <c r="M441" s="148"/>
      <c r="N441" s="243"/>
      <c r="O441" s="95"/>
      <c r="P441" s="95"/>
      <c r="Q441" s="148"/>
      <c r="R441" s="148"/>
      <c r="S441" s="148"/>
      <c r="T441" s="148"/>
      <c r="U441" s="148"/>
      <c r="V441" s="148"/>
      <c r="W441" s="148"/>
      <c r="X441" s="148"/>
      <c r="Y441" s="148"/>
      <c r="Z441" s="148"/>
    </row>
    <row r="442" spans="1:26" ht="15.75" customHeight="1">
      <c r="A442" s="148"/>
      <c r="B442" s="148"/>
      <c r="C442" s="148"/>
      <c r="D442" s="148"/>
      <c r="E442" s="235"/>
      <c r="F442" s="148"/>
      <c r="G442" s="148"/>
      <c r="H442" s="227"/>
      <c r="I442" s="148"/>
      <c r="J442" s="148"/>
      <c r="K442" s="148"/>
      <c r="L442" s="148"/>
      <c r="M442" s="148"/>
      <c r="N442" s="243"/>
      <c r="O442" s="95"/>
      <c r="P442" s="95"/>
      <c r="Q442" s="148"/>
      <c r="R442" s="148"/>
      <c r="S442" s="148"/>
      <c r="T442" s="148"/>
      <c r="U442" s="148"/>
      <c r="V442" s="148"/>
      <c r="W442" s="148"/>
      <c r="X442" s="148"/>
      <c r="Y442" s="148"/>
      <c r="Z442" s="148"/>
    </row>
    <row r="443" spans="1:26" ht="15.75" customHeight="1">
      <c r="A443" s="148"/>
      <c r="B443" s="148"/>
      <c r="C443" s="148"/>
      <c r="D443" s="148"/>
      <c r="E443" s="235"/>
      <c r="F443" s="148"/>
      <c r="G443" s="148"/>
      <c r="H443" s="227"/>
      <c r="I443" s="148"/>
      <c r="J443" s="148"/>
      <c r="K443" s="148"/>
      <c r="L443" s="148"/>
      <c r="M443" s="148"/>
      <c r="N443" s="243"/>
      <c r="O443" s="95"/>
      <c r="P443" s="95"/>
      <c r="Q443" s="148"/>
      <c r="R443" s="148"/>
      <c r="S443" s="148"/>
      <c r="T443" s="148"/>
      <c r="U443" s="148"/>
      <c r="V443" s="148"/>
      <c r="W443" s="148"/>
      <c r="X443" s="148"/>
      <c r="Y443" s="148"/>
      <c r="Z443" s="148"/>
    </row>
    <row r="444" spans="1:26" ht="15.75" customHeight="1">
      <c r="A444" s="148"/>
      <c r="B444" s="148"/>
      <c r="C444" s="148"/>
      <c r="D444" s="148"/>
      <c r="E444" s="235"/>
      <c r="F444" s="148"/>
      <c r="G444" s="148"/>
      <c r="H444" s="227"/>
      <c r="I444" s="148"/>
      <c r="J444" s="148"/>
      <c r="K444" s="148"/>
      <c r="L444" s="148"/>
      <c r="M444" s="148"/>
      <c r="N444" s="243"/>
      <c r="O444" s="95"/>
      <c r="P444" s="95"/>
      <c r="Q444" s="148"/>
      <c r="R444" s="148"/>
      <c r="S444" s="148"/>
      <c r="T444" s="148"/>
      <c r="U444" s="148"/>
      <c r="V444" s="148"/>
      <c r="W444" s="148"/>
      <c r="X444" s="148"/>
      <c r="Y444" s="148"/>
      <c r="Z444" s="148"/>
    </row>
    <row r="445" spans="1:26" ht="15.75" customHeight="1">
      <c r="A445" s="148"/>
      <c r="B445" s="148"/>
      <c r="C445" s="148"/>
      <c r="D445" s="148"/>
      <c r="E445" s="235"/>
      <c r="F445" s="148"/>
      <c r="G445" s="148"/>
      <c r="H445" s="227"/>
      <c r="I445" s="148"/>
      <c r="J445" s="148"/>
      <c r="K445" s="148"/>
      <c r="L445" s="148"/>
      <c r="M445" s="148"/>
      <c r="N445" s="243"/>
      <c r="O445" s="95"/>
      <c r="P445" s="95"/>
      <c r="Q445" s="148"/>
      <c r="R445" s="148"/>
      <c r="S445" s="148"/>
      <c r="T445" s="148"/>
      <c r="U445" s="148"/>
      <c r="V445" s="148"/>
      <c r="W445" s="148"/>
      <c r="X445" s="148"/>
      <c r="Y445" s="148"/>
      <c r="Z445" s="148"/>
    </row>
    <row r="446" spans="1:26" ht="15.75" customHeight="1">
      <c r="A446" s="148"/>
      <c r="B446" s="148"/>
      <c r="C446" s="148"/>
      <c r="D446" s="148"/>
      <c r="E446" s="235"/>
      <c r="F446" s="148"/>
      <c r="G446" s="148"/>
      <c r="H446" s="227"/>
      <c r="I446" s="148"/>
      <c r="J446" s="148"/>
      <c r="K446" s="148"/>
      <c r="L446" s="148"/>
      <c r="M446" s="148"/>
      <c r="N446" s="243"/>
      <c r="O446" s="95"/>
      <c r="P446" s="95"/>
      <c r="Q446" s="148"/>
      <c r="R446" s="148"/>
      <c r="S446" s="148"/>
      <c r="T446" s="148"/>
      <c r="U446" s="148"/>
      <c r="V446" s="148"/>
      <c r="W446" s="148"/>
      <c r="X446" s="148"/>
      <c r="Y446" s="148"/>
      <c r="Z446" s="148"/>
    </row>
    <row r="447" spans="1:26" ht="15.75" customHeight="1">
      <c r="A447" s="148"/>
      <c r="B447" s="148"/>
      <c r="C447" s="148"/>
      <c r="D447" s="148"/>
      <c r="E447" s="235"/>
      <c r="F447" s="148"/>
      <c r="G447" s="148"/>
      <c r="H447" s="227"/>
      <c r="I447" s="148"/>
      <c r="J447" s="148"/>
      <c r="K447" s="148"/>
      <c r="L447" s="148"/>
      <c r="M447" s="148"/>
      <c r="N447" s="243"/>
      <c r="O447" s="95"/>
      <c r="P447" s="95"/>
      <c r="Q447" s="148"/>
      <c r="R447" s="148"/>
      <c r="S447" s="148"/>
      <c r="T447" s="148"/>
      <c r="U447" s="148"/>
      <c r="V447" s="148"/>
      <c r="W447" s="148"/>
      <c r="X447" s="148"/>
      <c r="Y447" s="148"/>
      <c r="Z447" s="148"/>
    </row>
    <row r="448" spans="1:26" ht="15.75" customHeight="1">
      <c r="A448" s="148"/>
      <c r="B448" s="148"/>
      <c r="C448" s="148"/>
      <c r="D448" s="148"/>
      <c r="E448" s="235"/>
      <c r="F448" s="148"/>
      <c r="G448" s="148"/>
      <c r="H448" s="227"/>
      <c r="I448" s="148"/>
      <c r="J448" s="148"/>
      <c r="K448" s="148"/>
      <c r="L448" s="148"/>
      <c r="M448" s="148"/>
      <c r="N448" s="243"/>
      <c r="O448" s="95"/>
      <c r="P448" s="95"/>
      <c r="Q448" s="148"/>
      <c r="R448" s="148"/>
      <c r="S448" s="148"/>
      <c r="T448" s="148"/>
      <c r="U448" s="148"/>
      <c r="V448" s="148"/>
      <c r="W448" s="148"/>
      <c r="X448" s="148"/>
      <c r="Y448" s="148"/>
      <c r="Z448" s="148"/>
    </row>
    <row r="449" spans="1:26" ht="15.75" customHeight="1">
      <c r="A449" s="148"/>
      <c r="B449" s="148"/>
      <c r="C449" s="148"/>
      <c r="D449" s="148"/>
      <c r="E449" s="235"/>
      <c r="F449" s="148"/>
      <c r="G449" s="148"/>
      <c r="H449" s="227"/>
      <c r="I449" s="148"/>
      <c r="J449" s="148"/>
      <c r="K449" s="148"/>
      <c r="L449" s="148"/>
      <c r="M449" s="148"/>
      <c r="N449" s="243"/>
      <c r="O449" s="95"/>
      <c r="P449" s="95"/>
      <c r="Q449" s="148"/>
      <c r="R449" s="148"/>
      <c r="S449" s="148"/>
      <c r="T449" s="148"/>
      <c r="U449" s="148"/>
      <c r="V449" s="148"/>
      <c r="W449" s="148"/>
      <c r="X449" s="148"/>
      <c r="Y449" s="148"/>
      <c r="Z449" s="148"/>
    </row>
    <row r="450" spans="1:26" ht="15.75" customHeight="1">
      <c r="A450" s="148"/>
      <c r="B450" s="148"/>
      <c r="C450" s="148"/>
      <c r="D450" s="148"/>
      <c r="E450" s="235"/>
      <c r="F450" s="148"/>
      <c r="G450" s="148"/>
      <c r="H450" s="227"/>
      <c r="I450" s="148"/>
      <c r="J450" s="148"/>
      <c r="K450" s="148"/>
      <c r="L450" s="148"/>
      <c r="M450" s="148"/>
      <c r="N450" s="243"/>
      <c r="O450" s="95"/>
      <c r="P450" s="95"/>
      <c r="Q450" s="148"/>
      <c r="R450" s="148"/>
      <c r="S450" s="148"/>
      <c r="T450" s="148"/>
      <c r="U450" s="148"/>
      <c r="V450" s="148"/>
      <c r="W450" s="148"/>
      <c r="X450" s="148"/>
      <c r="Y450" s="148"/>
      <c r="Z450" s="148"/>
    </row>
    <row r="451" spans="1:26" ht="15.75" customHeight="1">
      <c r="A451" s="148"/>
      <c r="B451" s="148"/>
      <c r="C451" s="148"/>
      <c r="D451" s="148"/>
      <c r="E451" s="235"/>
      <c r="F451" s="148"/>
      <c r="G451" s="148"/>
      <c r="H451" s="227"/>
      <c r="I451" s="148"/>
      <c r="J451" s="148"/>
      <c r="K451" s="148"/>
      <c r="L451" s="148"/>
      <c r="M451" s="148"/>
      <c r="N451" s="243"/>
      <c r="O451" s="95"/>
      <c r="P451" s="95"/>
      <c r="Q451" s="148"/>
      <c r="R451" s="148"/>
      <c r="S451" s="148"/>
      <c r="T451" s="148"/>
      <c r="U451" s="148"/>
      <c r="V451" s="148"/>
      <c r="W451" s="148"/>
      <c r="X451" s="148"/>
      <c r="Y451" s="148"/>
      <c r="Z451" s="148"/>
    </row>
    <row r="452" spans="1:26" ht="15.75" customHeight="1">
      <c r="A452" s="148"/>
      <c r="B452" s="148"/>
      <c r="C452" s="148"/>
      <c r="D452" s="148"/>
      <c r="E452" s="235"/>
      <c r="F452" s="148"/>
      <c r="G452" s="148"/>
      <c r="H452" s="227"/>
      <c r="I452" s="148"/>
      <c r="J452" s="148"/>
      <c r="K452" s="148"/>
      <c r="L452" s="148"/>
      <c r="M452" s="148"/>
      <c r="N452" s="243"/>
      <c r="O452" s="95"/>
      <c r="P452" s="95"/>
      <c r="Q452" s="148"/>
      <c r="R452" s="148"/>
      <c r="S452" s="148"/>
      <c r="T452" s="148"/>
      <c r="U452" s="148"/>
      <c r="V452" s="148"/>
      <c r="W452" s="148"/>
      <c r="X452" s="148"/>
      <c r="Y452" s="148"/>
      <c r="Z452" s="148"/>
    </row>
    <row r="453" spans="1:26" ht="15.75" customHeight="1">
      <c r="A453" s="148"/>
      <c r="B453" s="148"/>
      <c r="C453" s="148"/>
      <c r="D453" s="148"/>
      <c r="E453" s="235"/>
      <c r="F453" s="148"/>
      <c r="G453" s="148"/>
      <c r="H453" s="227"/>
      <c r="I453" s="148"/>
      <c r="J453" s="148"/>
      <c r="K453" s="148"/>
      <c r="L453" s="148"/>
      <c r="M453" s="148"/>
      <c r="N453" s="243"/>
      <c r="O453" s="95"/>
      <c r="P453" s="95"/>
      <c r="Q453" s="148"/>
      <c r="R453" s="148"/>
      <c r="S453" s="148"/>
      <c r="T453" s="148"/>
      <c r="U453" s="148"/>
      <c r="V453" s="148"/>
      <c r="W453" s="148"/>
      <c r="X453" s="148"/>
      <c r="Y453" s="148"/>
      <c r="Z453" s="148"/>
    </row>
    <row r="454" spans="1:26" ht="15.75" customHeight="1">
      <c r="A454" s="148"/>
      <c r="B454" s="148"/>
      <c r="C454" s="148"/>
      <c r="D454" s="148"/>
      <c r="E454" s="235"/>
      <c r="F454" s="148"/>
      <c r="G454" s="148"/>
      <c r="H454" s="227"/>
      <c r="I454" s="148"/>
      <c r="J454" s="148"/>
      <c r="K454" s="148"/>
      <c r="L454" s="148"/>
      <c r="M454" s="148"/>
      <c r="N454" s="243"/>
      <c r="O454" s="95"/>
      <c r="P454" s="95"/>
      <c r="Q454" s="148"/>
      <c r="R454" s="148"/>
      <c r="S454" s="148"/>
      <c r="T454" s="148"/>
      <c r="U454" s="148"/>
      <c r="V454" s="148"/>
      <c r="W454" s="148"/>
      <c r="X454" s="148"/>
      <c r="Y454" s="148"/>
      <c r="Z454" s="148"/>
    </row>
    <row r="455" spans="1:26" ht="15.75" customHeight="1">
      <c r="A455" s="148"/>
      <c r="B455" s="148"/>
      <c r="C455" s="148"/>
      <c r="D455" s="148"/>
      <c r="E455" s="235"/>
      <c r="F455" s="148"/>
      <c r="G455" s="148"/>
      <c r="H455" s="227"/>
      <c r="I455" s="148"/>
      <c r="J455" s="148"/>
      <c r="K455" s="148"/>
      <c r="L455" s="148"/>
      <c r="M455" s="148"/>
      <c r="N455" s="243"/>
      <c r="O455" s="95"/>
      <c r="P455" s="95"/>
      <c r="Q455" s="148"/>
      <c r="R455" s="148"/>
      <c r="S455" s="148"/>
      <c r="T455" s="148"/>
      <c r="U455" s="148"/>
      <c r="V455" s="148"/>
      <c r="W455" s="148"/>
      <c r="X455" s="148"/>
      <c r="Y455" s="148"/>
      <c r="Z455" s="148"/>
    </row>
    <row r="456" spans="1:26" ht="15.75" customHeight="1">
      <c r="A456" s="148"/>
      <c r="B456" s="148"/>
      <c r="C456" s="148"/>
      <c r="D456" s="148"/>
      <c r="E456" s="235"/>
      <c r="F456" s="148"/>
      <c r="G456" s="148"/>
      <c r="H456" s="227"/>
      <c r="I456" s="148"/>
      <c r="J456" s="148"/>
      <c r="K456" s="148"/>
      <c r="L456" s="148"/>
      <c r="M456" s="148"/>
      <c r="N456" s="243"/>
      <c r="O456" s="95"/>
      <c r="P456" s="95"/>
      <c r="Q456" s="148"/>
      <c r="R456" s="148"/>
      <c r="S456" s="148"/>
      <c r="T456" s="148"/>
      <c r="U456" s="148"/>
      <c r="V456" s="148"/>
      <c r="W456" s="148"/>
      <c r="X456" s="148"/>
      <c r="Y456" s="148"/>
      <c r="Z456" s="148"/>
    </row>
    <row r="457" spans="1:26" ht="15.75" customHeight="1">
      <c r="A457" s="148"/>
      <c r="B457" s="148"/>
      <c r="C457" s="148"/>
      <c r="D457" s="148"/>
      <c r="E457" s="235"/>
      <c r="F457" s="148"/>
      <c r="G457" s="148"/>
      <c r="H457" s="227"/>
      <c r="I457" s="148"/>
      <c r="J457" s="148"/>
      <c r="K457" s="148"/>
      <c r="L457" s="148"/>
      <c r="M457" s="148"/>
      <c r="N457" s="243"/>
      <c r="O457" s="95"/>
      <c r="P457" s="95"/>
      <c r="Q457" s="148"/>
      <c r="R457" s="148"/>
      <c r="S457" s="148"/>
      <c r="T457" s="148"/>
      <c r="U457" s="148"/>
      <c r="V457" s="148"/>
      <c r="W457" s="148"/>
      <c r="X457" s="148"/>
      <c r="Y457" s="148"/>
      <c r="Z457" s="148"/>
    </row>
    <row r="458" spans="1:26" ht="15.75" customHeight="1">
      <c r="A458" s="148"/>
      <c r="B458" s="148"/>
      <c r="C458" s="148"/>
      <c r="D458" s="148"/>
      <c r="E458" s="235"/>
      <c r="F458" s="148"/>
      <c r="G458" s="148"/>
      <c r="H458" s="227"/>
      <c r="I458" s="148"/>
      <c r="J458" s="148"/>
      <c r="K458" s="148"/>
      <c r="L458" s="148"/>
      <c r="M458" s="148"/>
      <c r="N458" s="243"/>
      <c r="O458" s="95"/>
      <c r="P458" s="95"/>
      <c r="Q458" s="148"/>
      <c r="R458" s="148"/>
      <c r="S458" s="148"/>
      <c r="T458" s="148"/>
      <c r="U458" s="148"/>
      <c r="V458" s="148"/>
      <c r="W458" s="148"/>
      <c r="X458" s="148"/>
      <c r="Y458" s="148"/>
      <c r="Z458" s="148"/>
    </row>
    <row r="459" spans="1:26" ht="15.75" customHeight="1">
      <c r="A459" s="148"/>
      <c r="B459" s="148"/>
      <c r="C459" s="148"/>
      <c r="D459" s="148"/>
      <c r="E459" s="235"/>
      <c r="F459" s="148"/>
      <c r="G459" s="148"/>
      <c r="H459" s="227"/>
      <c r="I459" s="148"/>
      <c r="J459" s="148"/>
      <c r="K459" s="148"/>
      <c r="L459" s="148"/>
      <c r="M459" s="148"/>
      <c r="N459" s="243"/>
      <c r="O459" s="95"/>
      <c r="P459" s="95"/>
      <c r="Q459" s="148"/>
      <c r="R459" s="148"/>
      <c r="S459" s="148"/>
      <c r="T459" s="148"/>
      <c r="U459" s="148"/>
      <c r="V459" s="148"/>
      <c r="W459" s="148"/>
      <c r="X459" s="148"/>
      <c r="Y459" s="148"/>
      <c r="Z459" s="148"/>
    </row>
    <row r="460" spans="1:26" ht="15.75" customHeight="1">
      <c r="A460" s="148"/>
      <c r="B460" s="148"/>
      <c r="C460" s="148"/>
      <c r="D460" s="148"/>
      <c r="E460" s="235"/>
      <c r="F460" s="148"/>
      <c r="G460" s="148"/>
      <c r="H460" s="227"/>
      <c r="I460" s="148"/>
      <c r="J460" s="148"/>
      <c r="K460" s="148"/>
      <c r="L460" s="148"/>
      <c r="M460" s="148"/>
      <c r="N460" s="243"/>
      <c r="O460" s="95"/>
      <c r="P460" s="95"/>
      <c r="Q460" s="148"/>
      <c r="R460" s="148"/>
      <c r="S460" s="148"/>
      <c r="T460" s="148"/>
      <c r="U460" s="148"/>
      <c r="V460" s="148"/>
      <c r="W460" s="148"/>
      <c r="X460" s="148"/>
      <c r="Y460" s="148"/>
      <c r="Z460" s="148"/>
    </row>
    <row r="461" spans="1:26" ht="15.75" customHeight="1">
      <c r="A461" s="148"/>
      <c r="B461" s="148"/>
      <c r="C461" s="148"/>
      <c r="D461" s="148"/>
      <c r="E461" s="235"/>
      <c r="F461" s="148"/>
      <c r="G461" s="148"/>
      <c r="H461" s="227"/>
      <c r="I461" s="148"/>
      <c r="J461" s="148"/>
      <c r="K461" s="148"/>
      <c r="L461" s="148"/>
      <c r="M461" s="148"/>
      <c r="N461" s="243"/>
      <c r="O461" s="95"/>
      <c r="P461" s="95"/>
      <c r="Q461" s="148"/>
      <c r="R461" s="148"/>
      <c r="S461" s="148"/>
      <c r="T461" s="148"/>
      <c r="U461" s="148"/>
      <c r="V461" s="148"/>
      <c r="W461" s="148"/>
      <c r="X461" s="148"/>
      <c r="Y461" s="148"/>
      <c r="Z461" s="148"/>
    </row>
    <row r="462" spans="1:26" ht="15.75" customHeight="1">
      <c r="A462" s="148"/>
      <c r="B462" s="148"/>
      <c r="C462" s="148"/>
      <c r="D462" s="148"/>
      <c r="E462" s="235"/>
      <c r="F462" s="148"/>
      <c r="G462" s="148"/>
      <c r="H462" s="227"/>
      <c r="I462" s="148"/>
      <c r="J462" s="148"/>
      <c r="K462" s="148"/>
      <c r="L462" s="148"/>
      <c r="M462" s="148"/>
      <c r="N462" s="243"/>
      <c r="O462" s="95"/>
      <c r="P462" s="95"/>
      <c r="Q462" s="148"/>
      <c r="R462" s="148"/>
      <c r="S462" s="148"/>
      <c r="T462" s="148"/>
      <c r="U462" s="148"/>
      <c r="V462" s="148"/>
      <c r="W462" s="148"/>
      <c r="X462" s="148"/>
      <c r="Y462" s="148"/>
      <c r="Z462" s="148"/>
    </row>
    <row r="463" spans="1:26" ht="15.75" customHeight="1">
      <c r="A463" s="148"/>
      <c r="B463" s="148"/>
      <c r="C463" s="148"/>
      <c r="D463" s="148"/>
      <c r="E463" s="235"/>
      <c r="F463" s="148"/>
      <c r="G463" s="148"/>
      <c r="H463" s="227"/>
      <c r="I463" s="148"/>
      <c r="J463" s="148"/>
      <c r="K463" s="148"/>
      <c r="L463" s="148"/>
      <c r="M463" s="148"/>
      <c r="N463" s="243"/>
      <c r="O463" s="95"/>
      <c r="P463" s="95"/>
      <c r="Q463" s="148"/>
      <c r="R463" s="148"/>
      <c r="S463" s="148"/>
      <c r="T463" s="148"/>
      <c r="U463" s="148"/>
      <c r="V463" s="148"/>
      <c r="W463" s="148"/>
      <c r="X463" s="148"/>
      <c r="Y463" s="148"/>
      <c r="Z463" s="148"/>
    </row>
    <row r="464" spans="1:26" ht="15.75" customHeight="1">
      <c r="A464" s="148"/>
      <c r="B464" s="148"/>
      <c r="C464" s="148"/>
      <c r="D464" s="148"/>
      <c r="E464" s="235"/>
      <c r="F464" s="148"/>
      <c r="G464" s="148"/>
      <c r="H464" s="227"/>
      <c r="I464" s="148"/>
      <c r="J464" s="148"/>
      <c r="K464" s="148"/>
      <c r="L464" s="148"/>
      <c r="M464" s="148"/>
      <c r="N464" s="243"/>
      <c r="O464" s="95"/>
      <c r="P464" s="95"/>
      <c r="Q464" s="148"/>
      <c r="R464" s="148"/>
      <c r="S464" s="148"/>
      <c r="T464" s="148"/>
      <c r="U464" s="148"/>
      <c r="V464" s="148"/>
      <c r="W464" s="148"/>
      <c r="X464" s="148"/>
      <c r="Y464" s="148"/>
      <c r="Z464" s="148"/>
    </row>
    <row r="465" spans="1:26" ht="15.75" customHeight="1">
      <c r="A465" s="148"/>
      <c r="B465" s="148"/>
      <c r="C465" s="148"/>
      <c r="D465" s="148"/>
      <c r="E465" s="235"/>
      <c r="F465" s="148"/>
      <c r="G465" s="148"/>
      <c r="H465" s="227"/>
      <c r="I465" s="148"/>
      <c r="J465" s="148"/>
      <c r="K465" s="148"/>
      <c r="L465" s="148"/>
      <c r="M465" s="148"/>
      <c r="N465" s="243"/>
      <c r="O465" s="95"/>
      <c r="P465" s="95"/>
      <c r="Q465" s="148"/>
      <c r="R465" s="148"/>
      <c r="S465" s="148"/>
      <c r="T465" s="148"/>
      <c r="U465" s="148"/>
      <c r="V465" s="148"/>
      <c r="W465" s="148"/>
      <c r="X465" s="148"/>
      <c r="Y465" s="148"/>
      <c r="Z465" s="148"/>
    </row>
    <row r="466" spans="1:26" ht="15.75" customHeight="1">
      <c r="A466" s="148"/>
      <c r="B466" s="148"/>
      <c r="C466" s="148"/>
      <c r="D466" s="148"/>
      <c r="E466" s="235"/>
      <c r="F466" s="148"/>
      <c r="G466" s="148"/>
      <c r="H466" s="227"/>
      <c r="I466" s="148"/>
      <c r="J466" s="148"/>
      <c r="K466" s="148"/>
      <c r="L466" s="148"/>
      <c r="M466" s="148"/>
      <c r="N466" s="243"/>
      <c r="O466" s="95"/>
      <c r="P466" s="95"/>
      <c r="Q466" s="148"/>
      <c r="R466" s="148"/>
      <c r="S466" s="148"/>
      <c r="T466" s="148"/>
      <c r="U466" s="148"/>
      <c r="V466" s="148"/>
      <c r="W466" s="148"/>
      <c r="X466" s="148"/>
      <c r="Y466" s="148"/>
      <c r="Z466" s="148"/>
    </row>
    <row r="467" spans="1:26" ht="15.75" customHeight="1">
      <c r="A467" s="148"/>
      <c r="B467" s="148"/>
      <c r="C467" s="148"/>
      <c r="D467" s="148"/>
      <c r="E467" s="235"/>
      <c r="F467" s="148"/>
      <c r="G467" s="148"/>
      <c r="H467" s="227"/>
      <c r="I467" s="148"/>
      <c r="J467" s="148"/>
      <c r="K467" s="148"/>
      <c r="L467" s="148"/>
      <c r="M467" s="148"/>
      <c r="N467" s="243"/>
      <c r="O467" s="95"/>
      <c r="P467" s="95"/>
      <c r="Q467" s="148"/>
      <c r="R467" s="148"/>
      <c r="S467" s="148"/>
      <c r="T467" s="148"/>
      <c r="U467" s="148"/>
      <c r="V467" s="148"/>
      <c r="W467" s="148"/>
      <c r="X467" s="148"/>
      <c r="Y467" s="148"/>
      <c r="Z467" s="148"/>
    </row>
    <row r="468" spans="1:26" ht="15.75" customHeight="1">
      <c r="A468" s="148"/>
      <c r="B468" s="148"/>
      <c r="C468" s="148"/>
      <c r="D468" s="148"/>
      <c r="E468" s="235"/>
      <c r="F468" s="148"/>
      <c r="G468" s="148"/>
      <c r="H468" s="227"/>
      <c r="I468" s="148"/>
      <c r="J468" s="148"/>
      <c r="K468" s="148"/>
      <c r="L468" s="148"/>
      <c r="M468" s="148"/>
      <c r="N468" s="243"/>
      <c r="O468" s="95"/>
      <c r="P468" s="95"/>
      <c r="Q468" s="148"/>
      <c r="R468" s="148"/>
      <c r="S468" s="148"/>
      <c r="T468" s="148"/>
      <c r="U468" s="148"/>
      <c r="V468" s="148"/>
      <c r="W468" s="148"/>
      <c r="X468" s="148"/>
      <c r="Y468" s="148"/>
      <c r="Z468" s="148"/>
    </row>
    <row r="469" spans="1:26" ht="15.75" customHeight="1">
      <c r="A469" s="148"/>
      <c r="B469" s="148"/>
      <c r="C469" s="148"/>
      <c r="D469" s="148"/>
      <c r="E469" s="235"/>
      <c r="F469" s="148"/>
      <c r="G469" s="148"/>
      <c r="H469" s="227"/>
      <c r="I469" s="148"/>
      <c r="J469" s="148"/>
      <c r="K469" s="148"/>
      <c r="L469" s="148"/>
      <c r="M469" s="148"/>
      <c r="N469" s="243"/>
      <c r="O469" s="95"/>
      <c r="P469" s="95"/>
      <c r="Q469" s="148"/>
      <c r="R469" s="148"/>
      <c r="S469" s="148"/>
      <c r="T469" s="148"/>
      <c r="U469" s="148"/>
      <c r="V469" s="148"/>
      <c r="W469" s="148"/>
      <c r="X469" s="148"/>
      <c r="Y469" s="148"/>
      <c r="Z469" s="148"/>
    </row>
    <row r="470" spans="1:26" ht="15.75" customHeight="1">
      <c r="A470" s="148"/>
      <c r="B470" s="148"/>
      <c r="C470" s="148"/>
      <c r="D470" s="148"/>
      <c r="E470" s="235"/>
      <c r="F470" s="148"/>
      <c r="G470" s="148"/>
      <c r="H470" s="227"/>
      <c r="I470" s="148"/>
      <c r="J470" s="148"/>
      <c r="K470" s="148"/>
      <c r="L470" s="148"/>
      <c r="M470" s="148"/>
      <c r="N470" s="243"/>
      <c r="O470" s="95"/>
      <c r="P470" s="95"/>
      <c r="Q470" s="148"/>
      <c r="R470" s="148"/>
      <c r="S470" s="148"/>
      <c r="T470" s="148"/>
      <c r="U470" s="148"/>
      <c r="V470" s="148"/>
      <c r="W470" s="148"/>
      <c r="X470" s="148"/>
      <c r="Y470" s="148"/>
      <c r="Z470" s="148"/>
    </row>
    <row r="471" spans="1:26" ht="15.75" customHeight="1">
      <c r="A471" s="148"/>
      <c r="B471" s="148"/>
      <c r="C471" s="148"/>
      <c r="D471" s="148"/>
      <c r="E471" s="235"/>
      <c r="F471" s="148"/>
      <c r="G471" s="148"/>
      <c r="H471" s="227"/>
      <c r="I471" s="148"/>
      <c r="J471" s="148"/>
      <c r="K471" s="148"/>
      <c r="L471" s="148"/>
      <c r="M471" s="148"/>
      <c r="N471" s="243"/>
      <c r="O471" s="95"/>
      <c r="P471" s="95"/>
      <c r="Q471" s="148"/>
      <c r="R471" s="148"/>
      <c r="S471" s="148"/>
      <c r="T471" s="148"/>
      <c r="U471" s="148"/>
      <c r="V471" s="148"/>
      <c r="W471" s="148"/>
      <c r="X471" s="148"/>
      <c r="Y471" s="148"/>
      <c r="Z471" s="148"/>
    </row>
    <row r="472" spans="1:26" ht="15.75" customHeight="1">
      <c r="A472" s="148"/>
      <c r="B472" s="148"/>
      <c r="C472" s="148"/>
      <c r="D472" s="148"/>
      <c r="E472" s="235"/>
      <c r="F472" s="148"/>
      <c r="G472" s="148"/>
      <c r="H472" s="227"/>
      <c r="I472" s="148"/>
      <c r="J472" s="148"/>
      <c r="K472" s="148"/>
      <c r="L472" s="148"/>
      <c r="M472" s="148"/>
      <c r="N472" s="243"/>
      <c r="O472" s="95"/>
      <c r="P472" s="95"/>
      <c r="Q472" s="148"/>
      <c r="R472" s="148"/>
      <c r="S472" s="148"/>
      <c r="T472" s="148"/>
      <c r="U472" s="148"/>
      <c r="V472" s="148"/>
      <c r="W472" s="148"/>
      <c r="X472" s="148"/>
      <c r="Y472" s="148"/>
      <c r="Z472" s="148"/>
    </row>
    <row r="473" spans="1:26" ht="15.75" customHeight="1">
      <c r="A473" s="148"/>
      <c r="B473" s="148"/>
      <c r="C473" s="148"/>
      <c r="D473" s="148"/>
      <c r="E473" s="235"/>
      <c r="F473" s="148"/>
      <c r="G473" s="148"/>
      <c r="H473" s="227"/>
      <c r="I473" s="148"/>
      <c r="J473" s="148"/>
      <c r="K473" s="148"/>
      <c r="L473" s="148"/>
      <c r="M473" s="148"/>
      <c r="N473" s="243"/>
      <c r="O473" s="95"/>
      <c r="P473" s="95"/>
      <c r="Q473" s="148"/>
      <c r="R473" s="148"/>
      <c r="S473" s="148"/>
      <c r="T473" s="148"/>
      <c r="U473" s="148"/>
      <c r="V473" s="148"/>
      <c r="W473" s="148"/>
      <c r="X473" s="148"/>
      <c r="Y473" s="148"/>
      <c r="Z473" s="148"/>
    </row>
    <row r="474" spans="1:26" ht="15.75" customHeight="1">
      <c r="A474" s="148"/>
      <c r="B474" s="148"/>
      <c r="C474" s="148"/>
      <c r="D474" s="148"/>
      <c r="E474" s="235"/>
      <c r="F474" s="148"/>
      <c r="G474" s="148"/>
      <c r="H474" s="227"/>
      <c r="I474" s="148"/>
      <c r="J474" s="148"/>
      <c r="K474" s="148"/>
      <c r="L474" s="148"/>
      <c r="M474" s="148"/>
      <c r="N474" s="243"/>
      <c r="O474" s="95"/>
      <c r="P474" s="95"/>
      <c r="Q474" s="148"/>
      <c r="R474" s="148"/>
      <c r="S474" s="148"/>
      <c r="T474" s="148"/>
      <c r="U474" s="148"/>
      <c r="V474" s="148"/>
      <c r="W474" s="148"/>
      <c r="X474" s="148"/>
      <c r="Y474" s="148"/>
      <c r="Z474" s="148"/>
    </row>
    <row r="475" spans="1:26" ht="15.75" customHeight="1">
      <c r="A475" s="148"/>
      <c r="B475" s="148"/>
      <c r="C475" s="148"/>
      <c r="D475" s="148"/>
      <c r="E475" s="235"/>
      <c r="F475" s="148"/>
      <c r="G475" s="148"/>
      <c r="H475" s="227"/>
      <c r="I475" s="148"/>
      <c r="J475" s="148"/>
      <c r="K475" s="148"/>
      <c r="L475" s="148"/>
      <c r="M475" s="148"/>
      <c r="N475" s="243"/>
      <c r="O475" s="95"/>
      <c r="P475" s="95"/>
      <c r="Q475" s="148"/>
      <c r="R475" s="148"/>
      <c r="S475" s="148"/>
      <c r="T475" s="148"/>
      <c r="U475" s="148"/>
      <c r="V475" s="148"/>
      <c r="W475" s="148"/>
      <c r="X475" s="148"/>
      <c r="Y475" s="148"/>
      <c r="Z475" s="148"/>
    </row>
    <row r="476" spans="1:26" ht="15.75" customHeight="1">
      <c r="A476" s="148"/>
      <c r="B476" s="148"/>
      <c r="C476" s="148"/>
      <c r="D476" s="148"/>
      <c r="E476" s="235"/>
      <c r="F476" s="148"/>
      <c r="G476" s="148"/>
      <c r="H476" s="227"/>
      <c r="I476" s="148"/>
      <c r="J476" s="148"/>
      <c r="K476" s="148"/>
      <c r="L476" s="148"/>
      <c r="M476" s="148"/>
      <c r="N476" s="243"/>
      <c r="O476" s="95"/>
      <c r="P476" s="95"/>
      <c r="Q476" s="148"/>
      <c r="R476" s="148"/>
      <c r="S476" s="148"/>
      <c r="T476" s="148"/>
      <c r="U476" s="148"/>
      <c r="V476" s="148"/>
      <c r="W476" s="148"/>
      <c r="X476" s="148"/>
      <c r="Y476" s="148"/>
      <c r="Z476" s="148"/>
    </row>
    <row r="477" spans="1:26" ht="15.75" customHeight="1">
      <c r="A477" s="148"/>
      <c r="B477" s="148"/>
      <c r="C477" s="148"/>
      <c r="D477" s="148"/>
      <c r="E477" s="235"/>
      <c r="F477" s="148"/>
      <c r="G477" s="148"/>
      <c r="H477" s="227"/>
      <c r="I477" s="148"/>
      <c r="J477" s="148"/>
      <c r="K477" s="148"/>
      <c r="L477" s="148"/>
      <c r="M477" s="148"/>
      <c r="N477" s="243"/>
      <c r="O477" s="95"/>
      <c r="P477" s="95"/>
      <c r="Q477" s="148"/>
      <c r="R477" s="148"/>
      <c r="S477" s="148"/>
      <c r="T477" s="148"/>
      <c r="U477" s="148"/>
      <c r="V477" s="148"/>
      <c r="W477" s="148"/>
      <c r="X477" s="148"/>
      <c r="Y477" s="148"/>
      <c r="Z477" s="148"/>
    </row>
    <row r="478" spans="1:26" ht="15.75" customHeight="1">
      <c r="A478" s="148"/>
      <c r="B478" s="148"/>
      <c r="C478" s="148"/>
      <c r="D478" s="148"/>
      <c r="E478" s="235"/>
      <c r="F478" s="148"/>
      <c r="G478" s="148"/>
      <c r="H478" s="227"/>
      <c r="I478" s="148"/>
      <c r="J478" s="148"/>
      <c r="K478" s="148"/>
      <c r="L478" s="148"/>
      <c r="M478" s="148"/>
      <c r="N478" s="243"/>
      <c r="O478" s="95"/>
      <c r="P478" s="95"/>
      <c r="Q478" s="148"/>
      <c r="R478" s="148"/>
      <c r="S478" s="148"/>
      <c r="T478" s="148"/>
      <c r="U478" s="148"/>
      <c r="V478" s="148"/>
      <c r="W478" s="148"/>
      <c r="X478" s="148"/>
      <c r="Y478" s="148"/>
      <c r="Z478" s="148"/>
    </row>
    <row r="479" spans="1:26" ht="15.75" customHeight="1">
      <c r="A479" s="148"/>
      <c r="B479" s="148"/>
      <c r="C479" s="148"/>
      <c r="D479" s="148"/>
      <c r="E479" s="235"/>
      <c r="F479" s="148"/>
      <c r="G479" s="148"/>
      <c r="H479" s="227"/>
      <c r="I479" s="148"/>
      <c r="J479" s="148"/>
      <c r="K479" s="148"/>
      <c r="L479" s="148"/>
      <c r="M479" s="148"/>
      <c r="N479" s="243"/>
      <c r="O479" s="95"/>
      <c r="P479" s="95"/>
      <c r="Q479" s="148"/>
      <c r="R479" s="148"/>
      <c r="S479" s="148"/>
      <c r="T479" s="148"/>
      <c r="U479" s="148"/>
      <c r="V479" s="148"/>
      <c r="W479" s="148"/>
      <c r="X479" s="148"/>
      <c r="Y479" s="148"/>
      <c r="Z479" s="148"/>
    </row>
    <row r="480" spans="1:26" ht="15.75" customHeight="1">
      <c r="A480" s="148"/>
      <c r="B480" s="148"/>
      <c r="C480" s="148"/>
      <c r="D480" s="148"/>
      <c r="E480" s="235"/>
      <c r="F480" s="148"/>
      <c r="G480" s="148"/>
      <c r="H480" s="227"/>
      <c r="I480" s="148"/>
      <c r="J480" s="148"/>
      <c r="K480" s="148"/>
      <c r="L480" s="148"/>
      <c r="M480" s="148"/>
      <c r="N480" s="243"/>
      <c r="O480" s="95"/>
      <c r="P480" s="95"/>
      <c r="Q480" s="148"/>
      <c r="R480" s="148"/>
      <c r="S480" s="148"/>
      <c r="T480" s="148"/>
      <c r="U480" s="148"/>
      <c r="V480" s="148"/>
      <c r="W480" s="148"/>
      <c r="X480" s="148"/>
      <c r="Y480" s="148"/>
      <c r="Z480" s="148"/>
    </row>
    <row r="481" spans="1:26" ht="15.75" customHeight="1">
      <c r="A481" s="148"/>
      <c r="B481" s="148"/>
      <c r="C481" s="148"/>
      <c r="D481" s="148"/>
      <c r="E481" s="235"/>
      <c r="F481" s="148"/>
      <c r="G481" s="148"/>
      <c r="H481" s="227"/>
      <c r="I481" s="148"/>
      <c r="J481" s="148"/>
      <c r="K481" s="148"/>
      <c r="L481" s="148"/>
      <c r="M481" s="148"/>
      <c r="N481" s="243"/>
      <c r="O481" s="95"/>
      <c r="P481" s="95"/>
      <c r="Q481" s="148"/>
      <c r="R481" s="148"/>
      <c r="S481" s="148"/>
      <c r="T481" s="148"/>
      <c r="U481" s="148"/>
      <c r="V481" s="148"/>
      <c r="W481" s="148"/>
      <c r="X481" s="148"/>
      <c r="Y481" s="148"/>
      <c r="Z481" s="148"/>
    </row>
    <row r="482" spans="1:26" ht="15.75" customHeight="1">
      <c r="A482" s="148"/>
      <c r="B482" s="148"/>
      <c r="C482" s="148"/>
      <c r="D482" s="148"/>
      <c r="E482" s="235"/>
      <c r="F482" s="148"/>
      <c r="G482" s="148"/>
      <c r="H482" s="227"/>
      <c r="I482" s="148"/>
      <c r="J482" s="148"/>
      <c r="K482" s="148"/>
      <c r="L482" s="148"/>
      <c r="M482" s="148"/>
      <c r="N482" s="243"/>
      <c r="O482" s="95"/>
      <c r="P482" s="95"/>
      <c r="Q482" s="148"/>
      <c r="R482" s="148"/>
      <c r="S482" s="148"/>
      <c r="T482" s="148"/>
      <c r="U482" s="148"/>
      <c r="V482" s="148"/>
      <c r="W482" s="148"/>
      <c r="X482" s="148"/>
      <c r="Y482" s="148"/>
      <c r="Z482" s="148"/>
    </row>
    <row r="483" spans="1:26" ht="15.75" customHeight="1">
      <c r="A483" s="148"/>
      <c r="B483" s="148"/>
      <c r="C483" s="148"/>
      <c r="D483" s="148"/>
      <c r="E483" s="235"/>
      <c r="F483" s="148"/>
      <c r="G483" s="148"/>
      <c r="H483" s="227"/>
      <c r="I483" s="148"/>
      <c r="J483" s="148"/>
      <c r="K483" s="148"/>
      <c r="L483" s="148"/>
      <c r="M483" s="148"/>
      <c r="N483" s="243"/>
      <c r="O483" s="95"/>
      <c r="P483" s="95"/>
      <c r="Q483" s="148"/>
      <c r="R483" s="148"/>
      <c r="S483" s="148"/>
      <c r="T483" s="148"/>
      <c r="U483" s="148"/>
      <c r="V483" s="148"/>
      <c r="W483" s="148"/>
      <c r="X483" s="148"/>
      <c r="Y483" s="148"/>
      <c r="Z483" s="148"/>
    </row>
    <row r="484" spans="1:26" ht="15.75" customHeight="1">
      <c r="A484" s="148"/>
      <c r="B484" s="148"/>
      <c r="C484" s="148"/>
      <c r="D484" s="148"/>
      <c r="E484" s="235"/>
      <c r="F484" s="148"/>
      <c r="G484" s="148"/>
      <c r="H484" s="227"/>
      <c r="I484" s="148"/>
      <c r="J484" s="148"/>
      <c r="K484" s="148"/>
      <c r="L484" s="148"/>
      <c r="M484" s="148"/>
      <c r="N484" s="243"/>
      <c r="O484" s="95"/>
      <c r="P484" s="95"/>
      <c r="Q484" s="148"/>
      <c r="R484" s="148"/>
      <c r="S484" s="148"/>
      <c r="T484" s="148"/>
      <c r="U484" s="148"/>
      <c r="V484" s="148"/>
      <c r="W484" s="148"/>
      <c r="X484" s="148"/>
      <c r="Y484" s="148"/>
      <c r="Z484" s="148"/>
    </row>
    <row r="485" spans="1:26" ht="15.75" customHeight="1">
      <c r="A485" s="148"/>
      <c r="B485" s="148"/>
      <c r="C485" s="148"/>
      <c r="D485" s="148"/>
      <c r="E485" s="235"/>
      <c r="F485" s="148"/>
      <c r="G485" s="148"/>
      <c r="H485" s="227"/>
      <c r="I485" s="148"/>
      <c r="J485" s="148"/>
      <c r="K485" s="148"/>
      <c r="L485" s="148"/>
      <c r="M485" s="148"/>
      <c r="N485" s="243"/>
      <c r="O485" s="95"/>
      <c r="P485" s="95"/>
      <c r="Q485" s="148"/>
      <c r="R485" s="148"/>
      <c r="S485" s="148"/>
      <c r="T485" s="148"/>
      <c r="U485" s="148"/>
      <c r="V485" s="148"/>
      <c r="W485" s="148"/>
      <c r="X485" s="148"/>
      <c r="Y485" s="148"/>
      <c r="Z485" s="148"/>
    </row>
    <row r="486" spans="1:26" ht="15.75" customHeight="1">
      <c r="A486" s="148"/>
      <c r="B486" s="148"/>
      <c r="C486" s="148"/>
      <c r="D486" s="148"/>
      <c r="E486" s="235"/>
      <c r="F486" s="148"/>
      <c r="G486" s="148"/>
      <c r="H486" s="227"/>
      <c r="I486" s="148"/>
      <c r="J486" s="148"/>
      <c r="K486" s="148"/>
      <c r="L486" s="148"/>
      <c r="M486" s="148"/>
      <c r="N486" s="243"/>
      <c r="O486" s="95"/>
      <c r="P486" s="95"/>
      <c r="Q486" s="148"/>
      <c r="R486" s="148"/>
      <c r="S486" s="148"/>
      <c r="T486" s="148"/>
      <c r="U486" s="148"/>
      <c r="V486" s="148"/>
      <c r="W486" s="148"/>
      <c r="X486" s="148"/>
      <c r="Y486" s="148"/>
      <c r="Z486" s="148"/>
    </row>
    <row r="487" spans="1:26" ht="15.75" customHeight="1">
      <c r="A487" s="148"/>
      <c r="B487" s="148"/>
      <c r="C487" s="148"/>
      <c r="D487" s="148"/>
      <c r="E487" s="235"/>
      <c r="F487" s="148"/>
      <c r="G487" s="148"/>
      <c r="H487" s="227"/>
      <c r="I487" s="148"/>
      <c r="J487" s="148"/>
      <c r="K487" s="148"/>
      <c r="L487" s="148"/>
      <c r="M487" s="148"/>
      <c r="N487" s="243"/>
      <c r="O487" s="95"/>
      <c r="P487" s="95"/>
      <c r="Q487" s="148"/>
      <c r="R487" s="148"/>
      <c r="S487" s="148"/>
      <c r="T487" s="148"/>
      <c r="U487" s="148"/>
      <c r="V487" s="148"/>
      <c r="W487" s="148"/>
      <c r="X487" s="148"/>
      <c r="Y487" s="148"/>
      <c r="Z487" s="148"/>
    </row>
    <row r="488" spans="1:26" ht="15.75" customHeight="1">
      <c r="A488" s="148"/>
      <c r="B488" s="148"/>
      <c r="C488" s="148"/>
      <c r="D488" s="148"/>
      <c r="E488" s="235"/>
      <c r="F488" s="148"/>
      <c r="G488" s="148"/>
      <c r="H488" s="227"/>
      <c r="I488" s="148"/>
      <c r="J488" s="148"/>
      <c r="K488" s="148"/>
      <c r="L488" s="148"/>
      <c r="M488" s="148"/>
      <c r="N488" s="243"/>
      <c r="O488" s="95"/>
      <c r="P488" s="95"/>
      <c r="Q488" s="148"/>
      <c r="R488" s="148"/>
      <c r="S488" s="148"/>
      <c r="T488" s="148"/>
      <c r="U488" s="148"/>
      <c r="V488" s="148"/>
      <c r="W488" s="148"/>
      <c r="X488" s="148"/>
      <c r="Y488" s="148"/>
      <c r="Z488" s="148"/>
    </row>
    <row r="489" spans="1:26" ht="15.75" customHeight="1">
      <c r="A489" s="148"/>
      <c r="B489" s="148"/>
      <c r="C489" s="148"/>
      <c r="D489" s="148"/>
      <c r="E489" s="235"/>
      <c r="F489" s="148"/>
      <c r="G489" s="148"/>
      <c r="H489" s="227"/>
      <c r="I489" s="148"/>
      <c r="J489" s="148"/>
      <c r="K489" s="148"/>
      <c r="L489" s="148"/>
      <c r="M489" s="148"/>
      <c r="N489" s="243"/>
      <c r="O489" s="95"/>
      <c r="P489" s="95"/>
      <c r="Q489" s="148"/>
      <c r="R489" s="148"/>
      <c r="S489" s="148"/>
      <c r="T489" s="148"/>
      <c r="U489" s="148"/>
      <c r="V489" s="148"/>
      <c r="W489" s="148"/>
      <c r="X489" s="148"/>
      <c r="Y489" s="148"/>
      <c r="Z489" s="148"/>
    </row>
    <row r="490" spans="1:26" ht="15.75" customHeight="1">
      <c r="A490" s="148"/>
      <c r="B490" s="148"/>
      <c r="C490" s="148"/>
      <c r="D490" s="148"/>
      <c r="E490" s="235"/>
      <c r="F490" s="148"/>
      <c r="G490" s="148"/>
      <c r="H490" s="227"/>
      <c r="I490" s="148"/>
      <c r="J490" s="148"/>
      <c r="K490" s="148"/>
      <c r="L490" s="148"/>
      <c r="M490" s="148"/>
      <c r="N490" s="243"/>
      <c r="O490" s="95"/>
      <c r="P490" s="95"/>
      <c r="Q490" s="148"/>
      <c r="R490" s="148"/>
      <c r="S490" s="148"/>
      <c r="T490" s="148"/>
      <c r="U490" s="148"/>
      <c r="V490" s="148"/>
      <c r="W490" s="148"/>
      <c r="X490" s="148"/>
      <c r="Y490" s="148"/>
      <c r="Z490" s="148"/>
    </row>
    <row r="491" spans="1:26" ht="15.75" customHeight="1">
      <c r="A491" s="148"/>
      <c r="B491" s="148"/>
      <c r="C491" s="148"/>
      <c r="D491" s="148"/>
      <c r="E491" s="235"/>
      <c r="F491" s="148"/>
      <c r="G491" s="148"/>
      <c r="H491" s="227"/>
      <c r="I491" s="148"/>
      <c r="J491" s="148"/>
      <c r="K491" s="148"/>
      <c r="L491" s="148"/>
      <c r="M491" s="148"/>
      <c r="N491" s="243"/>
      <c r="O491" s="95"/>
      <c r="P491" s="95"/>
      <c r="Q491" s="148"/>
      <c r="R491" s="148"/>
      <c r="S491" s="148"/>
      <c r="T491" s="148"/>
      <c r="U491" s="148"/>
      <c r="V491" s="148"/>
      <c r="W491" s="148"/>
      <c r="X491" s="148"/>
      <c r="Y491" s="148"/>
      <c r="Z491" s="148"/>
    </row>
    <row r="492" spans="1:26" ht="15.75" customHeight="1">
      <c r="A492" s="148"/>
      <c r="B492" s="148"/>
      <c r="C492" s="148"/>
      <c r="D492" s="148"/>
      <c r="E492" s="235"/>
      <c r="F492" s="148"/>
      <c r="G492" s="148"/>
      <c r="H492" s="227"/>
      <c r="I492" s="148"/>
      <c r="J492" s="148"/>
      <c r="K492" s="148"/>
      <c r="L492" s="148"/>
      <c r="M492" s="148"/>
      <c r="N492" s="243"/>
      <c r="O492" s="95"/>
      <c r="P492" s="95"/>
      <c r="Q492" s="148"/>
      <c r="R492" s="148"/>
      <c r="S492" s="148"/>
      <c r="T492" s="148"/>
      <c r="U492" s="148"/>
      <c r="V492" s="148"/>
      <c r="W492" s="148"/>
      <c r="X492" s="148"/>
      <c r="Y492" s="148"/>
      <c r="Z492" s="148"/>
    </row>
    <row r="493" spans="1:26" ht="15.75" customHeight="1">
      <c r="A493" s="148"/>
      <c r="B493" s="148"/>
      <c r="C493" s="148"/>
      <c r="D493" s="148"/>
      <c r="E493" s="235"/>
      <c r="F493" s="148"/>
      <c r="G493" s="148"/>
      <c r="H493" s="227"/>
      <c r="I493" s="148"/>
      <c r="J493" s="148"/>
      <c r="K493" s="148"/>
      <c r="L493" s="148"/>
      <c r="M493" s="148"/>
      <c r="N493" s="243"/>
      <c r="O493" s="95"/>
      <c r="P493" s="95"/>
      <c r="Q493" s="148"/>
      <c r="R493" s="148"/>
      <c r="S493" s="148"/>
      <c r="T493" s="148"/>
      <c r="U493" s="148"/>
      <c r="V493" s="148"/>
      <c r="W493" s="148"/>
      <c r="X493" s="148"/>
      <c r="Y493" s="148"/>
      <c r="Z493" s="148"/>
    </row>
    <row r="494" spans="1:26" ht="15.75" customHeight="1">
      <c r="A494" s="148"/>
      <c r="B494" s="148"/>
      <c r="C494" s="148"/>
      <c r="D494" s="148"/>
      <c r="E494" s="235"/>
      <c r="F494" s="148"/>
      <c r="G494" s="148"/>
      <c r="H494" s="227"/>
      <c r="I494" s="148"/>
      <c r="J494" s="148"/>
      <c r="K494" s="148"/>
      <c r="L494" s="148"/>
      <c r="M494" s="148"/>
      <c r="N494" s="243"/>
      <c r="O494" s="95"/>
      <c r="P494" s="95"/>
      <c r="Q494" s="148"/>
      <c r="R494" s="148"/>
      <c r="S494" s="148"/>
      <c r="T494" s="148"/>
      <c r="U494" s="148"/>
      <c r="V494" s="148"/>
      <c r="W494" s="148"/>
      <c r="X494" s="148"/>
      <c r="Y494" s="148"/>
      <c r="Z494" s="148"/>
    </row>
    <row r="495" spans="1:26" ht="15.75" customHeight="1">
      <c r="A495" s="148"/>
      <c r="B495" s="148"/>
      <c r="C495" s="148"/>
      <c r="D495" s="148"/>
      <c r="E495" s="235"/>
      <c r="F495" s="148"/>
      <c r="G495" s="148"/>
      <c r="H495" s="227"/>
      <c r="I495" s="148"/>
      <c r="J495" s="148"/>
      <c r="K495" s="148"/>
      <c r="L495" s="148"/>
      <c r="M495" s="148"/>
      <c r="N495" s="243"/>
      <c r="O495" s="95"/>
      <c r="P495" s="95"/>
      <c r="Q495" s="148"/>
      <c r="R495" s="148"/>
      <c r="S495" s="148"/>
      <c r="T495" s="148"/>
      <c r="U495" s="148"/>
      <c r="V495" s="148"/>
      <c r="W495" s="148"/>
      <c r="X495" s="148"/>
      <c r="Y495" s="148"/>
      <c r="Z495" s="148"/>
    </row>
    <row r="496" spans="1:26" ht="15.75" customHeight="1">
      <c r="A496" s="148"/>
      <c r="B496" s="148"/>
      <c r="C496" s="148"/>
      <c r="D496" s="148"/>
      <c r="E496" s="235"/>
      <c r="F496" s="148"/>
      <c r="G496" s="148"/>
      <c r="H496" s="227"/>
      <c r="I496" s="148"/>
      <c r="J496" s="148"/>
      <c r="K496" s="148"/>
      <c r="L496" s="148"/>
      <c r="M496" s="148"/>
      <c r="N496" s="243"/>
      <c r="O496" s="95"/>
      <c r="P496" s="95"/>
      <c r="Q496" s="148"/>
      <c r="R496" s="148"/>
      <c r="S496" s="148"/>
      <c r="T496" s="148"/>
      <c r="U496" s="148"/>
      <c r="V496" s="148"/>
      <c r="W496" s="148"/>
      <c r="X496" s="148"/>
      <c r="Y496" s="148"/>
      <c r="Z496" s="148"/>
    </row>
    <row r="497" spans="1:26" ht="15.75" customHeight="1">
      <c r="A497" s="148"/>
      <c r="B497" s="148"/>
      <c r="C497" s="148"/>
      <c r="D497" s="148"/>
      <c r="E497" s="235"/>
      <c r="F497" s="148"/>
      <c r="G497" s="148"/>
      <c r="H497" s="227"/>
      <c r="I497" s="148"/>
      <c r="J497" s="148"/>
      <c r="K497" s="148"/>
      <c r="L497" s="148"/>
      <c r="M497" s="148"/>
      <c r="N497" s="243"/>
      <c r="O497" s="95"/>
      <c r="P497" s="95"/>
      <c r="Q497" s="148"/>
      <c r="R497" s="148"/>
      <c r="S497" s="148"/>
      <c r="T497" s="148"/>
      <c r="U497" s="148"/>
      <c r="V497" s="148"/>
      <c r="W497" s="148"/>
      <c r="X497" s="148"/>
      <c r="Y497" s="148"/>
      <c r="Z497" s="148"/>
    </row>
    <row r="498" spans="1:26" ht="15.75" customHeight="1">
      <c r="A498" s="148"/>
      <c r="B498" s="148"/>
      <c r="C498" s="148"/>
      <c r="D498" s="148"/>
      <c r="E498" s="235"/>
      <c r="F498" s="148"/>
      <c r="G498" s="148"/>
      <c r="H498" s="227"/>
      <c r="I498" s="148"/>
      <c r="J498" s="148"/>
      <c r="K498" s="148"/>
      <c r="L498" s="148"/>
      <c r="M498" s="148"/>
      <c r="N498" s="243"/>
      <c r="O498" s="95"/>
      <c r="P498" s="95"/>
      <c r="Q498" s="148"/>
      <c r="R498" s="148"/>
      <c r="S498" s="148"/>
      <c r="T498" s="148"/>
      <c r="U498" s="148"/>
      <c r="V498" s="148"/>
      <c r="W498" s="148"/>
      <c r="X498" s="148"/>
      <c r="Y498" s="148"/>
      <c r="Z498" s="148"/>
    </row>
    <row r="499" spans="1:26" ht="15.75" customHeight="1">
      <c r="A499" s="148"/>
      <c r="B499" s="148"/>
      <c r="C499" s="148"/>
      <c r="D499" s="148"/>
      <c r="E499" s="235"/>
      <c r="F499" s="148"/>
      <c r="G499" s="148"/>
      <c r="H499" s="227"/>
      <c r="I499" s="148"/>
      <c r="J499" s="148"/>
      <c r="K499" s="148"/>
      <c r="L499" s="148"/>
      <c r="M499" s="148"/>
      <c r="N499" s="243"/>
      <c r="O499" s="95"/>
      <c r="P499" s="95"/>
      <c r="Q499" s="148"/>
      <c r="R499" s="148"/>
      <c r="S499" s="148"/>
      <c r="T499" s="148"/>
      <c r="U499" s="148"/>
      <c r="V499" s="148"/>
      <c r="W499" s="148"/>
      <c r="X499" s="148"/>
      <c r="Y499" s="148"/>
      <c r="Z499" s="148"/>
    </row>
    <row r="500" spans="1:26" ht="15.75" customHeight="1">
      <c r="A500" s="148"/>
      <c r="B500" s="148"/>
      <c r="C500" s="148"/>
      <c r="D500" s="148"/>
      <c r="E500" s="235"/>
      <c r="F500" s="148"/>
      <c r="G500" s="148"/>
      <c r="H500" s="227"/>
      <c r="I500" s="148"/>
      <c r="J500" s="148"/>
      <c r="K500" s="148"/>
      <c r="L500" s="148"/>
      <c r="M500" s="148"/>
      <c r="N500" s="243"/>
      <c r="O500" s="95"/>
      <c r="P500" s="95"/>
      <c r="Q500" s="148"/>
      <c r="R500" s="148"/>
      <c r="S500" s="148"/>
      <c r="T500" s="148"/>
      <c r="U500" s="148"/>
      <c r="V500" s="148"/>
      <c r="W500" s="148"/>
      <c r="X500" s="148"/>
      <c r="Y500" s="148"/>
      <c r="Z500" s="148"/>
    </row>
    <row r="501" spans="1:26" ht="15.75" customHeight="1">
      <c r="A501" s="148"/>
      <c r="B501" s="148"/>
      <c r="C501" s="148"/>
      <c r="D501" s="148"/>
      <c r="E501" s="235"/>
      <c r="F501" s="148"/>
      <c r="G501" s="148"/>
      <c r="H501" s="227"/>
      <c r="I501" s="148"/>
      <c r="J501" s="148"/>
      <c r="K501" s="148"/>
      <c r="L501" s="148"/>
      <c r="M501" s="148"/>
      <c r="N501" s="243"/>
      <c r="O501" s="95"/>
      <c r="P501" s="95"/>
      <c r="Q501" s="148"/>
      <c r="R501" s="148"/>
      <c r="S501" s="148"/>
      <c r="T501" s="148"/>
      <c r="U501" s="148"/>
      <c r="V501" s="148"/>
      <c r="W501" s="148"/>
      <c r="X501" s="148"/>
      <c r="Y501" s="148"/>
      <c r="Z501" s="148"/>
    </row>
    <row r="502" spans="1:26" ht="15.75" customHeight="1">
      <c r="A502" s="148"/>
      <c r="B502" s="148"/>
      <c r="C502" s="148"/>
      <c r="D502" s="148"/>
      <c r="E502" s="235"/>
      <c r="F502" s="148"/>
      <c r="G502" s="148"/>
      <c r="H502" s="227"/>
      <c r="I502" s="148"/>
      <c r="J502" s="148"/>
      <c r="K502" s="148"/>
      <c r="L502" s="148"/>
      <c r="M502" s="148"/>
      <c r="N502" s="243"/>
      <c r="O502" s="95"/>
      <c r="P502" s="95"/>
      <c r="Q502" s="148"/>
      <c r="R502" s="148"/>
      <c r="S502" s="148"/>
      <c r="T502" s="148"/>
      <c r="U502" s="148"/>
      <c r="V502" s="148"/>
      <c r="W502" s="148"/>
      <c r="X502" s="148"/>
      <c r="Y502" s="148"/>
      <c r="Z502" s="148"/>
    </row>
    <row r="503" spans="1:26" ht="15.75" customHeight="1">
      <c r="A503" s="148"/>
      <c r="B503" s="148"/>
      <c r="C503" s="148"/>
      <c r="D503" s="148"/>
      <c r="E503" s="235"/>
      <c r="F503" s="148"/>
      <c r="G503" s="148"/>
      <c r="H503" s="227"/>
      <c r="I503" s="148"/>
      <c r="J503" s="148"/>
      <c r="K503" s="148"/>
      <c r="L503" s="148"/>
      <c r="M503" s="148"/>
      <c r="N503" s="243"/>
      <c r="O503" s="95"/>
      <c r="P503" s="95"/>
      <c r="Q503" s="148"/>
      <c r="R503" s="148"/>
      <c r="S503" s="148"/>
      <c r="T503" s="148"/>
      <c r="U503" s="148"/>
      <c r="V503" s="148"/>
      <c r="W503" s="148"/>
      <c r="X503" s="148"/>
      <c r="Y503" s="148"/>
      <c r="Z503" s="148"/>
    </row>
    <row r="504" spans="1:26" ht="15.75" customHeight="1">
      <c r="A504" s="148"/>
      <c r="B504" s="148"/>
      <c r="C504" s="148"/>
      <c r="D504" s="148"/>
      <c r="E504" s="235"/>
      <c r="F504" s="148"/>
      <c r="G504" s="148"/>
      <c r="H504" s="227"/>
      <c r="I504" s="148"/>
      <c r="J504" s="148"/>
      <c r="K504" s="148"/>
      <c r="L504" s="148"/>
      <c r="M504" s="148"/>
      <c r="N504" s="243"/>
      <c r="O504" s="95"/>
      <c r="P504" s="95"/>
      <c r="Q504" s="148"/>
      <c r="R504" s="148"/>
      <c r="S504" s="148"/>
      <c r="T504" s="148"/>
      <c r="U504" s="148"/>
      <c r="V504" s="148"/>
      <c r="W504" s="148"/>
      <c r="X504" s="148"/>
      <c r="Y504" s="148"/>
      <c r="Z504" s="148"/>
    </row>
    <row r="505" spans="1:26" ht="15.75" customHeight="1">
      <c r="A505" s="148"/>
      <c r="B505" s="148"/>
      <c r="C505" s="148"/>
      <c r="D505" s="148"/>
      <c r="E505" s="235"/>
      <c r="F505" s="148"/>
      <c r="G505" s="148"/>
      <c r="H505" s="227"/>
      <c r="I505" s="148"/>
      <c r="J505" s="148"/>
      <c r="K505" s="148"/>
      <c r="L505" s="148"/>
      <c r="M505" s="148"/>
      <c r="N505" s="243"/>
      <c r="O505" s="95"/>
      <c r="P505" s="95"/>
      <c r="Q505" s="148"/>
      <c r="R505" s="148"/>
      <c r="S505" s="148"/>
      <c r="T505" s="148"/>
      <c r="U505" s="148"/>
      <c r="V505" s="148"/>
      <c r="W505" s="148"/>
      <c r="X505" s="148"/>
      <c r="Y505" s="148"/>
      <c r="Z505" s="148"/>
    </row>
    <row r="506" spans="1:26" ht="15.75" customHeight="1">
      <c r="A506" s="148"/>
      <c r="B506" s="148"/>
      <c r="C506" s="148"/>
      <c r="D506" s="148"/>
      <c r="E506" s="235"/>
      <c r="F506" s="148"/>
      <c r="G506" s="148"/>
      <c r="H506" s="227"/>
      <c r="I506" s="148"/>
      <c r="J506" s="148"/>
      <c r="K506" s="148"/>
      <c r="L506" s="148"/>
      <c r="M506" s="148"/>
      <c r="N506" s="243"/>
      <c r="O506" s="95"/>
      <c r="P506" s="95"/>
      <c r="Q506" s="148"/>
      <c r="R506" s="148"/>
      <c r="S506" s="148"/>
      <c r="T506" s="148"/>
      <c r="U506" s="148"/>
      <c r="V506" s="148"/>
      <c r="W506" s="148"/>
      <c r="X506" s="148"/>
      <c r="Y506" s="148"/>
      <c r="Z506" s="148"/>
    </row>
    <row r="507" spans="1:26" ht="15.75" customHeight="1">
      <c r="A507" s="148"/>
      <c r="B507" s="148"/>
      <c r="C507" s="148"/>
      <c r="D507" s="148"/>
      <c r="E507" s="235"/>
      <c r="F507" s="148"/>
      <c r="G507" s="148"/>
      <c r="H507" s="227"/>
      <c r="I507" s="148"/>
      <c r="J507" s="148"/>
      <c r="K507" s="148"/>
      <c r="L507" s="148"/>
      <c r="M507" s="148"/>
      <c r="N507" s="243"/>
      <c r="O507" s="95"/>
      <c r="P507" s="95"/>
      <c r="Q507" s="148"/>
      <c r="R507" s="148"/>
      <c r="S507" s="148"/>
      <c r="T507" s="148"/>
      <c r="U507" s="148"/>
      <c r="V507" s="148"/>
      <c r="W507" s="148"/>
      <c r="X507" s="148"/>
      <c r="Y507" s="148"/>
      <c r="Z507" s="148"/>
    </row>
    <row r="508" spans="1:26" ht="15.75" customHeight="1">
      <c r="A508" s="148"/>
      <c r="B508" s="148"/>
      <c r="C508" s="148"/>
      <c r="D508" s="148"/>
      <c r="E508" s="235"/>
      <c r="F508" s="148"/>
      <c r="G508" s="148"/>
      <c r="H508" s="227"/>
      <c r="I508" s="148"/>
      <c r="J508" s="148"/>
      <c r="K508" s="148"/>
      <c r="L508" s="148"/>
      <c r="M508" s="148"/>
      <c r="N508" s="243"/>
      <c r="O508" s="95"/>
      <c r="P508" s="95"/>
      <c r="Q508" s="148"/>
      <c r="R508" s="148"/>
      <c r="S508" s="148"/>
      <c r="T508" s="148"/>
      <c r="U508" s="148"/>
      <c r="V508" s="148"/>
      <c r="W508" s="148"/>
      <c r="X508" s="148"/>
      <c r="Y508" s="148"/>
      <c r="Z508" s="148"/>
    </row>
    <row r="509" spans="1:26" ht="15.75" customHeight="1">
      <c r="A509" s="148"/>
      <c r="B509" s="148"/>
      <c r="C509" s="148"/>
      <c r="D509" s="148"/>
      <c r="E509" s="235"/>
      <c r="F509" s="148"/>
      <c r="G509" s="148"/>
      <c r="H509" s="227"/>
      <c r="I509" s="148"/>
      <c r="J509" s="148"/>
      <c r="K509" s="148"/>
      <c r="L509" s="148"/>
      <c r="M509" s="148"/>
      <c r="N509" s="243"/>
      <c r="O509" s="95"/>
      <c r="P509" s="95"/>
      <c r="Q509" s="148"/>
      <c r="R509" s="148"/>
      <c r="S509" s="148"/>
      <c r="T509" s="148"/>
      <c r="U509" s="148"/>
      <c r="V509" s="148"/>
      <c r="W509" s="148"/>
      <c r="X509" s="148"/>
      <c r="Y509" s="148"/>
      <c r="Z509" s="148"/>
    </row>
    <row r="510" spans="1:26" ht="15.75" customHeight="1">
      <c r="A510" s="148"/>
      <c r="B510" s="148"/>
      <c r="C510" s="148"/>
      <c r="D510" s="148"/>
      <c r="E510" s="235"/>
      <c r="F510" s="148"/>
      <c r="G510" s="148"/>
      <c r="H510" s="227"/>
      <c r="I510" s="148"/>
      <c r="J510" s="148"/>
      <c r="K510" s="148"/>
      <c r="L510" s="148"/>
      <c r="M510" s="148"/>
      <c r="N510" s="243"/>
      <c r="O510" s="95"/>
      <c r="P510" s="95"/>
      <c r="Q510" s="148"/>
      <c r="R510" s="148"/>
      <c r="S510" s="148"/>
      <c r="T510" s="148"/>
      <c r="U510" s="148"/>
      <c r="V510" s="148"/>
      <c r="W510" s="148"/>
      <c r="X510" s="148"/>
      <c r="Y510" s="148"/>
      <c r="Z510" s="148"/>
    </row>
    <row r="511" spans="1:26" ht="15.75" customHeight="1">
      <c r="A511" s="148"/>
      <c r="B511" s="148"/>
      <c r="C511" s="148"/>
      <c r="D511" s="148"/>
      <c r="E511" s="235"/>
      <c r="F511" s="148"/>
      <c r="G511" s="148"/>
      <c r="H511" s="227"/>
      <c r="I511" s="148"/>
      <c r="J511" s="148"/>
      <c r="K511" s="148"/>
      <c r="L511" s="148"/>
      <c r="M511" s="148"/>
      <c r="N511" s="243"/>
      <c r="O511" s="95"/>
      <c r="P511" s="95"/>
      <c r="Q511" s="148"/>
      <c r="R511" s="148"/>
      <c r="S511" s="148"/>
      <c r="T511" s="148"/>
      <c r="U511" s="148"/>
      <c r="V511" s="148"/>
      <c r="W511" s="148"/>
      <c r="X511" s="148"/>
      <c r="Y511" s="148"/>
      <c r="Z511" s="148"/>
    </row>
    <row r="512" spans="1:26" ht="15.75" customHeight="1">
      <c r="A512" s="148"/>
      <c r="B512" s="148"/>
      <c r="C512" s="148"/>
      <c r="D512" s="148"/>
      <c r="E512" s="235"/>
      <c r="F512" s="148"/>
      <c r="G512" s="148"/>
      <c r="H512" s="227"/>
      <c r="I512" s="148"/>
      <c r="J512" s="148"/>
      <c r="K512" s="148"/>
      <c r="L512" s="148"/>
      <c r="M512" s="148"/>
      <c r="N512" s="243"/>
      <c r="O512" s="95"/>
      <c r="P512" s="95"/>
      <c r="Q512" s="148"/>
      <c r="R512" s="148"/>
      <c r="S512" s="148"/>
      <c r="T512" s="148"/>
      <c r="U512" s="148"/>
      <c r="V512" s="148"/>
      <c r="W512" s="148"/>
      <c r="X512" s="148"/>
      <c r="Y512" s="148"/>
      <c r="Z512" s="148"/>
    </row>
    <row r="513" spans="1:26" ht="15.75" customHeight="1">
      <c r="A513" s="148"/>
      <c r="B513" s="148"/>
      <c r="C513" s="148"/>
      <c r="D513" s="148"/>
      <c r="E513" s="235"/>
      <c r="F513" s="148"/>
      <c r="G513" s="148"/>
      <c r="H513" s="227"/>
      <c r="I513" s="148"/>
      <c r="J513" s="148"/>
      <c r="K513" s="148"/>
      <c r="L513" s="148"/>
      <c r="M513" s="148"/>
      <c r="N513" s="243"/>
      <c r="O513" s="95"/>
      <c r="P513" s="95"/>
      <c r="Q513" s="148"/>
      <c r="R513" s="148"/>
      <c r="S513" s="148"/>
      <c r="T513" s="148"/>
      <c r="U513" s="148"/>
      <c r="V513" s="148"/>
      <c r="W513" s="148"/>
      <c r="X513" s="148"/>
      <c r="Y513" s="148"/>
      <c r="Z513" s="148"/>
    </row>
    <row r="514" spans="1:26" ht="15.75" customHeight="1">
      <c r="A514" s="148"/>
      <c r="B514" s="148"/>
      <c r="C514" s="148"/>
      <c r="D514" s="148"/>
      <c r="E514" s="235"/>
      <c r="F514" s="148"/>
      <c r="G514" s="148"/>
      <c r="H514" s="227"/>
      <c r="I514" s="148"/>
      <c r="J514" s="148"/>
      <c r="K514" s="148"/>
      <c r="L514" s="148"/>
      <c r="M514" s="148"/>
      <c r="N514" s="243"/>
      <c r="O514" s="95"/>
      <c r="P514" s="95"/>
      <c r="Q514" s="148"/>
      <c r="R514" s="148"/>
      <c r="S514" s="148"/>
      <c r="T514" s="148"/>
      <c r="U514" s="148"/>
      <c r="V514" s="148"/>
      <c r="W514" s="148"/>
      <c r="X514" s="148"/>
      <c r="Y514" s="148"/>
      <c r="Z514" s="148"/>
    </row>
    <row r="515" spans="1:26" ht="15.75" customHeight="1">
      <c r="A515" s="148"/>
      <c r="B515" s="148"/>
      <c r="C515" s="148"/>
      <c r="D515" s="148"/>
      <c r="E515" s="235"/>
      <c r="F515" s="148"/>
      <c r="G515" s="148"/>
      <c r="H515" s="227"/>
      <c r="I515" s="148"/>
      <c r="J515" s="148"/>
      <c r="K515" s="148"/>
      <c r="L515" s="148"/>
      <c r="M515" s="148"/>
      <c r="N515" s="243"/>
      <c r="O515" s="95"/>
      <c r="P515" s="95"/>
      <c r="Q515" s="148"/>
      <c r="R515" s="148"/>
      <c r="S515" s="148"/>
      <c r="T515" s="148"/>
      <c r="U515" s="148"/>
      <c r="V515" s="148"/>
      <c r="W515" s="148"/>
      <c r="X515" s="148"/>
      <c r="Y515" s="148"/>
      <c r="Z515" s="148"/>
    </row>
    <row r="516" spans="1:26" ht="15.75" customHeight="1">
      <c r="A516" s="148"/>
      <c r="B516" s="148"/>
      <c r="C516" s="148"/>
      <c r="D516" s="148"/>
      <c r="E516" s="235"/>
      <c r="F516" s="148"/>
      <c r="G516" s="148"/>
      <c r="H516" s="227"/>
      <c r="I516" s="148"/>
      <c r="J516" s="148"/>
      <c r="K516" s="148"/>
      <c r="L516" s="148"/>
      <c r="M516" s="148"/>
      <c r="N516" s="243"/>
      <c r="O516" s="95"/>
      <c r="P516" s="95"/>
      <c r="Q516" s="148"/>
      <c r="R516" s="148"/>
      <c r="S516" s="148"/>
      <c r="T516" s="148"/>
      <c r="U516" s="148"/>
      <c r="V516" s="148"/>
      <c r="W516" s="148"/>
      <c r="X516" s="148"/>
      <c r="Y516" s="148"/>
      <c r="Z516" s="148"/>
    </row>
    <row r="517" spans="1:26" ht="15.75" customHeight="1">
      <c r="A517" s="148"/>
      <c r="B517" s="148"/>
      <c r="C517" s="148"/>
      <c r="D517" s="148"/>
      <c r="E517" s="235"/>
      <c r="F517" s="148"/>
      <c r="G517" s="148"/>
      <c r="H517" s="227"/>
      <c r="I517" s="148"/>
      <c r="J517" s="148"/>
      <c r="K517" s="148"/>
      <c r="L517" s="148"/>
      <c r="M517" s="148"/>
      <c r="N517" s="243"/>
      <c r="O517" s="95"/>
      <c r="P517" s="95"/>
      <c r="Q517" s="148"/>
      <c r="R517" s="148"/>
      <c r="S517" s="148"/>
      <c r="T517" s="148"/>
      <c r="U517" s="148"/>
      <c r="V517" s="148"/>
      <c r="W517" s="148"/>
      <c r="X517" s="148"/>
      <c r="Y517" s="148"/>
      <c r="Z517" s="148"/>
    </row>
    <row r="518" spans="1:26" ht="15.75" customHeight="1">
      <c r="A518" s="148"/>
      <c r="B518" s="148"/>
      <c r="C518" s="148"/>
      <c r="D518" s="148"/>
      <c r="E518" s="235"/>
      <c r="F518" s="148"/>
      <c r="G518" s="148"/>
      <c r="H518" s="227"/>
      <c r="I518" s="148"/>
      <c r="J518" s="148"/>
      <c r="K518" s="148"/>
      <c r="L518" s="148"/>
      <c r="M518" s="148"/>
      <c r="N518" s="243"/>
      <c r="O518" s="95"/>
      <c r="P518" s="95"/>
      <c r="Q518" s="148"/>
      <c r="R518" s="148"/>
      <c r="S518" s="148"/>
      <c r="T518" s="148"/>
      <c r="U518" s="148"/>
      <c r="V518" s="148"/>
      <c r="W518" s="148"/>
      <c r="X518" s="148"/>
      <c r="Y518" s="148"/>
      <c r="Z518" s="148"/>
    </row>
    <row r="519" spans="1:26" ht="15.75" customHeight="1">
      <c r="A519" s="148"/>
      <c r="B519" s="148"/>
      <c r="C519" s="148"/>
      <c r="D519" s="148"/>
      <c r="E519" s="235"/>
      <c r="F519" s="148"/>
      <c r="G519" s="148"/>
      <c r="H519" s="227"/>
      <c r="I519" s="148"/>
      <c r="J519" s="148"/>
      <c r="K519" s="148"/>
      <c r="L519" s="148"/>
      <c r="M519" s="148"/>
      <c r="N519" s="243"/>
      <c r="O519" s="95"/>
      <c r="P519" s="95"/>
      <c r="Q519" s="148"/>
      <c r="R519" s="148"/>
      <c r="S519" s="148"/>
      <c r="T519" s="148"/>
      <c r="U519" s="148"/>
      <c r="V519" s="148"/>
      <c r="W519" s="148"/>
      <c r="X519" s="148"/>
      <c r="Y519" s="148"/>
      <c r="Z519" s="148"/>
    </row>
    <row r="520" spans="1:26" ht="15.75" customHeight="1">
      <c r="A520" s="148"/>
      <c r="B520" s="148"/>
      <c r="C520" s="148"/>
      <c r="D520" s="148"/>
      <c r="E520" s="235"/>
      <c r="F520" s="148"/>
      <c r="G520" s="148"/>
      <c r="H520" s="227"/>
      <c r="I520" s="148"/>
      <c r="J520" s="148"/>
      <c r="K520" s="148"/>
      <c r="L520" s="148"/>
      <c r="M520" s="148"/>
      <c r="N520" s="243"/>
      <c r="O520" s="95"/>
      <c r="P520" s="95"/>
      <c r="Q520" s="148"/>
      <c r="R520" s="148"/>
      <c r="S520" s="148"/>
      <c r="T520" s="148"/>
      <c r="U520" s="148"/>
      <c r="V520" s="148"/>
      <c r="W520" s="148"/>
      <c r="X520" s="148"/>
      <c r="Y520" s="148"/>
      <c r="Z520" s="148"/>
    </row>
    <row r="521" spans="1:26" ht="15.75" customHeight="1">
      <c r="A521" s="148"/>
      <c r="B521" s="148"/>
      <c r="C521" s="148"/>
      <c r="D521" s="148"/>
      <c r="E521" s="235"/>
      <c r="F521" s="148"/>
      <c r="G521" s="148"/>
      <c r="H521" s="227"/>
      <c r="I521" s="148"/>
      <c r="J521" s="148"/>
      <c r="K521" s="148"/>
      <c r="L521" s="148"/>
      <c r="M521" s="148"/>
      <c r="N521" s="243"/>
      <c r="O521" s="95"/>
      <c r="P521" s="95"/>
      <c r="Q521" s="148"/>
      <c r="R521" s="148"/>
      <c r="S521" s="148"/>
      <c r="T521" s="148"/>
      <c r="U521" s="148"/>
      <c r="V521" s="148"/>
      <c r="W521" s="148"/>
      <c r="X521" s="148"/>
      <c r="Y521" s="148"/>
      <c r="Z521" s="148"/>
    </row>
    <row r="522" spans="1:26" ht="15.75" customHeight="1">
      <c r="A522" s="148"/>
      <c r="B522" s="148"/>
      <c r="C522" s="148"/>
      <c r="D522" s="148"/>
      <c r="E522" s="235"/>
      <c r="F522" s="148"/>
      <c r="G522" s="148"/>
      <c r="H522" s="227"/>
      <c r="I522" s="148"/>
      <c r="J522" s="148"/>
      <c r="K522" s="148"/>
      <c r="L522" s="148"/>
      <c r="M522" s="148"/>
      <c r="N522" s="243"/>
      <c r="O522" s="95"/>
      <c r="P522" s="95"/>
      <c r="Q522" s="148"/>
      <c r="R522" s="148"/>
      <c r="S522" s="148"/>
      <c r="T522" s="148"/>
      <c r="U522" s="148"/>
      <c r="V522" s="148"/>
      <c r="W522" s="148"/>
      <c r="X522" s="148"/>
      <c r="Y522" s="148"/>
      <c r="Z522" s="148"/>
    </row>
    <row r="523" spans="1:26" ht="15.75" customHeight="1">
      <c r="A523" s="148"/>
      <c r="B523" s="148"/>
      <c r="C523" s="148"/>
      <c r="D523" s="148"/>
      <c r="E523" s="235"/>
      <c r="F523" s="148"/>
      <c r="G523" s="148"/>
      <c r="H523" s="227"/>
      <c r="I523" s="148"/>
      <c r="J523" s="148"/>
      <c r="K523" s="148"/>
      <c r="L523" s="148"/>
      <c r="M523" s="148"/>
      <c r="N523" s="243"/>
      <c r="O523" s="95"/>
      <c r="P523" s="95"/>
      <c r="Q523" s="148"/>
      <c r="R523" s="148"/>
      <c r="S523" s="148"/>
      <c r="T523" s="148"/>
      <c r="U523" s="148"/>
      <c r="V523" s="148"/>
      <c r="W523" s="148"/>
      <c r="X523" s="148"/>
      <c r="Y523" s="148"/>
      <c r="Z523" s="148"/>
    </row>
    <row r="524" spans="1:26" ht="15.75" customHeight="1">
      <c r="A524" s="148"/>
      <c r="B524" s="148"/>
      <c r="C524" s="148"/>
      <c r="D524" s="148"/>
      <c r="E524" s="235"/>
      <c r="F524" s="148"/>
      <c r="G524" s="148"/>
      <c r="H524" s="227"/>
      <c r="I524" s="148"/>
      <c r="J524" s="148"/>
      <c r="K524" s="148"/>
      <c r="L524" s="148"/>
      <c r="M524" s="148"/>
      <c r="N524" s="243"/>
      <c r="O524" s="95"/>
      <c r="P524" s="95"/>
      <c r="Q524" s="148"/>
      <c r="R524" s="148"/>
      <c r="S524" s="148"/>
      <c r="T524" s="148"/>
      <c r="U524" s="148"/>
      <c r="V524" s="148"/>
      <c r="W524" s="148"/>
      <c r="X524" s="148"/>
      <c r="Y524" s="148"/>
      <c r="Z524" s="148"/>
    </row>
    <row r="525" spans="1:26" ht="15.75" customHeight="1">
      <c r="A525" s="148"/>
      <c r="B525" s="148"/>
      <c r="C525" s="148"/>
      <c r="D525" s="148"/>
      <c r="E525" s="235"/>
      <c r="F525" s="148"/>
      <c r="G525" s="148"/>
      <c r="H525" s="227"/>
      <c r="I525" s="148"/>
      <c r="J525" s="148"/>
      <c r="K525" s="148"/>
      <c r="L525" s="148"/>
      <c r="M525" s="148"/>
      <c r="N525" s="243"/>
      <c r="O525" s="95"/>
      <c r="P525" s="95"/>
      <c r="Q525" s="148"/>
      <c r="R525" s="148"/>
      <c r="S525" s="148"/>
      <c r="T525" s="148"/>
      <c r="U525" s="148"/>
      <c r="V525" s="148"/>
      <c r="W525" s="148"/>
      <c r="X525" s="148"/>
      <c r="Y525" s="148"/>
      <c r="Z525" s="148"/>
    </row>
    <row r="526" spans="1:26" ht="15.75" customHeight="1">
      <c r="A526" s="148"/>
      <c r="B526" s="148"/>
      <c r="C526" s="148"/>
      <c r="D526" s="148"/>
      <c r="E526" s="235"/>
      <c r="F526" s="148"/>
      <c r="G526" s="148"/>
      <c r="H526" s="227"/>
      <c r="I526" s="148"/>
      <c r="J526" s="148"/>
      <c r="K526" s="148"/>
      <c r="L526" s="148"/>
      <c r="M526" s="148"/>
      <c r="N526" s="243"/>
      <c r="O526" s="95"/>
      <c r="P526" s="95"/>
      <c r="Q526" s="148"/>
      <c r="R526" s="148"/>
      <c r="S526" s="148"/>
      <c r="T526" s="148"/>
      <c r="U526" s="148"/>
      <c r="V526" s="148"/>
      <c r="W526" s="148"/>
      <c r="X526" s="148"/>
      <c r="Y526" s="148"/>
      <c r="Z526" s="148"/>
    </row>
    <row r="527" spans="1:26" ht="15.75" customHeight="1">
      <c r="A527" s="148"/>
      <c r="B527" s="148"/>
      <c r="C527" s="148"/>
      <c r="D527" s="148"/>
      <c r="E527" s="235"/>
      <c r="F527" s="148"/>
      <c r="G527" s="148"/>
      <c r="H527" s="227"/>
      <c r="I527" s="148"/>
      <c r="J527" s="148"/>
      <c r="K527" s="148"/>
      <c r="L527" s="148"/>
      <c r="M527" s="148"/>
      <c r="N527" s="243"/>
      <c r="O527" s="95"/>
      <c r="P527" s="95"/>
      <c r="Q527" s="148"/>
      <c r="R527" s="148"/>
      <c r="S527" s="148"/>
      <c r="T527" s="148"/>
      <c r="U527" s="148"/>
      <c r="V527" s="148"/>
      <c r="W527" s="148"/>
      <c r="X527" s="148"/>
      <c r="Y527" s="148"/>
      <c r="Z527" s="148"/>
    </row>
    <row r="528" spans="1:26" ht="15.75" customHeight="1">
      <c r="A528" s="148"/>
      <c r="B528" s="148"/>
      <c r="C528" s="148"/>
      <c r="D528" s="148"/>
      <c r="E528" s="235"/>
      <c r="F528" s="148"/>
      <c r="G528" s="148"/>
      <c r="H528" s="227"/>
      <c r="I528" s="148"/>
      <c r="J528" s="148"/>
      <c r="K528" s="148"/>
      <c r="L528" s="148"/>
      <c r="M528" s="148"/>
      <c r="N528" s="243"/>
      <c r="O528" s="95"/>
      <c r="P528" s="95"/>
      <c r="Q528" s="148"/>
      <c r="R528" s="148"/>
      <c r="S528" s="148"/>
      <c r="T528" s="148"/>
      <c r="U528" s="148"/>
      <c r="V528" s="148"/>
      <c r="W528" s="148"/>
      <c r="X528" s="148"/>
      <c r="Y528" s="148"/>
      <c r="Z528" s="148"/>
    </row>
    <row r="529" spans="1:26" ht="15.75" customHeight="1">
      <c r="A529" s="148"/>
      <c r="B529" s="148"/>
      <c r="C529" s="148"/>
      <c r="D529" s="148"/>
      <c r="E529" s="235"/>
      <c r="F529" s="148"/>
      <c r="G529" s="148"/>
      <c r="H529" s="227"/>
      <c r="I529" s="148"/>
      <c r="J529" s="148"/>
      <c r="K529" s="148"/>
      <c r="L529" s="148"/>
      <c r="M529" s="148"/>
      <c r="N529" s="243"/>
      <c r="O529" s="95"/>
      <c r="P529" s="95"/>
      <c r="Q529" s="148"/>
      <c r="R529" s="148"/>
      <c r="S529" s="148"/>
      <c r="T529" s="148"/>
      <c r="U529" s="148"/>
      <c r="V529" s="148"/>
      <c r="W529" s="148"/>
      <c r="X529" s="148"/>
      <c r="Y529" s="148"/>
      <c r="Z529" s="148"/>
    </row>
    <row r="530" spans="1:26" ht="15.75" customHeight="1">
      <c r="A530" s="148"/>
      <c r="B530" s="148"/>
      <c r="C530" s="148"/>
      <c r="D530" s="148"/>
      <c r="E530" s="235"/>
      <c r="F530" s="148"/>
      <c r="G530" s="148"/>
      <c r="H530" s="227"/>
      <c r="I530" s="148"/>
      <c r="J530" s="148"/>
      <c r="K530" s="148"/>
      <c r="L530" s="148"/>
      <c r="M530" s="148"/>
      <c r="N530" s="243"/>
      <c r="O530" s="95"/>
      <c r="P530" s="95"/>
      <c r="Q530" s="148"/>
      <c r="R530" s="148"/>
      <c r="S530" s="148"/>
      <c r="T530" s="148"/>
      <c r="U530" s="148"/>
      <c r="V530" s="148"/>
      <c r="W530" s="148"/>
      <c r="X530" s="148"/>
      <c r="Y530" s="148"/>
      <c r="Z530" s="148"/>
    </row>
    <row r="531" spans="1:26" ht="15.75" customHeight="1">
      <c r="A531" s="148"/>
      <c r="B531" s="148"/>
      <c r="C531" s="148"/>
      <c r="D531" s="148"/>
      <c r="E531" s="235"/>
      <c r="F531" s="148"/>
      <c r="G531" s="148"/>
      <c r="H531" s="227"/>
      <c r="I531" s="148"/>
      <c r="J531" s="148"/>
      <c r="K531" s="148"/>
      <c r="L531" s="148"/>
      <c r="M531" s="148"/>
      <c r="N531" s="243"/>
      <c r="O531" s="95"/>
      <c r="P531" s="95"/>
      <c r="Q531" s="148"/>
      <c r="R531" s="148"/>
      <c r="S531" s="148"/>
      <c r="T531" s="148"/>
      <c r="U531" s="148"/>
      <c r="V531" s="148"/>
      <c r="W531" s="148"/>
      <c r="X531" s="148"/>
      <c r="Y531" s="148"/>
      <c r="Z531" s="148"/>
    </row>
    <row r="532" spans="1:26" ht="15.75" customHeight="1">
      <c r="A532" s="148"/>
      <c r="B532" s="148"/>
      <c r="C532" s="148"/>
      <c r="D532" s="148"/>
      <c r="E532" s="235"/>
      <c r="F532" s="148"/>
      <c r="G532" s="148"/>
      <c r="H532" s="227"/>
      <c r="I532" s="148"/>
      <c r="J532" s="148"/>
      <c r="K532" s="148"/>
      <c r="L532" s="148"/>
      <c r="M532" s="148"/>
      <c r="N532" s="243"/>
      <c r="O532" s="95"/>
      <c r="P532" s="95"/>
      <c r="Q532" s="148"/>
      <c r="R532" s="148"/>
      <c r="S532" s="148"/>
      <c r="T532" s="148"/>
      <c r="U532" s="148"/>
      <c r="V532" s="148"/>
      <c r="W532" s="148"/>
      <c r="X532" s="148"/>
      <c r="Y532" s="148"/>
      <c r="Z532" s="148"/>
    </row>
    <row r="533" spans="1:26" ht="15.75" customHeight="1">
      <c r="A533" s="148"/>
      <c r="B533" s="148"/>
      <c r="C533" s="148"/>
      <c r="D533" s="148"/>
      <c r="E533" s="235"/>
      <c r="F533" s="148"/>
      <c r="G533" s="148"/>
      <c r="H533" s="227"/>
      <c r="I533" s="148"/>
      <c r="J533" s="148"/>
      <c r="K533" s="148"/>
      <c r="L533" s="148"/>
      <c r="M533" s="148"/>
      <c r="N533" s="243"/>
      <c r="O533" s="95"/>
      <c r="P533" s="95"/>
      <c r="Q533" s="148"/>
      <c r="R533" s="148"/>
      <c r="S533" s="148"/>
      <c r="T533" s="148"/>
      <c r="U533" s="148"/>
      <c r="V533" s="148"/>
      <c r="W533" s="148"/>
      <c r="X533" s="148"/>
      <c r="Y533" s="148"/>
      <c r="Z533" s="148"/>
    </row>
    <row r="534" spans="1:26" ht="15.75" customHeight="1">
      <c r="A534" s="148"/>
      <c r="B534" s="148"/>
      <c r="C534" s="148"/>
      <c r="D534" s="148"/>
      <c r="E534" s="235"/>
      <c r="F534" s="148"/>
      <c r="G534" s="148"/>
      <c r="H534" s="227"/>
      <c r="I534" s="148"/>
      <c r="J534" s="148"/>
      <c r="K534" s="148"/>
      <c r="L534" s="148"/>
      <c r="M534" s="148"/>
      <c r="N534" s="243"/>
      <c r="O534" s="95"/>
      <c r="P534" s="95"/>
      <c r="Q534" s="148"/>
      <c r="R534" s="148"/>
      <c r="S534" s="148"/>
      <c r="T534" s="148"/>
      <c r="U534" s="148"/>
      <c r="V534" s="148"/>
      <c r="W534" s="148"/>
      <c r="X534" s="148"/>
      <c r="Y534" s="148"/>
      <c r="Z534" s="148"/>
    </row>
    <row r="535" spans="1:26" ht="15.75" customHeight="1">
      <c r="A535" s="148"/>
      <c r="B535" s="148"/>
      <c r="C535" s="148"/>
      <c r="D535" s="148"/>
      <c r="E535" s="235"/>
      <c r="F535" s="148"/>
      <c r="G535" s="148"/>
      <c r="H535" s="227"/>
      <c r="I535" s="148"/>
      <c r="J535" s="148"/>
      <c r="K535" s="148"/>
      <c r="L535" s="148"/>
      <c r="M535" s="148"/>
      <c r="N535" s="243"/>
      <c r="O535" s="95"/>
      <c r="P535" s="95"/>
      <c r="Q535" s="148"/>
      <c r="R535" s="148"/>
      <c r="S535" s="148"/>
      <c r="T535" s="148"/>
      <c r="U535" s="148"/>
      <c r="V535" s="148"/>
      <c r="W535" s="148"/>
      <c r="X535" s="148"/>
      <c r="Y535" s="148"/>
      <c r="Z535" s="148"/>
    </row>
    <row r="536" spans="1:26" ht="15.75" customHeight="1">
      <c r="A536" s="148"/>
      <c r="B536" s="148"/>
      <c r="C536" s="148"/>
      <c r="D536" s="148"/>
      <c r="E536" s="235"/>
      <c r="F536" s="148"/>
      <c r="G536" s="148"/>
      <c r="H536" s="227"/>
      <c r="I536" s="148"/>
      <c r="J536" s="148"/>
      <c r="K536" s="148"/>
      <c r="L536" s="148"/>
      <c r="M536" s="148"/>
      <c r="N536" s="243"/>
      <c r="O536" s="95"/>
      <c r="P536" s="95"/>
      <c r="Q536" s="148"/>
      <c r="R536" s="148"/>
      <c r="S536" s="148"/>
      <c r="T536" s="148"/>
      <c r="U536" s="148"/>
      <c r="V536" s="148"/>
      <c r="W536" s="148"/>
      <c r="X536" s="148"/>
      <c r="Y536" s="148"/>
      <c r="Z536" s="148"/>
    </row>
    <row r="537" spans="1:26" ht="15.75" customHeight="1">
      <c r="A537" s="148"/>
      <c r="B537" s="148"/>
      <c r="C537" s="148"/>
      <c r="D537" s="148"/>
      <c r="E537" s="235"/>
      <c r="F537" s="148"/>
      <c r="G537" s="148"/>
      <c r="H537" s="227"/>
      <c r="I537" s="148"/>
      <c r="J537" s="148"/>
      <c r="K537" s="148"/>
      <c r="L537" s="148"/>
      <c r="M537" s="148"/>
      <c r="N537" s="243"/>
      <c r="O537" s="95"/>
      <c r="P537" s="95"/>
      <c r="Q537" s="148"/>
      <c r="R537" s="148"/>
      <c r="S537" s="148"/>
      <c r="T537" s="148"/>
      <c r="U537" s="148"/>
      <c r="V537" s="148"/>
      <c r="W537" s="148"/>
      <c r="X537" s="148"/>
      <c r="Y537" s="148"/>
      <c r="Z537" s="148"/>
    </row>
    <row r="538" spans="1:26" ht="15.75" customHeight="1">
      <c r="A538" s="148"/>
      <c r="B538" s="148"/>
      <c r="C538" s="148"/>
      <c r="D538" s="148"/>
      <c r="E538" s="235"/>
      <c r="F538" s="148"/>
      <c r="G538" s="148"/>
      <c r="H538" s="227"/>
      <c r="I538" s="148"/>
      <c r="J538" s="148"/>
      <c r="K538" s="148"/>
      <c r="L538" s="148"/>
      <c r="M538" s="148"/>
      <c r="N538" s="243"/>
      <c r="O538" s="95"/>
      <c r="P538" s="95"/>
      <c r="Q538" s="148"/>
      <c r="R538" s="148"/>
      <c r="S538" s="148"/>
      <c r="T538" s="148"/>
      <c r="U538" s="148"/>
      <c r="V538" s="148"/>
      <c r="W538" s="148"/>
      <c r="X538" s="148"/>
      <c r="Y538" s="148"/>
      <c r="Z538" s="148"/>
    </row>
    <row r="539" spans="1:26" ht="15.75" customHeight="1">
      <c r="A539" s="148"/>
      <c r="B539" s="148"/>
      <c r="C539" s="148"/>
      <c r="D539" s="148"/>
      <c r="E539" s="235"/>
      <c r="F539" s="148"/>
      <c r="G539" s="148"/>
      <c r="H539" s="227"/>
      <c r="I539" s="148"/>
      <c r="J539" s="148"/>
      <c r="K539" s="148"/>
      <c r="L539" s="148"/>
      <c r="M539" s="148"/>
      <c r="N539" s="243"/>
      <c r="O539" s="95"/>
      <c r="P539" s="95"/>
      <c r="Q539" s="148"/>
      <c r="R539" s="148"/>
      <c r="S539" s="148"/>
      <c r="T539" s="148"/>
      <c r="U539" s="148"/>
      <c r="V539" s="148"/>
      <c r="W539" s="148"/>
      <c r="X539" s="148"/>
      <c r="Y539" s="148"/>
      <c r="Z539" s="148"/>
    </row>
    <row r="540" spans="1:26" ht="15.75" customHeight="1">
      <c r="A540" s="148"/>
      <c r="B540" s="148"/>
      <c r="C540" s="148"/>
      <c r="D540" s="148"/>
      <c r="E540" s="235"/>
      <c r="F540" s="148"/>
      <c r="G540" s="148"/>
      <c r="H540" s="227"/>
      <c r="I540" s="148"/>
      <c r="J540" s="148"/>
      <c r="K540" s="148"/>
      <c r="L540" s="148"/>
      <c r="M540" s="148"/>
      <c r="N540" s="243"/>
      <c r="O540" s="95"/>
      <c r="P540" s="95"/>
      <c r="Q540" s="148"/>
      <c r="R540" s="148"/>
      <c r="S540" s="148"/>
      <c r="T540" s="148"/>
      <c r="U540" s="148"/>
      <c r="V540" s="148"/>
      <c r="W540" s="148"/>
      <c r="X540" s="148"/>
      <c r="Y540" s="148"/>
      <c r="Z540" s="148"/>
    </row>
    <row r="541" spans="1:26" ht="15.75" customHeight="1">
      <c r="A541" s="148"/>
      <c r="B541" s="148"/>
      <c r="C541" s="148"/>
      <c r="D541" s="148"/>
      <c r="E541" s="235"/>
      <c r="F541" s="148"/>
      <c r="G541" s="148"/>
      <c r="H541" s="227"/>
      <c r="I541" s="148"/>
      <c r="J541" s="148"/>
      <c r="K541" s="148"/>
      <c r="L541" s="148"/>
      <c r="M541" s="148"/>
      <c r="N541" s="243"/>
      <c r="O541" s="95"/>
      <c r="P541" s="95"/>
      <c r="Q541" s="148"/>
      <c r="R541" s="148"/>
      <c r="S541" s="148"/>
      <c r="T541" s="148"/>
      <c r="U541" s="148"/>
      <c r="V541" s="148"/>
      <c r="W541" s="148"/>
      <c r="X541" s="148"/>
      <c r="Y541" s="148"/>
      <c r="Z541" s="148"/>
    </row>
    <row r="542" spans="1:26" ht="15.75" customHeight="1">
      <c r="A542" s="148"/>
      <c r="B542" s="148"/>
      <c r="C542" s="148"/>
      <c r="D542" s="148"/>
      <c r="E542" s="235"/>
      <c r="F542" s="148"/>
      <c r="G542" s="148"/>
      <c r="H542" s="227"/>
      <c r="I542" s="148"/>
      <c r="J542" s="148"/>
      <c r="K542" s="148"/>
      <c r="L542" s="148"/>
      <c r="M542" s="148"/>
      <c r="N542" s="243"/>
      <c r="O542" s="95"/>
      <c r="P542" s="95"/>
      <c r="Q542" s="148"/>
      <c r="R542" s="148"/>
      <c r="S542" s="148"/>
      <c r="T542" s="148"/>
      <c r="U542" s="148"/>
      <c r="V542" s="148"/>
      <c r="W542" s="148"/>
      <c r="X542" s="148"/>
      <c r="Y542" s="148"/>
      <c r="Z542" s="148"/>
    </row>
    <row r="543" spans="1:26" ht="15.75" customHeight="1">
      <c r="A543" s="148"/>
      <c r="B543" s="148"/>
      <c r="C543" s="148"/>
      <c r="D543" s="148"/>
      <c r="E543" s="235"/>
      <c r="F543" s="148"/>
      <c r="G543" s="148"/>
      <c r="H543" s="227"/>
      <c r="I543" s="148"/>
      <c r="J543" s="148"/>
      <c r="K543" s="148"/>
      <c r="L543" s="148"/>
      <c r="M543" s="148"/>
      <c r="N543" s="243"/>
      <c r="O543" s="95"/>
      <c r="P543" s="95"/>
      <c r="Q543" s="148"/>
      <c r="R543" s="148"/>
      <c r="S543" s="148"/>
      <c r="T543" s="148"/>
      <c r="U543" s="148"/>
      <c r="V543" s="148"/>
      <c r="W543" s="148"/>
      <c r="X543" s="148"/>
      <c r="Y543" s="148"/>
      <c r="Z543" s="148"/>
    </row>
    <row r="544" spans="1:26" ht="15.75" customHeight="1">
      <c r="A544" s="148"/>
      <c r="B544" s="148"/>
      <c r="C544" s="148"/>
      <c r="D544" s="148"/>
      <c r="E544" s="235"/>
      <c r="F544" s="148"/>
      <c r="G544" s="148"/>
      <c r="H544" s="227"/>
      <c r="I544" s="148"/>
      <c r="J544" s="148"/>
      <c r="K544" s="148"/>
      <c r="L544" s="148"/>
      <c r="M544" s="148"/>
      <c r="N544" s="243"/>
      <c r="O544" s="95"/>
      <c r="P544" s="95"/>
      <c r="Q544" s="148"/>
      <c r="R544" s="148"/>
      <c r="S544" s="148"/>
      <c r="T544" s="148"/>
      <c r="U544" s="148"/>
      <c r="V544" s="148"/>
      <c r="W544" s="148"/>
      <c r="X544" s="148"/>
      <c r="Y544" s="148"/>
      <c r="Z544" s="148"/>
    </row>
    <row r="545" spans="1:26" ht="15.75" customHeight="1">
      <c r="A545" s="148"/>
      <c r="B545" s="148"/>
      <c r="C545" s="148"/>
      <c r="D545" s="148"/>
      <c r="E545" s="235"/>
      <c r="F545" s="148"/>
      <c r="G545" s="148"/>
      <c r="H545" s="227"/>
      <c r="I545" s="148"/>
      <c r="J545" s="148"/>
      <c r="K545" s="148"/>
      <c r="L545" s="148"/>
      <c r="M545" s="148"/>
      <c r="N545" s="243"/>
      <c r="O545" s="95"/>
      <c r="P545" s="95"/>
      <c r="Q545" s="148"/>
      <c r="R545" s="148"/>
      <c r="S545" s="148"/>
      <c r="T545" s="148"/>
      <c r="U545" s="148"/>
      <c r="V545" s="148"/>
      <c r="W545" s="148"/>
      <c r="X545" s="148"/>
      <c r="Y545" s="148"/>
      <c r="Z545" s="148"/>
    </row>
    <row r="546" spans="1:26" ht="15.75" customHeight="1">
      <c r="A546" s="148"/>
      <c r="B546" s="148"/>
      <c r="C546" s="148"/>
      <c r="D546" s="148"/>
      <c r="E546" s="235"/>
      <c r="F546" s="148"/>
      <c r="G546" s="148"/>
      <c r="H546" s="227"/>
      <c r="I546" s="148"/>
      <c r="J546" s="148"/>
      <c r="K546" s="148"/>
      <c r="L546" s="148"/>
      <c r="M546" s="148"/>
      <c r="N546" s="243"/>
      <c r="O546" s="95"/>
      <c r="P546" s="95"/>
      <c r="Q546" s="148"/>
      <c r="R546" s="148"/>
      <c r="S546" s="148"/>
      <c r="T546" s="148"/>
      <c r="U546" s="148"/>
      <c r="V546" s="148"/>
      <c r="W546" s="148"/>
      <c r="X546" s="148"/>
      <c r="Y546" s="148"/>
      <c r="Z546" s="148"/>
    </row>
    <row r="547" spans="1:26" ht="15.75" customHeight="1">
      <c r="A547" s="148"/>
      <c r="B547" s="148"/>
      <c r="C547" s="148"/>
      <c r="D547" s="148"/>
      <c r="E547" s="235"/>
      <c r="F547" s="148"/>
      <c r="G547" s="148"/>
      <c r="H547" s="227"/>
      <c r="I547" s="148"/>
      <c r="J547" s="148"/>
      <c r="K547" s="148"/>
      <c r="L547" s="148"/>
      <c r="M547" s="148"/>
      <c r="N547" s="243"/>
      <c r="O547" s="95"/>
      <c r="P547" s="95"/>
      <c r="Q547" s="148"/>
      <c r="R547" s="148"/>
      <c r="S547" s="148"/>
      <c r="T547" s="148"/>
      <c r="U547" s="148"/>
      <c r="V547" s="148"/>
      <c r="W547" s="148"/>
      <c r="X547" s="148"/>
      <c r="Y547" s="148"/>
      <c r="Z547" s="148"/>
    </row>
    <row r="548" spans="1:26" ht="15.75" customHeight="1">
      <c r="A548" s="148"/>
      <c r="B548" s="148"/>
      <c r="C548" s="148"/>
      <c r="D548" s="148"/>
      <c r="E548" s="235"/>
      <c r="F548" s="148"/>
      <c r="G548" s="148"/>
      <c r="H548" s="227"/>
      <c r="I548" s="148"/>
      <c r="J548" s="148"/>
      <c r="K548" s="148"/>
      <c r="L548" s="148"/>
      <c r="M548" s="148"/>
      <c r="N548" s="243"/>
      <c r="O548" s="95"/>
      <c r="P548" s="95"/>
      <c r="Q548" s="148"/>
      <c r="R548" s="148"/>
      <c r="S548" s="148"/>
      <c r="T548" s="148"/>
      <c r="U548" s="148"/>
      <c r="V548" s="148"/>
      <c r="W548" s="148"/>
      <c r="X548" s="148"/>
      <c r="Y548" s="148"/>
      <c r="Z548" s="148"/>
    </row>
    <row r="549" spans="1:26" ht="15.75" customHeight="1">
      <c r="A549" s="148"/>
      <c r="B549" s="148"/>
      <c r="C549" s="148"/>
      <c r="D549" s="148"/>
      <c r="E549" s="235"/>
      <c r="F549" s="148"/>
      <c r="G549" s="148"/>
      <c r="H549" s="227"/>
      <c r="I549" s="148"/>
      <c r="J549" s="148"/>
      <c r="K549" s="148"/>
      <c r="L549" s="148"/>
      <c r="M549" s="148"/>
      <c r="N549" s="243"/>
      <c r="O549" s="95"/>
      <c r="P549" s="95"/>
      <c r="Q549" s="148"/>
      <c r="R549" s="148"/>
      <c r="S549" s="148"/>
      <c r="T549" s="148"/>
      <c r="U549" s="148"/>
      <c r="V549" s="148"/>
      <c r="W549" s="148"/>
      <c r="X549" s="148"/>
      <c r="Y549" s="148"/>
      <c r="Z549" s="148"/>
    </row>
    <row r="550" spans="1:26" ht="15.75" customHeight="1">
      <c r="A550" s="148"/>
      <c r="B550" s="148"/>
      <c r="C550" s="148"/>
      <c r="D550" s="148"/>
      <c r="E550" s="235"/>
      <c r="F550" s="148"/>
      <c r="G550" s="148"/>
      <c r="H550" s="227"/>
      <c r="I550" s="148"/>
      <c r="J550" s="148"/>
      <c r="K550" s="148"/>
      <c r="L550" s="148"/>
      <c r="M550" s="148"/>
      <c r="N550" s="243"/>
      <c r="O550" s="95"/>
      <c r="P550" s="95"/>
      <c r="Q550" s="148"/>
      <c r="R550" s="148"/>
      <c r="S550" s="148"/>
      <c r="T550" s="148"/>
      <c r="U550" s="148"/>
      <c r="V550" s="148"/>
      <c r="W550" s="148"/>
      <c r="X550" s="148"/>
      <c r="Y550" s="148"/>
      <c r="Z550" s="148"/>
    </row>
    <row r="551" spans="1:26" ht="15.75" customHeight="1">
      <c r="A551" s="148"/>
      <c r="B551" s="148"/>
      <c r="C551" s="148"/>
      <c r="D551" s="148"/>
      <c r="E551" s="235"/>
      <c r="F551" s="148"/>
      <c r="G551" s="148"/>
      <c r="H551" s="227"/>
      <c r="I551" s="148"/>
      <c r="J551" s="148"/>
      <c r="K551" s="148"/>
      <c r="L551" s="148"/>
      <c r="M551" s="148"/>
      <c r="N551" s="243"/>
      <c r="O551" s="95"/>
      <c r="P551" s="95"/>
      <c r="Q551" s="148"/>
      <c r="R551" s="148"/>
      <c r="S551" s="148"/>
      <c r="T551" s="148"/>
      <c r="U551" s="148"/>
      <c r="V551" s="148"/>
      <c r="W551" s="148"/>
      <c r="X551" s="148"/>
      <c r="Y551" s="148"/>
      <c r="Z551" s="148"/>
    </row>
    <row r="552" spans="1:26" ht="15.75" customHeight="1">
      <c r="A552" s="148"/>
      <c r="B552" s="148"/>
      <c r="C552" s="148"/>
      <c r="D552" s="148"/>
      <c r="E552" s="235"/>
      <c r="F552" s="148"/>
      <c r="G552" s="148"/>
      <c r="H552" s="227"/>
      <c r="I552" s="148"/>
      <c r="J552" s="148"/>
      <c r="K552" s="148"/>
      <c r="L552" s="148"/>
      <c r="M552" s="148"/>
      <c r="N552" s="243"/>
      <c r="O552" s="95"/>
      <c r="P552" s="95"/>
      <c r="Q552" s="148"/>
      <c r="R552" s="148"/>
      <c r="S552" s="148"/>
      <c r="T552" s="148"/>
      <c r="U552" s="148"/>
      <c r="V552" s="148"/>
      <c r="W552" s="148"/>
      <c r="X552" s="148"/>
      <c r="Y552" s="148"/>
      <c r="Z552" s="148"/>
    </row>
    <row r="553" spans="1:26" ht="15.75" customHeight="1">
      <c r="A553" s="148"/>
      <c r="B553" s="148"/>
      <c r="C553" s="148"/>
      <c r="D553" s="148"/>
      <c r="E553" s="235"/>
      <c r="F553" s="148"/>
      <c r="G553" s="148"/>
      <c r="H553" s="227"/>
      <c r="I553" s="148"/>
      <c r="J553" s="148"/>
      <c r="K553" s="148"/>
      <c r="L553" s="148"/>
      <c r="M553" s="148"/>
      <c r="N553" s="243"/>
      <c r="O553" s="95"/>
      <c r="P553" s="95"/>
      <c r="Q553" s="148"/>
      <c r="R553" s="148"/>
      <c r="S553" s="148"/>
      <c r="T553" s="148"/>
      <c r="U553" s="148"/>
      <c r="V553" s="148"/>
      <c r="W553" s="148"/>
      <c r="X553" s="148"/>
      <c r="Y553" s="148"/>
      <c r="Z553" s="148"/>
    </row>
    <row r="554" spans="1:26" ht="15.75" customHeight="1">
      <c r="A554" s="148"/>
      <c r="B554" s="148"/>
      <c r="C554" s="148"/>
      <c r="D554" s="148"/>
      <c r="E554" s="235"/>
      <c r="F554" s="148"/>
      <c r="G554" s="148"/>
      <c r="H554" s="227"/>
      <c r="I554" s="148"/>
      <c r="J554" s="148"/>
      <c r="K554" s="148"/>
      <c r="L554" s="148"/>
      <c r="M554" s="148"/>
      <c r="N554" s="243"/>
      <c r="O554" s="95"/>
      <c r="P554" s="95"/>
      <c r="Q554" s="148"/>
      <c r="R554" s="148"/>
      <c r="S554" s="148"/>
      <c r="T554" s="148"/>
      <c r="U554" s="148"/>
      <c r="V554" s="148"/>
      <c r="W554" s="148"/>
      <c r="X554" s="148"/>
      <c r="Y554" s="148"/>
      <c r="Z554" s="148"/>
    </row>
    <row r="555" spans="1:26" ht="15.75" customHeight="1">
      <c r="A555" s="148"/>
      <c r="B555" s="148"/>
      <c r="C555" s="148"/>
      <c r="D555" s="148"/>
      <c r="E555" s="235"/>
      <c r="F555" s="148"/>
      <c r="G555" s="148"/>
      <c r="H555" s="227"/>
      <c r="I555" s="148"/>
      <c r="J555" s="148"/>
      <c r="K555" s="148"/>
      <c r="L555" s="148"/>
      <c r="M555" s="148"/>
      <c r="N555" s="243"/>
      <c r="O555" s="95"/>
      <c r="P555" s="95"/>
      <c r="Q555" s="148"/>
      <c r="R555" s="148"/>
      <c r="S555" s="148"/>
      <c r="T555" s="148"/>
      <c r="U555" s="148"/>
      <c r="V555" s="148"/>
      <c r="W555" s="148"/>
      <c r="X555" s="148"/>
      <c r="Y555" s="148"/>
      <c r="Z555" s="148"/>
    </row>
    <row r="556" spans="1:26" ht="15.75" customHeight="1">
      <c r="A556" s="148"/>
      <c r="B556" s="148"/>
      <c r="C556" s="148"/>
      <c r="D556" s="148"/>
      <c r="E556" s="235"/>
      <c r="F556" s="148"/>
      <c r="G556" s="148"/>
      <c r="H556" s="227"/>
      <c r="I556" s="148"/>
      <c r="J556" s="148"/>
      <c r="K556" s="148"/>
      <c r="L556" s="148"/>
      <c r="M556" s="148"/>
      <c r="N556" s="243"/>
      <c r="O556" s="95"/>
      <c r="P556" s="95"/>
      <c r="Q556" s="148"/>
      <c r="R556" s="148"/>
      <c r="S556" s="148"/>
      <c r="T556" s="148"/>
      <c r="U556" s="148"/>
      <c r="V556" s="148"/>
      <c r="W556" s="148"/>
      <c r="X556" s="148"/>
      <c r="Y556" s="148"/>
      <c r="Z556" s="148"/>
    </row>
    <row r="557" spans="1:26" ht="15.75" customHeight="1">
      <c r="A557" s="148"/>
      <c r="B557" s="148"/>
      <c r="C557" s="148"/>
      <c r="D557" s="148"/>
      <c r="E557" s="235"/>
      <c r="F557" s="148"/>
      <c r="G557" s="148"/>
      <c r="H557" s="227"/>
      <c r="I557" s="148"/>
      <c r="J557" s="148"/>
      <c r="K557" s="148"/>
      <c r="L557" s="148"/>
      <c r="M557" s="148"/>
      <c r="N557" s="243"/>
      <c r="O557" s="95"/>
      <c r="P557" s="95"/>
      <c r="Q557" s="148"/>
      <c r="R557" s="148"/>
      <c r="S557" s="148"/>
      <c r="T557" s="148"/>
      <c r="U557" s="148"/>
      <c r="V557" s="148"/>
      <c r="W557" s="148"/>
      <c r="X557" s="148"/>
      <c r="Y557" s="148"/>
      <c r="Z557" s="148"/>
    </row>
    <row r="558" spans="1:26" ht="15.75" customHeight="1">
      <c r="A558" s="148"/>
      <c r="B558" s="148"/>
      <c r="C558" s="148"/>
      <c r="D558" s="148"/>
      <c r="E558" s="235"/>
      <c r="F558" s="148"/>
      <c r="G558" s="148"/>
      <c r="H558" s="227"/>
      <c r="I558" s="148"/>
      <c r="J558" s="148"/>
      <c r="K558" s="148"/>
      <c r="L558" s="148"/>
      <c r="M558" s="148"/>
      <c r="N558" s="243"/>
      <c r="O558" s="95"/>
      <c r="P558" s="95"/>
      <c r="Q558" s="148"/>
      <c r="R558" s="148"/>
      <c r="S558" s="148"/>
      <c r="T558" s="148"/>
      <c r="U558" s="148"/>
      <c r="V558" s="148"/>
      <c r="W558" s="148"/>
      <c r="X558" s="148"/>
      <c r="Y558" s="148"/>
      <c r="Z558" s="148"/>
    </row>
    <row r="559" spans="1:26" ht="15.75" customHeight="1">
      <c r="A559" s="148"/>
      <c r="B559" s="148"/>
      <c r="C559" s="148"/>
      <c r="D559" s="148"/>
      <c r="E559" s="235"/>
      <c r="F559" s="148"/>
      <c r="G559" s="148"/>
      <c r="H559" s="227"/>
      <c r="I559" s="148"/>
      <c r="J559" s="148"/>
      <c r="K559" s="148"/>
      <c r="L559" s="148"/>
      <c r="M559" s="148"/>
      <c r="N559" s="243"/>
      <c r="O559" s="95"/>
      <c r="P559" s="95"/>
      <c r="Q559" s="148"/>
      <c r="R559" s="148"/>
      <c r="S559" s="148"/>
      <c r="T559" s="148"/>
      <c r="U559" s="148"/>
      <c r="V559" s="148"/>
      <c r="W559" s="148"/>
      <c r="X559" s="148"/>
      <c r="Y559" s="148"/>
      <c r="Z559" s="148"/>
    </row>
    <row r="560" spans="1:26" ht="15.75" customHeight="1">
      <c r="A560" s="148"/>
      <c r="B560" s="148"/>
      <c r="C560" s="148"/>
      <c r="D560" s="148"/>
      <c r="E560" s="235"/>
      <c r="F560" s="148"/>
      <c r="G560" s="148"/>
      <c r="H560" s="227"/>
      <c r="I560" s="148"/>
      <c r="J560" s="148"/>
      <c r="K560" s="148"/>
      <c r="L560" s="148"/>
      <c r="M560" s="148"/>
      <c r="N560" s="243"/>
      <c r="O560" s="95"/>
      <c r="P560" s="95"/>
      <c r="Q560" s="148"/>
      <c r="R560" s="148"/>
      <c r="S560" s="148"/>
      <c r="T560" s="148"/>
      <c r="U560" s="148"/>
      <c r="V560" s="148"/>
      <c r="W560" s="148"/>
      <c r="X560" s="148"/>
      <c r="Y560" s="148"/>
      <c r="Z560" s="148"/>
    </row>
    <row r="561" spans="1:26" ht="15.75" customHeight="1">
      <c r="A561" s="148"/>
      <c r="B561" s="148"/>
      <c r="C561" s="148"/>
      <c r="D561" s="148"/>
      <c r="E561" s="235"/>
      <c r="F561" s="148"/>
      <c r="G561" s="148"/>
      <c r="H561" s="227"/>
      <c r="I561" s="148"/>
      <c r="J561" s="148"/>
      <c r="K561" s="148"/>
      <c r="L561" s="148"/>
      <c r="M561" s="148"/>
      <c r="N561" s="243"/>
      <c r="O561" s="95"/>
      <c r="P561" s="95"/>
      <c r="Q561" s="148"/>
      <c r="R561" s="148"/>
      <c r="S561" s="148"/>
      <c r="T561" s="148"/>
      <c r="U561" s="148"/>
      <c r="V561" s="148"/>
      <c r="W561" s="148"/>
      <c r="X561" s="148"/>
      <c r="Y561" s="148"/>
      <c r="Z561" s="148"/>
    </row>
    <row r="562" spans="1:26" ht="15.75" customHeight="1">
      <c r="A562" s="148"/>
      <c r="B562" s="148"/>
      <c r="C562" s="148"/>
      <c r="D562" s="148"/>
      <c r="E562" s="235"/>
      <c r="F562" s="148"/>
      <c r="G562" s="148"/>
      <c r="H562" s="227"/>
      <c r="I562" s="148"/>
      <c r="J562" s="148"/>
      <c r="K562" s="148"/>
      <c r="L562" s="148"/>
      <c r="M562" s="148"/>
      <c r="N562" s="243"/>
      <c r="O562" s="95"/>
      <c r="P562" s="95"/>
      <c r="Q562" s="148"/>
      <c r="R562" s="148"/>
      <c r="S562" s="148"/>
      <c r="T562" s="148"/>
      <c r="U562" s="148"/>
      <c r="V562" s="148"/>
      <c r="W562" s="148"/>
      <c r="X562" s="148"/>
      <c r="Y562" s="148"/>
      <c r="Z562" s="148"/>
    </row>
    <row r="563" spans="1:26" ht="15.75" customHeight="1">
      <c r="A563" s="148"/>
      <c r="B563" s="148"/>
      <c r="C563" s="148"/>
      <c r="D563" s="148"/>
      <c r="E563" s="235"/>
      <c r="F563" s="148"/>
      <c r="G563" s="148"/>
      <c r="H563" s="227"/>
      <c r="I563" s="148"/>
      <c r="J563" s="148"/>
      <c r="K563" s="148"/>
      <c r="L563" s="148"/>
      <c r="M563" s="148"/>
      <c r="N563" s="243"/>
      <c r="O563" s="95"/>
      <c r="P563" s="95"/>
      <c r="Q563" s="148"/>
      <c r="R563" s="148"/>
      <c r="S563" s="148"/>
      <c r="T563" s="148"/>
      <c r="U563" s="148"/>
      <c r="V563" s="148"/>
      <c r="W563" s="148"/>
      <c r="X563" s="148"/>
      <c r="Y563" s="148"/>
      <c r="Z563" s="148"/>
    </row>
    <row r="564" spans="1:26" ht="15.75" customHeight="1">
      <c r="A564" s="148"/>
      <c r="B564" s="148"/>
      <c r="C564" s="148"/>
      <c r="D564" s="148"/>
      <c r="E564" s="235"/>
      <c r="F564" s="148"/>
      <c r="G564" s="148"/>
      <c r="H564" s="227"/>
      <c r="I564" s="148"/>
      <c r="J564" s="148"/>
      <c r="K564" s="148"/>
      <c r="L564" s="148"/>
      <c r="M564" s="148"/>
      <c r="N564" s="243"/>
      <c r="O564" s="95"/>
      <c r="P564" s="95"/>
      <c r="Q564" s="148"/>
      <c r="R564" s="148"/>
      <c r="S564" s="148"/>
      <c r="T564" s="148"/>
      <c r="U564" s="148"/>
      <c r="V564" s="148"/>
      <c r="W564" s="148"/>
      <c r="X564" s="148"/>
      <c r="Y564" s="148"/>
      <c r="Z564" s="148"/>
    </row>
    <row r="565" spans="1:26" ht="15.75" customHeight="1">
      <c r="A565" s="148"/>
      <c r="B565" s="148"/>
      <c r="C565" s="148"/>
      <c r="D565" s="148"/>
      <c r="E565" s="235"/>
      <c r="F565" s="148"/>
      <c r="G565" s="148"/>
      <c r="H565" s="227"/>
      <c r="I565" s="148"/>
      <c r="J565" s="148"/>
      <c r="K565" s="148"/>
      <c r="L565" s="148"/>
      <c r="M565" s="148"/>
      <c r="N565" s="243"/>
      <c r="O565" s="95"/>
      <c r="P565" s="95"/>
      <c r="Q565" s="148"/>
      <c r="R565" s="148"/>
      <c r="S565" s="148"/>
      <c r="T565" s="148"/>
      <c r="U565" s="148"/>
      <c r="V565" s="148"/>
      <c r="W565" s="148"/>
      <c r="X565" s="148"/>
      <c r="Y565" s="148"/>
      <c r="Z565" s="148"/>
    </row>
    <row r="566" spans="1:26" ht="15.75" customHeight="1">
      <c r="A566" s="148"/>
      <c r="B566" s="148"/>
      <c r="C566" s="148"/>
      <c r="D566" s="148"/>
      <c r="E566" s="235"/>
      <c r="F566" s="148"/>
      <c r="G566" s="148"/>
      <c r="H566" s="227"/>
      <c r="I566" s="148"/>
      <c r="J566" s="148"/>
      <c r="K566" s="148"/>
      <c r="L566" s="148"/>
      <c r="M566" s="148"/>
      <c r="N566" s="243"/>
      <c r="O566" s="95"/>
      <c r="P566" s="95"/>
      <c r="Q566" s="148"/>
      <c r="R566" s="148"/>
      <c r="S566" s="148"/>
      <c r="T566" s="148"/>
      <c r="U566" s="148"/>
      <c r="V566" s="148"/>
      <c r="W566" s="148"/>
      <c r="X566" s="148"/>
      <c r="Y566" s="148"/>
      <c r="Z566" s="148"/>
    </row>
    <row r="567" spans="1:26" ht="15.75" customHeight="1">
      <c r="A567" s="148"/>
      <c r="B567" s="148"/>
      <c r="C567" s="148"/>
      <c r="D567" s="148"/>
      <c r="E567" s="235"/>
      <c r="F567" s="148"/>
      <c r="G567" s="148"/>
      <c r="H567" s="227"/>
      <c r="I567" s="148"/>
      <c r="J567" s="148"/>
      <c r="K567" s="148"/>
      <c r="L567" s="148"/>
      <c r="M567" s="148"/>
      <c r="N567" s="243"/>
      <c r="O567" s="95"/>
      <c r="P567" s="95"/>
      <c r="Q567" s="148"/>
      <c r="R567" s="148"/>
      <c r="S567" s="148"/>
      <c r="T567" s="148"/>
      <c r="U567" s="148"/>
      <c r="V567" s="148"/>
      <c r="W567" s="148"/>
      <c r="X567" s="148"/>
      <c r="Y567" s="148"/>
      <c r="Z567" s="148"/>
    </row>
    <row r="568" spans="1:26" ht="15.75" customHeight="1">
      <c r="A568" s="148"/>
      <c r="B568" s="148"/>
      <c r="C568" s="148"/>
      <c r="D568" s="148"/>
      <c r="E568" s="235"/>
      <c r="F568" s="148"/>
      <c r="G568" s="148"/>
      <c r="H568" s="227"/>
      <c r="I568" s="148"/>
      <c r="J568" s="148"/>
      <c r="K568" s="148"/>
      <c r="L568" s="148"/>
      <c r="M568" s="148"/>
      <c r="N568" s="243"/>
      <c r="O568" s="95"/>
      <c r="P568" s="95"/>
      <c r="Q568" s="148"/>
      <c r="R568" s="148"/>
      <c r="S568" s="148"/>
      <c r="T568" s="148"/>
      <c r="U568" s="148"/>
      <c r="V568" s="148"/>
      <c r="W568" s="148"/>
      <c r="X568" s="148"/>
      <c r="Y568" s="148"/>
      <c r="Z568" s="148"/>
    </row>
    <row r="569" spans="1:26" ht="15.75" customHeight="1">
      <c r="A569" s="148"/>
      <c r="B569" s="148"/>
      <c r="C569" s="148"/>
      <c r="D569" s="148"/>
      <c r="E569" s="235"/>
      <c r="F569" s="148"/>
      <c r="G569" s="148"/>
      <c r="H569" s="227"/>
      <c r="I569" s="148"/>
      <c r="J569" s="148"/>
      <c r="K569" s="148"/>
      <c r="L569" s="148"/>
      <c r="M569" s="148"/>
      <c r="N569" s="243"/>
      <c r="O569" s="95"/>
      <c r="P569" s="95"/>
      <c r="Q569" s="148"/>
      <c r="R569" s="148"/>
      <c r="S569" s="148"/>
      <c r="T569" s="148"/>
      <c r="U569" s="148"/>
      <c r="V569" s="148"/>
      <c r="W569" s="148"/>
      <c r="X569" s="148"/>
      <c r="Y569" s="148"/>
      <c r="Z569" s="148"/>
    </row>
    <row r="570" spans="1:26" ht="15.75" customHeight="1">
      <c r="A570" s="148"/>
      <c r="B570" s="148"/>
      <c r="C570" s="148"/>
      <c r="D570" s="148"/>
      <c r="E570" s="235"/>
      <c r="F570" s="148"/>
      <c r="G570" s="148"/>
      <c r="H570" s="227"/>
      <c r="I570" s="148"/>
      <c r="J570" s="148"/>
      <c r="K570" s="148"/>
      <c r="L570" s="148"/>
      <c r="M570" s="148"/>
      <c r="N570" s="243"/>
      <c r="O570" s="95"/>
      <c r="P570" s="95"/>
      <c r="Q570" s="148"/>
      <c r="R570" s="148"/>
      <c r="S570" s="148"/>
      <c r="T570" s="148"/>
      <c r="U570" s="148"/>
      <c r="V570" s="148"/>
      <c r="W570" s="148"/>
      <c r="X570" s="148"/>
      <c r="Y570" s="148"/>
      <c r="Z570" s="148"/>
    </row>
    <row r="571" spans="1:26" ht="15.75" customHeight="1">
      <c r="A571" s="148"/>
      <c r="B571" s="148"/>
      <c r="C571" s="148"/>
      <c r="D571" s="148"/>
      <c r="E571" s="235"/>
      <c r="F571" s="148"/>
      <c r="G571" s="148"/>
      <c r="H571" s="227"/>
      <c r="I571" s="148"/>
      <c r="J571" s="148"/>
      <c r="K571" s="148"/>
      <c r="L571" s="148"/>
      <c r="M571" s="148"/>
      <c r="N571" s="243"/>
      <c r="O571" s="95"/>
      <c r="P571" s="95"/>
      <c r="Q571" s="148"/>
      <c r="R571" s="148"/>
      <c r="S571" s="148"/>
      <c r="T571" s="148"/>
      <c r="U571" s="148"/>
      <c r="V571" s="148"/>
      <c r="W571" s="148"/>
      <c r="X571" s="148"/>
      <c r="Y571" s="148"/>
      <c r="Z571" s="148"/>
    </row>
    <row r="572" spans="1:26" ht="15.75" customHeight="1">
      <c r="A572" s="148"/>
      <c r="B572" s="148"/>
      <c r="C572" s="148"/>
      <c r="D572" s="148"/>
      <c r="E572" s="235"/>
      <c r="F572" s="148"/>
      <c r="G572" s="148"/>
      <c r="H572" s="227"/>
      <c r="I572" s="148"/>
      <c r="J572" s="148"/>
      <c r="K572" s="148"/>
      <c r="L572" s="148"/>
      <c r="M572" s="148"/>
      <c r="N572" s="243"/>
      <c r="O572" s="95"/>
      <c r="P572" s="95"/>
      <c r="Q572" s="148"/>
      <c r="R572" s="148"/>
      <c r="S572" s="148"/>
      <c r="T572" s="148"/>
      <c r="U572" s="148"/>
      <c r="V572" s="148"/>
      <c r="W572" s="148"/>
      <c r="X572" s="148"/>
      <c r="Y572" s="148"/>
      <c r="Z572" s="148"/>
    </row>
    <row r="573" spans="1:26" ht="15.75" customHeight="1">
      <c r="A573" s="148"/>
      <c r="B573" s="148"/>
      <c r="C573" s="148"/>
      <c r="D573" s="148"/>
      <c r="E573" s="235"/>
      <c r="F573" s="148"/>
      <c r="G573" s="148"/>
      <c r="H573" s="227"/>
      <c r="I573" s="148"/>
      <c r="J573" s="148"/>
      <c r="K573" s="148"/>
      <c r="L573" s="148"/>
      <c r="M573" s="148"/>
      <c r="N573" s="243"/>
      <c r="O573" s="95"/>
      <c r="P573" s="95"/>
      <c r="Q573" s="148"/>
      <c r="R573" s="148"/>
      <c r="S573" s="148"/>
      <c r="T573" s="148"/>
      <c r="U573" s="148"/>
      <c r="V573" s="148"/>
      <c r="W573" s="148"/>
      <c r="X573" s="148"/>
      <c r="Y573" s="148"/>
      <c r="Z573" s="148"/>
    </row>
    <row r="574" spans="1:26" ht="15.75" customHeight="1">
      <c r="A574" s="148"/>
      <c r="B574" s="148"/>
      <c r="C574" s="148"/>
      <c r="D574" s="148"/>
      <c r="E574" s="235"/>
      <c r="F574" s="148"/>
      <c r="G574" s="148"/>
      <c r="H574" s="227"/>
      <c r="I574" s="148"/>
      <c r="J574" s="148"/>
      <c r="K574" s="148"/>
      <c r="L574" s="148"/>
      <c r="M574" s="148"/>
      <c r="N574" s="243"/>
      <c r="O574" s="95"/>
      <c r="P574" s="95"/>
      <c r="Q574" s="148"/>
      <c r="R574" s="148"/>
      <c r="S574" s="148"/>
      <c r="T574" s="148"/>
      <c r="U574" s="148"/>
      <c r="V574" s="148"/>
      <c r="W574" s="148"/>
      <c r="X574" s="148"/>
      <c r="Y574" s="148"/>
      <c r="Z574" s="148"/>
    </row>
    <row r="575" spans="1:26" ht="15.75" customHeight="1">
      <c r="A575" s="148"/>
      <c r="B575" s="148"/>
      <c r="C575" s="148"/>
      <c r="D575" s="148"/>
      <c r="E575" s="235"/>
      <c r="F575" s="148"/>
      <c r="G575" s="148"/>
      <c r="H575" s="227"/>
      <c r="I575" s="148"/>
      <c r="J575" s="148"/>
      <c r="K575" s="148"/>
      <c r="L575" s="148"/>
      <c r="M575" s="148"/>
      <c r="N575" s="243"/>
      <c r="O575" s="95"/>
      <c r="P575" s="95"/>
      <c r="Q575" s="148"/>
      <c r="R575" s="148"/>
      <c r="S575" s="148"/>
      <c r="T575" s="148"/>
      <c r="U575" s="148"/>
      <c r="V575" s="148"/>
      <c r="W575" s="148"/>
      <c r="X575" s="148"/>
      <c r="Y575" s="148"/>
      <c r="Z575" s="148"/>
    </row>
    <row r="576" spans="1:26" ht="15.75" customHeight="1">
      <c r="A576" s="148"/>
      <c r="B576" s="148"/>
      <c r="C576" s="148"/>
      <c r="D576" s="148"/>
      <c r="E576" s="235"/>
      <c r="F576" s="148"/>
      <c r="G576" s="148"/>
      <c r="H576" s="227"/>
      <c r="I576" s="148"/>
      <c r="J576" s="148"/>
      <c r="K576" s="148"/>
      <c r="L576" s="148"/>
      <c r="M576" s="148"/>
      <c r="N576" s="243"/>
      <c r="O576" s="95"/>
      <c r="P576" s="95"/>
      <c r="Q576" s="148"/>
      <c r="R576" s="148"/>
      <c r="S576" s="148"/>
      <c r="T576" s="148"/>
      <c r="U576" s="148"/>
      <c r="V576" s="148"/>
      <c r="W576" s="148"/>
      <c r="X576" s="148"/>
      <c r="Y576" s="148"/>
      <c r="Z576" s="148"/>
    </row>
    <row r="577" spans="1:26" ht="15.75" customHeight="1">
      <c r="A577" s="148"/>
      <c r="B577" s="148"/>
      <c r="C577" s="148"/>
      <c r="D577" s="148"/>
      <c r="E577" s="235"/>
      <c r="F577" s="148"/>
      <c r="G577" s="148"/>
      <c r="H577" s="227"/>
      <c r="I577" s="148"/>
      <c r="J577" s="148"/>
      <c r="K577" s="148"/>
      <c r="L577" s="148"/>
      <c r="M577" s="148"/>
      <c r="N577" s="243"/>
      <c r="O577" s="95"/>
      <c r="P577" s="95"/>
      <c r="Q577" s="148"/>
      <c r="R577" s="148"/>
      <c r="S577" s="148"/>
      <c r="T577" s="148"/>
      <c r="U577" s="148"/>
      <c r="V577" s="148"/>
      <c r="W577" s="148"/>
      <c r="X577" s="148"/>
      <c r="Y577" s="148"/>
      <c r="Z577" s="148"/>
    </row>
    <row r="578" spans="1:26" ht="15.75" customHeight="1">
      <c r="A578" s="148"/>
      <c r="B578" s="148"/>
      <c r="C578" s="148"/>
      <c r="D578" s="148"/>
      <c r="E578" s="235"/>
      <c r="F578" s="148"/>
      <c r="G578" s="148"/>
      <c r="H578" s="227"/>
      <c r="I578" s="148"/>
      <c r="J578" s="148"/>
      <c r="K578" s="148"/>
      <c r="L578" s="148"/>
      <c r="M578" s="148"/>
      <c r="N578" s="243"/>
      <c r="O578" s="95"/>
      <c r="P578" s="95"/>
      <c r="Q578" s="148"/>
      <c r="R578" s="148"/>
      <c r="S578" s="148"/>
      <c r="T578" s="148"/>
      <c r="U578" s="148"/>
      <c r="V578" s="148"/>
      <c r="W578" s="148"/>
      <c r="X578" s="148"/>
      <c r="Y578" s="148"/>
      <c r="Z578" s="148"/>
    </row>
    <row r="579" spans="1:26" ht="15.75" customHeight="1">
      <c r="A579" s="148"/>
      <c r="B579" s="148"/>
      <c r="C579" s="148"/>
      <c r="D579" s="148"/>
      <c r="E579" s="235"/>
      <c r="F579" s="148"/>
      <c r="G579" s="148"/>
      <c r="H579" s="227"/>
      <c r="I579" s="148"/>
      <c r="J579" s="148"/>
      <c r="K579" s="148"/>
      <c r="L579" s="148"/>
      <c r="M579" s="148"/>
      <c r="N579" s="243"/>
      <c r="O579" s="95"/>
      <c r="P579" s="95"/>
      <c r="Q579" s="148"/>
      <c r="R579" s="148"/>
      <c r="S579" s="148"/>
      <c r="T579" s="148"/>
      <c r="U579" s="148"/>
      <c r="V579" s="148"/>
      <c r="W579" s="148"/>
      <c r="X579" s="148"/>
      <c r="Y579" s="148"/>
      <c r="Z579" s="148"/>
    </row>
    <row r="580" spans="1:26" ht="15.75" customHeight="1">
      <c r="A580" s="148"/>
      <c r="B580" s="148"/>
      <c r="C580" s="148"/>
      <c r="D580" s="148"/>
      <c r="E580" s="235"/>
      <c r="F580" s="148"/>
      <c r="G580" s="148"/>
      <c r="H580" s="227"/>
      <c r="I580" s="148"/>
      <c r="J580" s="148"/>
      <c r="K580" s="148"/>
      <c r="L580" s="148"/>
      <c r="M580" s="148"/>
      <c r="N580" s="243"/>
      <c r="O580" s="95"/>
      <c r="P580" s="95"/>
      <c r="Q580" s="148"/>
      <c r="R580" s="148"/>
      <c r="S580" s="148"/>
      <c r="T580" s="148"/>
      <c r="U580" s="148"/>
      <c r="V580" s="148"/>
      <c r="W580" s="148"/>
      <c r="X580" s="148"/>
      <c r="Y580" s="148"/>
      <c r="Z580" s="148"/>
    </row>
    <row r="581" spans="1:26" ht="15.75" customHeight="1">
      <c r="A581" s="148"/>
      <c r="B581" s="148"/>
      <c r="C581" s="148"/>
      <c r="D581" s="148"/>
      <c r="E581" s="235"/>
      <c r="F581" s="148"/>
      <c r="G581" s="148"/>
      <c r="H581" s="227"/>
      <c r="I581" s="148"/>
      <c r="J581" s="148"/>
      <c r="K581" s="148"/>
      <c r="L581" s="148"/>
      <c r="M581" s="148"/>
      <c r="N581" s="243"/>
      <c r="O581" s="95"/>
      <c r="P581" s="95"/>
      <c r="Q581" s="148"/>
      <c r="R581" s="148"/>
      <c r="S581" s="148"/>
      <c r="T581" s="148"/>
      <c r="U581" s="148"/>
      <c r="V581" s="148"/>
      <c r="W581" s="148"/>
      <c r="X581" s="148"/>
      <c r="Y581" s="148"/>
      <c r="Z581" s="148"/>
    </row>
    <row r="582" spans="1:26" ht="15.75" customHeight="1">
      <c r="A582" s="148"/>
      <c r="B582" s="148"/>
      <c r="C582" s="148"/>
      <c r="D582" s="148"/>
      <c r="E582" s="235"/>
      <c r="F582" s="148"/>
      <c r="G582" s="148"/>
      <c r="H582" s="227"/>
      <c r="I582" s="148"/>
      <c r="J582" s="148"/>
      <c r="K582" s="148"/>
      <c r="L582" s="148"/>
      <c r="M582" s="148"/>
      <c r="N582" s="243"/>
      <c r="O582" s="95"/>
      <c r="P582" s="95"/>
      <c r="Q582" s="148"/>
      <c r="R582" s="148"/>
      <c r="S582" s="148"/>
      <c r="T582" s="148"/>
      <c r="U582" s="148"/>
      <c r="V582" s="148"/>
      <c r="W582" s="148"/>
      <c r="X582" s="148"/>
      <c r="Y582" s="148"/>
      <c r="Z582" s="148"/>
    </row>
    <row r="583" spans="1:26" ht="15.75" customHeight="1">
      <c r="A583" s="148"/>
      <c r="B583" s="148"/>
      <c r="C583" s="148"/>
      <c r="D583" s="148"/>
      <c r="E583" s="235"/>
      <c r="F583" s="148"/>
      <c r="G583" s="148"/>
      <c r="H583" s="227"/>
      <c r="I583" s="148"/>
      <c r="J583" s="148"/>
      <c r="K583" s="148"/>
      <c r="L583" s="148"/>
      <c r="M583" s="148"/>
      <c r="N583" s="243"/>
      <c r="O583" s="95"/>
      <c r="P583" s="95"/>
      <c r="Q583" s="148"/>
      <c r="R583" s="148"/>
      <c r="S583" s="148"/>
      <c r="T583" s="148"/>
      <c r="U583" s="148"/>
      <c r="V583" s="148"/>
      <c r="W583" s="148"/>
      <c r="X583" s="148"/>
      <c r="Y583" s="148"/>
      <c r="Z583" s="148"/>
    </row>
    <row r="584" spans="1:26" ht="15.75" customHeight="1">
      <c r="A584" s="148"/>
      <c r="B584" s="148"/>
      <c r="C584" s="148"/>
      <c r="D584" s="148"/>
      <c r="E584" s="235"/>
      <c r="F584" s="148"/>
      <c r="G584" s="148"/>
      <c r="H584" s="227"/>
      <c r="I584" s="148"/>
      <c r="J584" s="148"/>
      <c r="K584" s="148"/>
      <c r="L584" s="148"/>
      <c r="M584" s="148"/>
      <c r="N584" s="243"/>
      <c r="O584" s="95"/>
      <c r="P584" s="95"/>
      <c r="Q584" s="148"/>
      <c r="R584" s="148"/>
      <c r="S584" s="148"/>
      <c r="T584" s="148"/>
      <c r="U584" s="148"/>
      <c r="V584" s="148"/>
      <c r="W584" s="148"/>
      <c r="X584" s="148"/>
      <c r="Y584" s="148"/>
      <c r="Z584" s="148"/>
    </row>
    <row r="585" spans="1:26" ht="15.75" customHeight="1">
      <c r="A585" s="148"/>
      <c r="B585" s="148"/>
      <c r="C585" s="148"/>
      <c r="D585" s="148"/>
      <c r="E585" s="235"/>
      <c r="F585" s="148"/>
      <c r="G585" s="148"/>
      <c r="H585" s="227"/>
      <c r="I585" s="148"/>
      <c r="J585" s="148"/>
      <c r="K585" s="148"/>
      <c r="L585" s="148"/>
      <c r="M585" s="148"/>
      <c r="N585" s="243"/>
      <c r="O585" s="95"/>
      <c r="P585" s="95"/>
      <c r="Q585" s="148"/>
      <c r="R585" s="148"/>
      <c r="S585" s="148"/>
      <c r="T585" s="148"/>
      <c r="U585" s="148"/>
      <c r="V585" s="148"/>
      <c r="W585" s="148"/>
      <c r="X585" s="148"/>
      <c r="Y585" s="148"/>
      <c r="Z585" s="148"/>
    </row>
    <row r="586" spans="1:26" ht="15.75" customHeight="1">
      <c r="A586" s="148"/>
      <c r="B586" s="148"/>
      <c r="C586" s="148"/>
      <c r="D586" s="148"/>
      <c r="E586" s="235"/>
      <c r="F586" s="148"/>
      <c r="G586" s="148"/>
      <c r="H586" s="227"/>
      <c r="I586" s="148"/>
      <c r="J586" s="148"/>
      <c r="K586" s="148"/>
      <c r="L586" s="148"/>
      <c r="M586" s="148"/>
      <c r="N586" s="243"/>
      <c r="O586" s="95"/>
      <c r="P586" s="95"/>
      <c r="Q586" s="148"/>
      <c r="R586" s="148"/>
      <c r="S586" s="148"/>
      <c r="T586" s="148"/>
      <c r="U586" s="148"/>
      <c r="V586" s="148"/>
      <c r="W586" s="148"/>
      <c r="X586" s="148"/>
      <c r="Y586" s="148"/>
      <c r="Z586" s="148"/>
    </row>
    <row r="587" spans="1:26" ht="15.75" customHeight="1">
      <c r="A587" s="148"/>
      <c r="B587" s="148"/>
      <c r="C587" s="148"/>
      <c r="D587" s="148"/>
      <c r="E587" s="235"/>
      <c r="F587" s="148"/>
      <c r="G587" s="148"/>
      <c r="H587" s="227"/>
      <c r="I587" s="148"/>
      <c r="J587" s="148"/>
      <c r="K587" s="148"/>
      <c r="L587" s="148"/>
      <c r="M587" s="148"/>
      <c r="N587" s="243"/>
      <c r="O587" s="95"/>
      <c r="P587" s="95"/>
      <c r="Q587" s="148"/>
      <c r="R587" s="148"/>
      <c r="S587" s="148"/>
      <c r="T587" s="148"/>
      <c r="U587" s="148"/>
      <c r="V587" s="148"/>
      <c r="W587" s="148"/>
      <c r="X587" s="148"/>
      <c r="Y587" s="148"/>
      <c r="Z587" s="148"/>
    </row>
    <row r="588" spans="1:26" ht="15.75" customHeight="1">
      <c r="A588" s="148"/>
      <c r="B588" s="148"/>
      <c r="C588" s="148"/>
      <c r="D588" s="148"/>
      <c r="E588" s="235"/>
      <c r="F588" s="148"/>
      <c r="G588" s="148"/>
      <c r="H588" s="227"/>
      <c r="I588" s="148"/>
      <c r="J588" s="148"/>
      <c r="K588" s="148"/>
      <c r="L588" s="148"/>
      <c r="M588" s="148"/>
      <c r="N588" s="243"/>
      <c r="O588" s="95"/>
      <c r="P588" s="95"/>
      <c r="Q588" s="148"/>
      <c r="R588" s="148"/>
      <c r="S588" s="148"/>
      <c r="T588" s="148"/>
      <c r="U588" s="148"/>
      <c r="V588" s="148"/>
      <c r="W588" s="148"/>
      <c r="X588" s="148"/>
      <c r="Y588" s="148"/>
      <c r="Z588" s="148"/>
    </row>
    <row r="589" spans="1:26" ht="15.75" customHeight="1">
      <c r="A589" s="148"/>
      <c r="B589" s="148"/>
      <c r="C589" s="148"/>
      <c r="D589" s="148"/>
      <c r="E589" s="235"/>
      <c r="F589" s="148"/>
      <c r="G589" s="148"/>
      <c r="H589" s="227"/>
      <c r="I589" s="148"/>
      <c r="J589" s="148"/>
      <c r="K589" s="148"/>
      <c r="L589" s="148"/>
      <c r="M589" s="148"/>
      <c r="N589" s="243"/>
      <c r="O589" s="95"/>
      <c r="P589" s="95"/>
      <c r="Q589" s="148"/>
      <c r="R589" s="148"/>
      <c r="S589" s="148"/>
      <c r="T589" s="148"/>
      <c r="U589" s="148"/>
      <c r="V589" s="148"/>
      <c r="W589" s="148"/>
      <c r="X589" s="148"/>
      <c r="Y589" s="148"/>
      <c r="Z589" s="148"/>
    </row>
    <row r="590" spans="1:26" ht="15.75" customHeight="1">
      <c r="A590" s="148"/>
      <c r="B590" s="148"/>
      <c r="C590" s="148"/>
      <c r="D590" s="148"/>
      <c r="E590" s="235"/>
      <c r="F590" s="148"/>
      <c r="G590" s="148"/>
      <c r="H590" s="227"/>
      <c r="I590" s="148"/>
      <c r="J590" s="148"/>
      <c r="K590" s="148"/>
      <c r="L590" s="148"/>
      <c r="M590" s="148"/>
      <c r="N590" s="243"/>
      <c r="O590" s="95"/>
      <c r="P590" s="95"/>
      <c r="Q590" s="148"/>
      <c r="R590" s="148"/>
      <c r="S590" s="148"/>
      <c r="T590" s="148"/>
      <c r="U590" s="148"/>
      <c r="V590" s="148"/>
      <c r="W590" s="148"/>
      <c r="X590" s="148"/>
      <c r="Y590" s="148"/>
      <c r="Z590" s="148"/>
    </row>
    <row r="591" spans="1:26" ht="15.75" customHeight="1">
      <c r="A591" s="148"/>
      <c r="B591" s="148"/>
      <c r="C591" s="148"/>
      <c r="D591" s="148"/>
      <c r="E591" s="235"/>
      <c r="F591" s="148"/>
      <c r="G591" s="148"/>
      <c r="H591" s="227"/>
      <c r="I591" s="148"/>
      <c r="J591" s="148"/>
      <c r="K591" s="148"/>
      <c r="L591" s="148"/>
      <c r="M591" s="148"/>
      <c r="N591" s="243"/>
      <c r="O591" s="95"/>
      <c r="P591" s="95"/>
      <c r="Q591" s="148"/>
      <c r="R591" s="148"/>
      <c r="S591" s="148"/>
      <c r="T591" s="148"/>
      <c r="U591" s="148"/>
      <c r="V591" s="148"/>
      <c r="W591" s="148"/>
      <c r="X591" s="148"/>
      <c r="Y591" s="148"/>
      <c r="Z591" s="148"/>
    </row>
    <row r="592" spans="1:26" ht="15.75" customHeight="1">
      <c r="A592" s="148"/>
      <c r="B592" s="148"/>
      <c r="C592" s="148"/>
      <c r="D592" s="148"/>
      <c r="E592" s="235"/>
      <c r="F592" s="148"/>
      <c r="G592" s="148"/>
      <c r="H592" s="227"/>
      <c r="I592" s="148"/>
      <c r="J592" s="148"/>
      <c r="K592" s="148"/>
      <c r="L592" s="148"/>
      <c r="M592" s="148"/>
      <c r="N592" s="243"/>
      <c r="O592" s="95"/>
      <c r="P592" s="95"/>
      <c r="Q592" s="148"/>
      <c r="R592" s="148"/>
      <c r="S592" s="148"/>
      <c r="T592" s="148"/>
      <c r="U592" s="148"/>
      <c r="V592" s="148"/>
      <c r="W592" s="148"/>
      <c r="X592" s="148"/>
      <c r="Y592" s="148"/>
      <c r="Z592" s="148"/>
    </row>
    <row r="593" spans="1:26" ht="15.75" customHeight="1">
      <c r="A593" s="148"/>
      <c r="B593" s="148"/>
      <c r="C593" s="148"/>
      <c r="D593" s="148"/>
      <c r="E593" s="235"/>
      <c r="F593" s="148"/>
      <c r="G593" s="148"/>
      <c r="H593" s="227"/>
      <c r="I593" s="148"/>
      <c r="J593" s="148"/>
      <c r="K593" s="148"/>
      <c r="L593" s="148"/>
      <c r="M593" s="148"/>
      <c r="N593" s="243"/>
      <c r="O593" s="95"/>
      <c r="P593" s="95"/>
      <c r="Q593" s="148"/>
      <c r="R593" s="148"/>
      <c r="S593" s="148"/>
      <c r="T593" s="148"/>
      <c r="U593" s="148"/>
      <c r="V593" s="148"/>
      <c r="W593" s="148"/>
      <c r="X593" s="148"/>
      <c r="Y593" s="148"/>
      <c r="Z593" s="148"/>
    </row>
    <row r="594" spans="1:26" ht="15.75" customHeight="1">
      <c r="A594" s="148"/>
      <c r="B594" s="148"/>
      <c r="C594" s="148"/>
      <c r="D594" s="148"/>
      <c r="E594" s="235"/>
      <c r="F594" s="148"/>
      <c r="G594" s="148"/>
      <c r="H594" s="227"/>
      <c r="I594" s="148"/>
      <c r="J594" s="148"/>
      <c r="K594" s="148"/>
      <c r="L594" s="148"/>
      <c r="M594" s="148"/>
      <c r="N594" s="243"/>
      <c r="O594" s="95"/>
      <c r="P594" s="95"/>
      <c r="Q594" s="148"/>
      <c r="R594" s="148"/>
      <c r="S594" s="148"/>
      <c r="T594" s="148"/>
      <c r="U594" s="148"/>
      <c r="V594" s="148"/>
      <c r="W594" s="148"/>
      <c r="X594" s="148"/>
      <c r="Y594" s="148"/>
      <c r="Z594" s="148"/>
    </row>
    <row r="595" spans="1:26" ht="15.75" customHeight="1">
      <c r="A595" s="148"/>
      <c r="B595" s="148"/>
      <c r="C595" s="148"/>
      <c r="D595" s="148"/>
      <c r="E595" s="235"/>
      <c r="F595" s="148"/>
      <c r="G595" s="148"/>
      <c r="H595" s="227"/>
      <c r="I595" s="148"/>
      <c r="J595" s="148"/>
      <c r="K595" s="148"/>
      <c r="L595" s="148"/>
      <c r="M595" s="148"/>
      <c r="N595" s="243"/>
      <c r="O595" s="95"/>
      <c r="P595" s="95"/>
      <c r="Q595" s="148"/>
      <c r="R595" s="148"/>
      <c r="S595" s="148"/>
      <c r="T595" s="148"/>
      <c r="U595" s="148"/>
      <c r="V595" s="148"/>
      <c r="W595" s="148"/>
      <c r="X595" s="148"/>
      <c r="Y595" s="148"/>
      <c r="Z595" s="148"/>
    </row>
    <row r="596" spans="1:26" ht="15.75" customHeight="1">
      <c r="A596" s="148"/>
      <c r="B596" s="148"/>
      <c r="C596" s="148"/>
      <c r="D596" s="148"/>
      <c r="E596" s="235"/>
      <c r="F596" s="148"/>
      <c r="G596" s="148"/>
      <c r="H596" s="227"/>
      <c r="I596" s="148"/>
      <c r="J596" s="148"/>
      <c r="K596" s="148"/>
      <c r="L596" s="148"/>
      <c r="M596" s="148"/>
      <c r="N596" s="243"/>
      <c r="O596" s="95"/>
      <c r="P596" s="95"/>
      <c r="Q596" s="148"/>
      <c r="R596" s="148"/>
      <c r="S596" s="148"/>
      <c r="T596" s="148"/>
      <c r="U596" s="148"/>
      <c r="V596" s="148"/>
      <c r="W596" s="148"/>
      <c r="X596" s="148"/>
      <c r="Y596" s="148"/>
      <c r="Z596" s="148"/>
    </row>
    <row r="597" spans="1:26" ht="15.75" customHeight="1">
      <c r="A597" s="148"/>
      <c r="B597" s="148"/>
      <c r="C597" s="148"/>
      <c r="D597" s="148"/>
      <c r="E597" s="235"/>
      <c r="F597" s="148"/>
      <c r="G597" s="148"/>
      <c r="H597" s="227"/>
      <c r="I597" s="148"/>
      <c r="J597" s="148"/>
      <c r="K597" s="148"/>
      <c r="L597" s="148"/>
      <c r="M597" s="148"/>
      <c r="N597" s="243"/>
      <c r="O597" s="95"/>
      <c r="P597" s="95"/>
      <c r="Q597" s="148"/>
      <c r="R597" s="148"/>
      <c r="S597" s="148"/>
      <c r="T597" s="148"/>
      <c r="U597" s="148"/>
      <c r="V597" s="148"/>
      <c r="W597" s="148"/>
      <c r="X597" s="148"/>
      <c r="Y597" s="148"/>
      <c r="Z597" s="148"/>
    </row>
    <row r="598" spans="1:26" ht="15.75" customHeight="1">
      <c r="A598" s="148"/>
      <c r="B598" s="148"/>
      <c r="C598" s="148"/>
      <c r="D598" s="148"/>
      <c r="E598" s="235"/>
      <c r="F598" s="148"/>
      <c r="G598" s="148"/>
      <c r="H598" s="227"/>
      <c r="I598" s="148"/>
      <c r="J598" s="148"/>
      <c r="K598" s="148"/>
      <c r="L598" s="148"/>
      <c r="M598" s="148"/>
      <c r="N598" s="243"/>
      <c r="O598" s="95"/>
      <c r="P598" s="95"/>
      <c r="Q598" s="148"/>
      <c r="R598" s="148"/>
      <c r="S598" s="148"/>
      <c r="T598" s="148"/>
      <c r="U598" s="148"/>
      <c r="V598" s="148"/>
      <c r="W598" s="148"/>
      <c r="X598" s="148"/>
      <c r="Y598" s="148"/>
      <c r="Z598" s="148"/>
    </row>
    <row r="599" spans="1:26" ht="15.75" customHeight="1">
      <c r="A599" s="148"/>
      <c r="B599" s="148"/>
      <c r="C599" s="148"/>
      <c r="D599" s="148"/>
      <c r="E599" s="235"/>
      <c r="F599" s="148"/>
      <c r="G599" s="148"/>
      <c r="H599" s="227"/>
      <c r="I599" s="148"/>
      <c r="J599" s="148"/>
      <c r="K599" s="148"/>
      <c r="L599" s="148"/>
      <c r="M599" s="148"/>
      <c r="N599" s="243"/>
      <c r="O599" s="95"/>
      <c r="P599" s="95"/>
      <c r="Q599" s="148"/>
      <c r="R599" s="148"/>
      <c r="S599" s="148"/>
      <c r="T599" s="148"/>
      <c r="U599" s="148"/>
      <c r="V599" s="148"/>
      <c r="W599" s="148"/>
      <c r="X599" s="148"/>
      <c r="Y599" s="148"/>
      <c r="Z599" s="148"/>
    </row>
    <row r="600" spans="1:26" ht="15.75" customHeight="1">
      <c r="A600" s="148"/>
      <c r="B600" s="148"/>
      <c r="C600" s="148"/>
      <c r="D600" s="148"/>
      <c r="E600" s="235"/>
      <c r="F600" s="148"/>
      <c r="G600" s="148"/>
      <c r="H600" s="227"/>
      <c r="I600" s="148"/>
      <c r="J600" s="148"/>
      <c r="K600" s="148"/>
      <c r="L600" s="148"/>
      <c r="M600" s="148"/>
      <c r="N600" s="243"/>
      <c r="O600" s="95"/>
      <c r="P600" s="95"/>
      <c r="Q600" s="148"/>
      <c r="R600" s="148"/>
      <c r="S600" s="148"/>
      <c r="T600" s="148"/>
      <c r="U600" s="148"/>
      <c r="V600" s="148"/>
      <c r="W600" s="148"/>
      <c r="X600" s="148"/>
      <c r="Y600" s="148"/>
      <c r="Z600" s="148"/>
    </row>
    <row r="601" spans="1:26" ht="15.75" customHeight="1">
      <c r="A601" s="148"/>
      <c r="B601" s="148"/>
      <c r="C601" s="148"/>
      <c r="D601" s="148"/>
      <c r="E601" s="235"/>
      <c r="F601" s="148"/>
      <c r="G601" s="148"/>
      <c r="H601" s="227"/>
      <c r="I601" s="148"/>
      <c r="J601" s="148"/>
      <c r="K601" s="148"/>
      <c r="L601" s="148"/>
      <c r="M601" s="148"/>
      <c r="N601" s="243"/>
      <c r="O601" s="95"/>
      <c r="P601" s="95"/>
      <c r="Q601" s="148"/>
      <c r="R601" s="148"/>
      <c r="S601" s="148"/>
      <c r="T601" s="148"/>
      <c r="U601" s="148"/>
      <c r="V601" s="148"/>
      <c r="W601" s="148"/>
      <c r="X601" s="148"/>
      <c r="Y601" s="148"/>
      <c r="Z601" s="148"/>
    </row>
    <row r="602" spans="1:26" ht="15.75" customHeight="1">
      <c r="A602" s="148"/>
      <c r="B602" s="148"/>
      <c r="C602" s="148"/>
      <c r="D602" s="148"/>
      <c r="E602" s="235"/>
      <c r="F602" s="148"/>
      <c r="G602" s="148"/>
      <c r="H602" s="227"/>
      <c r="I602" s="148"/>
      <c r="J602" s="148"/>
      <c r="K602" s="148"/>
      <c r="L602" s="148"/>
      <c r="M602" s="148"/>
      <c r="N602" s="243"/>
      <c r="O602" s="95"/>
      <c r="P602" s="95"/>
      <c r="Q602" s="148"/>
      <c r="R602" s="148"/>
      <c r="S602" s="148"/>
      <c r="T602" s="148"/>
      <c r="U602" s="148"/>
      <c r="V602" s="148"/>
      <c r="W602" s="148"/>
      <c r="X602" s="148"/>
      <c r="Y602" s="148"/>
      <c r="Z602" s="148"/>
    </row>
    <row r="603" spans="1:26" ht="15.75" customHeight="1">
      <c r="A603" s="148"/>
      <c r="B603" s="148"/>
      <c r="C603" s="148"/>
      <c r="D603" s="148"/>
      <c r="E603" s="235"/>
      <c r="F603" s="148"/>
      <c r="G603" s="148"/>
      <c r="H603" s="227"/>
      <c r="I603" s="148"/>
      <c r="J603" s="148"/>
      <c r="K603" s="148"/>
      <c r="L603" s="148"/>
      <c r="M603" s="148"/>
      <c r="N603" s="243"/>
      <c r="O603" s="95"/>
      <c r="P603" s="95"/>
      <c r="Q603" s="148"/>
      <c r="R603" s="148"/>
      <c r="S603" s="148"/>
      <c r="T603" s="148"/>
      <c r="U603" s="148"/>
      <c r="V603" s="148"/>
      <c r="W603" s="148"/>
      <c r="X603" s="148"/>
      <c r="Y603" s="148"/>
      <c r="Z603" s="148"/>
    </row>
    <row r="604" spans="1:26" ht="15.75" customHeight="1">
      <c r="A604" s="148"/>
      <c r="B604" s="148"/>
      <c r="C604" s="148"/>
      <c r="D604" s="148"/>
      <c r="E604" s="235"/>
      <c r="F604" s="148"/>
      <c r="G604" s="148"/>
      <c r="H604" s="227"/>
      <c r="I604" s="148"/>
      <c r="J604" s="148"/>
      <c r="K604" s="148"/>
      <c r="L604" s="148"/>
      <c r="M604" s="148"/>
      <c r="N604" s="243"/>
      <c r="O604" s="95"/>
      <c r="P604" s="95"/>
      <c r="Q604" s="148"/>
      <c r="R604" s="148"/>
      <c r="S604" s="148"/>
      <c r="T604" s="148"/>
      <c r="U604" s="148"/>
      <c r="V604" s="148"/>
      <c r="W604" s="148"/>
      <c r="X604" s="148"/>
      <c r="Y604" s="148"/>
      <c r="Z604" s="148"/>
    </row>
    <row r="605" spans="1:26" ht="15.75" customHeight="1">
      <c r="A605" s="148"/>
      <c r="B605" s="148"/>
      <c r="C605" s="148"/>
      <c r="D605" s="148"/>
      <c r="E605" s="235"/>
      <c r="F605" s="148"/>
      <c r="G605" s="148"/>
      <c r="H605" s="227"/>
      <c r="I605" s="148"/>
      <c r="J605" s="148"/>
      <c r="K605" s="148"/>
      <c r="L605" s="148"/>
      <c r="M605" s="148"/>
      <c r="N605" s="243"/>
      <c r="O605" s="95"/>
      <c r="P605" s="95"/>
      <c r="Q605" s="148"/>
      <c r="R605" s="148"/>
      <c r="S605" s="148"/>
      <c r="T605" s="148"/>
      <c r="U605" s="148"/>
      <c r="V605" s="148"/>
      <c r="W605" s="148"/>
      <c r="X605" s="148"/>
      <c r="Y605" s="148"/>
      <c r="Z605" s="148"/>
    </row>
    <row r="606" spans="1:26" ht="15.75" customHeight="1">
      <c r="A606" s="148"/>
      <c r="B606" s="148"/>
      <c r="C606" s="148"/>
      <c r="D606" s="148"/>
      <c r="E606" s="235"/>
      <c r="F606" s="148"/>
      <c r="G606" s="148"/>
      <c r="H606" s="227"/>
      <c r="I606" s="148"/>
      <c r="J606" s="148"/>
      <c r="K606" s="148"/>
      <c r="L606" s="148"/>
      <c r="M606" s="148"/>
      <c r="N606" s="243"/>
      <c r="O606" s="95"/>
      <c r="P606" s="95"/>
      <c r="Q606" s="148"/>
      <c r="R606" s="148"/>
      <c r="S606" s="148"/>
      <c r="T606" s="148"/>
      <c r="U606" s="148"/>
      <c r="V606" s="148"/>
      <c r="W606" s="148"/>
      <c r="X606" s="148"/>
      <c r="Y606" s="148"/>
      <c r="Z606" s="148"/>
    </row>
    <row r="607" spans="1:26" ht="15.75" customHeight="1">
      <c r="A607" s="148"/>
      <c r="B607" s="148"/>
      <c r="C607" s="148"/>
      <c r="D607" s="148"/>
      <c r="E607" s="235"/>
      <c r="F607" s="148"/>
      <c r="G607" s="148"/>
      <c r="H607" s="227"/>
      <c r="I607" s="148"/>
      <c r="J607" s="148"/>
      <c r="K607" s="148"/>
      <c r="L607" s="148"/>
      <c r="M607" s="148"/>
      <c r="N607" s="243"/>
      <c r="O607" s="95"/>
      <c r="P607" s="95"/>
      <c r="Q607" s="148"/>
      <c r="R607" s="148"/>
      <c r="S607" s="148"/>
      <c r="T607" s="148"/>
      <c r="U607" s="148"/>
      <c r="V607" s="148"/>
      <c r="W607" s="148"/>
      <c r="X607" s="148"/>
      <c r="Y607" s="148"/>
      <c r="Z607" s="148"/>
    </row>
    <row r="608" spans="1:26" ht="15.75" customHeight="1">
      <c r="A608" s="148"/>
      <c r="B608" s="148"/>
      <c r="C608" s="148"/>
      <c r="D608" s="148"/>
      <c r="E608" s="235"/>
      <c r="F608" s="148"/>
      <c r="G608" s="148"/>
      <c r="H608" s="227"/>
      <c r="I608" s="148"/>
      <c r="J608" s="148"/>
      <c r="K608" s="148"/>
      <c r="L608" s="148"/>
      <c r="M608" s="148"/>
      <c r="N608" s="243"/>
      <c r="O608" s="95"/>
      <c r="P608" s="95"/>
      <c r="Q608" s="148"/>
      <c r="R608" s="148"/>
      <c r="S608" s="148"/>
      <c r="T608" s="148"/>
      <c r="U608" s="148"/>
      <c r="V608" s="148"/>
      <c r="W608" s="148"/>
      <c r="X608" s="148"/>
      <c r="Y608" s="148"/>
      <c r="Z608" s="148"/>
    </row>
    <row r="609" spans="1:26" ht="15.75" customHeight="1">
      <c r="A609" s="148"/>
      <c r="B609" s="148"/>
      <c r="C609" s="148"/>
      <c r="D609" s="148"/>
      <c r="E609" s="235"/>
      <c r="F609" s="148"/>
      <c r="G609" s="148"/>
      <c r="H609" s="227"/>
      <c r="I609" s="148"/>
      <c r="J609" s="148"/>
      <c r="K609" s="148"/>
      <c r="L609" s="148"/>
      <c r="M609" s="148"/>
      <c r="N609" s="243"/>
      <c r="O609" s="95"/>
      <c r="P609" s="95"/>
      <c r="Q609" s="148"/>
      <c r="R609" s="148"/>
      <c r="S609" s="148"/>
      <c r="T609" s="148"/>
      <c r="U609" s="148"/>
      <c r="V609" s="148"/>
      <c r="W609" s="148"/>
      <c r="X609" s="148"/>
      <c r="Y609" s="148"/>
      <c r="Z609" s="148"/>
    </row>
    <row r="610" spans="1:26" ht="15.75" customHeight="1">
      <c r="A610" s="148"/>
      <c r="B610" s="148"/>
      <c r="C610" s="148"/>
      <c r="D610" s="148"/>
      <c r="E610" s="235"/>
      <c r="F610" s="148"/>
      <c r="G610" s="148"/>
      <c r="H610" s="227"/>
      <c r="I610" s="148"/>
      <c r="J610" s="148"/>
      <c r="K610" s="148"/>
      <c r="L610" s="148"/>
      <c r="M610" s="148"/>
      <c r="N610" s="243"/>
      <c r="O610" s="95"/>
      <c r="P610" s="95"/>
      <c r="Q610" s="148"/>
      <c r="R610" s="148"/>
      <c r="S610" s="148"/>
      <c r="T610" s="148"/>
      <c r="U610" s="148"/>
      <c r="V610" s="148"/>
      <c r="W610" s="148"/>
      <c r="X610" s="148"/>
      <c r="Y610" s="148"/>
      <c r="Z610" s="148"/>
    </row>
    <row r="611" spans="1:26" ht="15.75" customHeight="1">
      <c r="A611" s="148"/>
      <c r="B611" s="148"/>
      <c r="C611" s="148"/>
      <c r="D611" s="148"/>
      <c r="E611" s="235"/>
      <c r="F611" s="148"/>
      <c r="G611" s="148"/>
      <c r="H611" s="227"/>
      <c r="I611" s="148"/>
      <c r="J611" s="148"/>
      <c r="K611" s="148"/>
      <c r="L611" s="148"/>
      <c r="M611" s="148"/>
      <c r="N611" s="243"/>
      <c r="O611" s="95"/>
      <c r="P611" s="95"/>
      <c r="Q611" s="148"/>
      <c r="R611" s="148"/>
      <c r="S611" s="148"/>
      <c r="T611" s="148"/>
      <c r="U611" s="148"/>
      <c r="V611" s="148"/>
      <c r="W611" s="148"/>
      <c r="X611" s="148"/>
      <c r="Y611" s="148"/>
      <c r="Z611" s="148"/>
    </row>
    <row r="612" spans="1:26" ht="15.75" customHeight="1">
      <c r="A612" s="148"/>
      <c r="B612" s="148"/>
      <c r="C612" s="148"/>
      <c r="D612" s="148"/>
      <c r="E612" s="235"/>
      <c r="F612" s="148"/>
      <c r="G612" s="148"/>
      <c r="H612" s="227"/>
      <c r="I612" s="148"/>
      <c r="J612" s="148"/>
      <c r="K612" s="148"/>
      <c r="L612" s="148"/>
      <c r="M612" s="148"/>
      <c r="N612" s="243"/>
      <c r="O612" s="95"/>
      <c r="P612" s="95"/>
      <c r="Q612" s="148"/>
      <c r="R612" s="148"/>
      <c r="S612" s="148"/>
      <c r="T612" s="148"/>
      <c r="U612" s="148"/>
      <c r="V612" s="148"/>
      <c r="W612" s="148"/>
      <c r="X612" s="148"/>
      <c r="Y612" s="148"/>
      <c r="Z612" s="148"/>
    </row>
    <row r="613" spans="1:26" ht="15.75" customHeight="1">
      <c r="A613" s="148"/>
      <c r="B613" s="148"/>
      <c r="C613" s="148"/>
      <c r="D613" s="148"/>
      <c r="E613" s="235"/>
      <c r="F613" s="148"/>
      <c r="G613" s="148"/>
      <c r="H613" s="227"/>
      <c r="I613" s="148"/>
      <c r="J613" s="148"/>
      <c r="K613" s="148"/>
      <c r="L613" s="148"/>
      <c r="M613" s="148"/>
      <c r="N613" s="243"/>
      <c r="O613" s="95"/>
      <c r="P613" s="95"/>
      <c r="Q613" s="148"/>
      <c r="R613" s="148"/>
      <c r="S613" s="148"/>
      <c r="T613" s="148"/>
      <c r="U613" s="148"/>
      <c r="V613" s="148"/>
      <c r="W613" s="148"/>
      <c r="X613" s="148"/>
      <c r="Y613" s="148"/>
      <c r="Z613" s="148"/>
    </row>
    <row r="614" spans="1:26" ht="15.75" customHeight="1">
      <c r="A614" s="148"/>
      <c r="B614" s="148"/>
      <c r="C614" s="148"/>
      <c r="D614" s="148"/>
      <c r="E614" s="235"/>
      <c r="F614" s="148"/>
      <c r="G614" s="148"/>
      <c r="H614" s="227"/>
      <c r="I614" s="148"/>
      <c r="J614" s="148"/>
      <c r="K614" s="148"/>
      <c r="L614" s="148"/>
      <c r="M614" s="148"/>
      <c r="N614" s="243"/>
      <c r="O614" s="95"/>
      <c r="P614" s="95"/>
      <c r="Q614" s="148"/>
      <c r="R614" s="148"/>
      <c r="S614" s="148"/>
      <c r="T614" s="148"/>
      <c r="U614" s="148"/>
      <c r="V614" s="148"/>
      <c r="W614" s="148"/>
      <c r="X614" s="148"/>
      <c r="Y614" s="148"/>
      <c r="Z614" s="148"/>
    </row>
    <row r="615" spans="1:26" ht="15.75" customHeight="1">
      <c r="A615" s="148"/>
      <c r="B615" s="148"/>
      <c r="C615" s="148"/>
      <c r="D615" s="148"/>
      <c r="E615" s="235"/>
      <c r="F615" s="148"/>
      <c r="G615" s="148"/>
      <c r="H615" s="227"/>
      <c r="I615" s="148"/>
      <c r="J615" s="148"/>
      <c r="K615" s="148"/>
      <c r="L615" s="148"/>
      <c r="M615" s="148"/>
      <c r="N615" s="243"/>
      <c r="O615" s="95"/>
      <c r="P615" s="95"/>
      <c r="Q615" s="148"/>
      <c r="R615" s="148"/>
      <c r="S615" s="148"/>
      <c r="T615" s="148"/>
      <c r="U615" s="148"/>
      <c r="V615" s="148"/>
      <c r="W615" s="148"/>
      <c r="X615" s="148"/>
      <c r="Y615" s="148"/>
      <c r="Z615" s="148"/>
    </row>
    <row r="616" spans="1:26" ht="15.75" customHeight="1">
      <c r="A616" s="148"/>
      <c r="B616" s="148"/>
      <c r="C616" s="148"/>
      <c r="D616" s="148"/>
      <c r="E616" s="235"/>
      <c r="F616" s="148"/>
      <c r="G616" s="148"/>
      <c r="H616" s="227"/>
      <c r="I616" s="148"/>
      <c r="J616" s="148"/>
      <c r="K616" s="148"/>
      <c r="L616" s="148"/>
      <c r="M616" s="148"/>
      <c r="N616" s="243"/>
      <c r="O616" s="95"/>
      <c r="P616" s="95"/>
      <c r="Q616" s="148"/>
      <c r="R616" s="148"/>
      <c r="S616" s="148"/>
      <c r="T616" s="148"/>
      <c r="U616" s="148"/>
      <c r="V616" s="148"/>
      <c r="W616" s="148"/>
      <c r="X616" s="148"/>
      <c r="Y616" s="148"/>
      <c r="Z616" s="148"/>
    </row>
    <row r="617" spans="1:26" ht="15.75" customHeight="1">
      <c r="A617" s="148"/>
      <c r="B617" s="148"/>
      <c r="C617" s="148"/>
      <c r="D617" s="148"/>
      <c r="E617" s="235"/>
      <c r="F617" s="148"/>
      <c r="G617" s="148"/>
      <c r="H617" s="227"/>
      <c r="I617" s="148"/>
      <c r="J617" s="148"/>
      <c r="K617" s="148"/>
      <c r="L617" s="148"/>
      <c r="M617" s="148"/>
      <c r="N617" s="243"/>
      <c r="O617" s="95"/>
      <c r="P617" s="95"/>
      <c r="Q617" s="148"/>
      <c r="R617" s="148"/>
      <c r="S617" s="148"/>
      <c r="T617" s="148"/>
      <c r="U617" s="148"/>
      <c r="V617" s="148"/>
      <c r="W617" s="148"/>
      <c r="X617" s="148"/>
      <c r="Y617" s="148"/>
      <c r="Z617" s="148"/>
    </row>
    <row r="618" spans="1:26" ht="15.75" customHeight="1">
      <c r="A618" s="148"/>
      <c r="B618" s="148"/>
      <c r="C618" s="148"/>
      <c r="D618" s="148"/>
      <c r="E618" s="235"/>
      <c r="F618" s="148"/>
      <c r="G618" s="148"/>
      <c r="H618" s="227"/>
      <c r="I618" s="148"/>
      <c r="J618" s="148"/>
      <c r="K618" s="148"/>
      <c r="L618" s="148"/>
      <c r="M618" s="148"/>
      <c r="N618" s="243"/>
      <c r="O618" s="95"/>
      <c r="P618" s="95"/>
      <c r="Q618" s="148"/>
      <c r="R618" s="148"/>
      <c r="S618" s="148"/>
      <c r="T618" s="148"/>
      <c r="U618" s="148"/>
      <c r="V618" s="148"/>
      <c r="W618" s="148"/>
      <c r="X618" s="148"/>
      <c r="Y618" s="148"/>
      <c r="Z618" s="148"/>
    </row>
    <row r="619" spans="1:26" ht="15.75" customHeight="1">
      <c r="A619" s="148"/>
      <c r="B619" s="148"/>
      <c r="C619" s="148"/>
      <c r="D619" s="148"/>
      <c r="E619" s="235"/>
      <c r="F619" s="148"/>
      <c r="G619" s="148"/>
      <c r="H619" s="227"/>
      <c r="I619" s="148"/>
      <c r="J619" s="148"/>
      <c r="K619" s="148"/>
      <c r="L619" s="148"/>
      <c r="M619" s="148"/>
      <c r="N619" s="243"/>
      <c r="O619" s="95"/>
      <c r="P619" s="95"/>
      <c r="Q619" s="148"/>
      <c r="R619" s="148"/>
      <c r="S619" s="148"/>
      <c r="T619" s="148"/>
      <c r="U619" s="148"/>
      <c r="V619" s="148"/>
      <c r="W619" s="148"/>
      <c r="X619" s="148"/>
      <c r="Y619" s="148"/>
      <c r="Z619" s="148"/>
    </row>
    <row r="620" spans="1:26" ht="15.75" customHeight="1">
      <c r="A620" s="148"/>
      <c r="B620" s="148"/>
      <c r="C620" s="148"/>
      <c r="D620" s="148"/>
      <c r="E620" s="235"/>
      <c r="F620" s="148"/>
      <c r="G620" s="148"/>
      <c r="H620" s="227"/>
      <c r="I620" s="148"/>
      <c r="J620" s="148"/>
      <c r="K620" s="148"/>
      <c r="L620" s="148"/>
      <c r="M620" s="148"/>
      <c r="N620" s="243"/>
      <c r="O620" s="95"/>
      <c r="P620" s="95"/>
      <c r="Q620" s="148"/>
      <c r="R620" s="148"/>
      <c r="S620" s="148"/>
      <c r="T620" s="148"/>
      <c r="U620" s="148"/>
      <c r="V620" s="148"/>
      <c r="W620" s="148"/>
      <c r="X620" s="148"/>
      <c r="Y620" s="148"/>
      <c r="Z620" s="148"/>
    </row>
    <row r="621" spans="1:26" ht="15.75" customHeight="1">
      <c r="A621" s="148"/>
      <c r="B621" s="148"/>
      <c r="C621" s="148"/>
      <c r="D621" s="148"/>
      <c r="E621" s="235"/>
      <c r="F621" s="148"/>
      <c r="G621" s="148"/>
      <c r="H621" s="227"/>
      <c r="I621" s="148"/>
      <c r="J621" s="148"/>
      <c r="K621" s="148"/>
      <c r="L621" s="148"/>
      <c r="M621" s="148"/>
      <c r="N621" s="243"/>
      <c r="O621" s="95"/>
      <c r="P621" s="95"/>
      <c r="Q621" s="148"/>
      <c r="R621" s="148"/>
      <c r="S621" s="148"/>
      <c r="T621" s="148"/>
      <c r="U621" s="148"/>
      <c r="V621" s="148"/>
      <c r="W621" s="148"/>
      <c r="X621" s="148"/>
      <c r="Y621" s="148"/>
      <c r="Z621" s="148"/>
    </row>
    <row r="622" spans="1:26" ht="15.75" customHeight="1">
      <c r="A622" s="148"/>
      <c r="B622" s="148"/>
      <c r="C622" s="148"/>
      <c r="D622" s="148"/>
      <c r="E622" s="235"/>
      <c r="F622" s="148"/>
      <c r="G622" s="148"/>
      <c r="H622" s="227"/>
      <c r="I622" s="148"/>
      <c r="J622" s="148"/>
      <c r="K622" s="148"/>
      <c r="L622" s="148"/>
      <c r="M622" s="148"/>
      <c r="N622" s="243"/>
      <c r="O622" s="95"/>
      <c r="P622" s="95"/>
      <c r="Q622" s="148"/>
      <c r="R622" s="148"/>
      <c r="S622" s="148"/>
      <c r="T622" s="148"/>
      <c r="U622" s="148"/>
      <c r="V622" s="148"/>
      <c r="W622" s="148"/>
      <c r="X622" s="148"/>
      <c r="Y622" s="148"/>
      <c r="Z622" s="148"/>
    </row>
    <row r="623" spans="1:26" ht="15.75" customHeight="1">
      <c r="A623" s="148"/>
      <c r="B623" s="148"/>
      <c r="C623" s="148"/>
      <c r="D623" s="148"/>
      <c r="E623" s="235"/>
      <c r="F623" s="148"/>
      <c r="G623" s="148"/>
      <c r="H623" s="227"/>
      <c r="I623" s="148"/>
      <c r="J623" s="148"/>
      <c r="K623" s="148"/>
      <c r="L623" s="148"/>
      <c r="M623" s="148"/>
      <c r="N623" s="243"/>
      <c r="O623" s="95"/>
      <c r="P623" s="95"/>
      <c r="Q623" s="148"/>
      <c r="R623" s="148"/>
      <c r="S623" s="148"/>
      <c r="T623" s="148"/>
      <c r="U623" s="148"/>
      <c r="V623" s="148"/>
      <c r="W623" s="148"/>
      <c r="X623" s="148"/>
      <c r="Y623" s="148"/>
      <c r="Z623" s="148"/>
    </row>
    <row r="624" spans="1:26" ht="15.75" customHeight="1">
      <c r="A624" s="148"/>
      <c r="B624" s="148"/>
      <c r="C624" s="148"/>
      <c r="D624" s="148"/>
      <c r="E624" s="235"/>
      <c r="F624" s="148"/>
      <c r="G624" s="148"/>
      <c r="H624" s="227"/>
      <c r="I624" s="148"/>
      <c r="J624" s="148"/>
      <c r="K624" s="148"/>
      <c r="L624" s="148"/>
      <c r="M624" s="148"/>
      <c r="N624" s="243"/>
      <c r="O624" s="95"/>
      <c r="P624" s="95"/>
      <c r="Q624" s="148"/>
      <c r="R624" s="148"/>
      <c r="S624" s="148"/>
      <c r="T624" s="148"/>
      <c r="U624" s="148"/>
      <c r="V624" s="148"/>
      <c r="W624" s="148"/>
      <c r="X624" s="148"/>
      <c r="Y624" s="148"/>
      <c r="Z624" s="148"/>
    </row>
    <row r="625" spans="1:26" ht="15.75" customHeight="1">
      <c r="A625" s="148"/>
      <c r="B625" s="148"/>
      <c r="C625" s="148"/>
      <c r="D625" s="148"/>
      <c r="E625" s="235"/>
      <c r="F625" s="148"/>
      <c r="G625" s="148"/>
      <c r="H625" s="227"/>
      <c r="I625" s="148"/>
      <c r="J625" s="148"/>
      <c r="K625" s="148"/>
      <c r="L625" s="148"/>
      <c r="M625" s="148"/>
      <c r="N625" s="243"/>
      <c r="O625" s="95"/>
      <c r="P625" s="95"/>
      <c r="Q625" s="148"/>
      <c r="R625" s="148"/>
      <c r="S625" s="148"/>
      <c r="T625" s="148"/>
      <c r="U625" s="148"/>
      <c r="V625" s="148"/>
      <c r="W625" s="148"/>
      <c r="X625" s="148"/>
      <c r="Y625" s="148"/>
      <c r="Z625" s="148"/>
    </row>
    <row r="626" spans="1:26" ht="15.75" customHeight="1">
      <c r="A626" s="148"/>
      <c r="B626" s="148"/>
      <c r="C626" s="148"/>
      <c r="D626" s="148"/>
      <c r="E626" s="235"/>
      <c r="F626" s="148"/>
      <c r="G626" s="148"/>
      <c r="H626" s="227"/>
      <c r="I626" s="148"/>
      <c r="J626" s="148"/>
      <c r="K626" s="148"/>
      <c r="L626" s="148"/>
      <c r="M626" s="148"/>
      <c r="N626" s="243"/>
      <c r="O626" s="95"/>
      <c r="P626" s="95"/>
      <c r="Q626" s="148"/>
      <c r="R626" s="148"/>
      <c r="S626" s="148"/>
      <c r="T626" s="148"/>
      <c r="U626" s="148"/>
      <c r="V626" s="148"/>
      <c r="W626" s="148"/>
      <c r="X626" s="148"/>
      <c r="Y626" s="148"/>
      <c r="Z626" s="148"/>
    </row>
    <row r="627" spans="1:26" ht="15.75" customHeight="1">
      <c r="A627" s="148"/>
      <c r="B627" s="148"/>
      <c r="C627" s="148"/>
      <c r="D627" s="148"/>
      <c r="E627" s="235"/>
      <c r="F627" s="148"/>
      <c r="G627" s="148"/>
      <c r="H627" s="227"/>
      <c r="I627" s="148"/>
      <c r="J627" s="148"/>
      <c r="K627" s="148"/>
      <c r="L627" s="148"/>
      <c r="M627" s="148"/>
      <c r="N627" s="243"/>
      <c r="O627" s="95"/>
      <c r="P627" s="95"/>
      <c r="Q627" s="148"/>
      <c r="R627" s="148"/>
      <c r="S627" s="148"/>
      <c r="T627" s="148"/>
      <c r="U627" s="148"/>
      <c r="V627" s="148"/>
      <c r="W627" s="148"/>
      <c r="X627" s="148"/>
      <c r="Y627" s="148"/>
      <c r="Z627" s="148"/>
    </row>
    <row r="628" spans="1:26" ht="15.75" customHeight="1">
      <c r="A628" s="148"/>
      <c r="B628" s="148"/>
      <c r="C628" s="148"/>
      <c r="D628" s="148"/>
      <c r="E628" s="235"/>
      <c r="F628" s="148"/>
      <c r="G628" s="148"/>
      <c r="H628" s="227"/>
      <c r="I628" s="148"/>
      <c r="J628" s="148"/>
      <c r="K628" s="148"/>
      <c r="L628" s="148"/>
      <c r="M628" s="148"/>
      <c r="N628" s="243"/>
      <c r="O628" s="95"/>
      <c r="P628" s="95"/>
      <c r="Q628" s="148"/>
      <c r="R628" s="148"/>
      <c r="S628" s="148"/>
      <c r="T628" s="148"/>
      <c r="U628" s="148"/>
      <c r="V628" s="148"/>
      <c r="W628" s="148"/>
      <c r="X628" s="148"/>
      <c r="Y628" s="148"/>
      <c r="Z628" s="148"/>
    </row>
    <row r="629" spans="1:26" ht="15.75" customHeight="1">
      <c r="A629" s="148"/>
      <c r="B629" s="148"/>
      <c r="C629" s="148"/>
      <c r="D629" s="148"/>
      <c r="E629" s="235"/>
      <c r="F629" s="148"/>
      <c r="G629" s="148"/>
      <c r="H629" s="227"/>
      <c r="I629" s="148"/>
      <c r="J629" s="148"/>
      <c r="K629" s="148"/>
      <c r="L629" s="148"/>
      <c r="M629" s="148"/>
      <c r="N629" s="243"/>
      <c r="O629" s="95"/>
      <c r="P629" s="95"/>
      <c r="Q629" s="148"/>
      <c r="R629" s="148"/>
      <c r="S629" s="148"/>
      <c r="T629" s="148"/>
      <c r="U629" s="148"/>
      <c r="V629" s="148"/>
      <c r="W629" s="148"/>
      <c r="X629" s="148"/>
      <c r="Y629" s="148"/>
      <c r="Z629" s="148"/>
    </row>
    <row r="630" spans="1:26" ht="15.75" customHeight="1">
      <c r="A630" s="148"/>
      <c r="B630" s="148"/>
      <c r="C630" s="148"/>
      <c r="D630" s="148"/>
      <c r="E630" s="235"/>
      <c r="F630" s="148"/>
      <c r="G630" s="148"/>
      <c r="H630" s="227"/>
      <c r="I630" s="148"/>
      <c r="J630" s="148"/>
      <c r="K630" s="148"/>
      <c r="L630" s="148"/>
      <c r="M630" s="148"/>
      <c r="N630" s="243"/>
      <c r="O630" s="95"/>
      <c r="P630" s="95"/>
      <c r="Q630" s="148"/>
      <c r="R630" s="148"/>
      <c r="S630" s="148"/>
      <c r="T630" s="148"/>
      <c r="U630" s="148"/>
      <c r="V630" s="148"/>
      <c r="W630" s="148"/>
      <c r="X630" s="148"/>
      <c r="Y630" s="148"/>
      <c r="Z630" s="148"/>
    </row>
    <row r="631" spans="1:26" ht="15.75" customHeight="1">
      <c r="A631" s="148"/>
      <c r="B631" s="148"/>
      <c r="C631" s="148"/>
      <c r="D631" s="148"/>
      <c r="E631" s="235"/>
      <c r="F631" s="148"/>
      <c r="G631" s="148"/>
      <c r="H631" s="227"/>
      <c r="I631" s="148"/>
      <c r="J631" s="148"/>
      <c r="K631" s="148"/>
      <c r="L631" s="148"/>
      <c r="M631" s="148"/>
      <c r="N631" s="243"/>
      <c r="O631" s="95"/>
      <c r="P631" s="95"/>
      <c r="Q631" s="148"/>
      <c r="R631" s="148"/>
      <c r="S631" s="148"/>
      <c r="T631" s="148"/>
      <c r="U631" s="148"/>
      <c r="V631" s="148"/>
      <c r="W631" s="148"/>
      <c r="X631" s="148"/>
      <c r="Y631" s="148"/>
      <c r="Z631" s="148"/>
    </row>
    <row r="632" spans="1:26" ht="15.75" customHeight="1">
      <c r="A632" s="148"/>
      <c r="B632" s="148"/>
      <c r="C632" s="148"/>
      <c r="D632" s="148"/>
      <c r="E632" s="235"/>
      <c r="F632" s="148"/>
      <c r="G632" s="148"/>
      <c r="H632" s="227"/>
      <c r="I632" s="148"/>
      <c r="J632" s="148"/>
      <c r="K632" s="148"/>
      <c r="L632" s="148"/>
      <c r="M632" s="148"/>
      <c r="N632" s="243"/>
      <c r="O632" s="95"/>
      <c r="P632" s="95"/>
      <c r="Q632" s="148"/>
      <c r="R632" s="148"/>
      <c r="S632" s="148"/>
      <c r="T632" s="148"/>
      <c r="U632" s="148"/>
      <c r="V632" s="148"/>
      <c r="W632" s="148"/>
      <c r="X632" s="148"/>
      <c r="Y632" s="148"/>
      <c r="Z632" s="148"/>
    </row>
    <row r="633" spans="1:26" ht="15.75" customHeight="1">
      <c r="A633" s="148"/>
      <c r="B633" s="148"/>
      <c r="C633" s="148"/>
      <c r="D633" s="148"/>
      <c r="E633" s="235"/>
      <c r="F633" s="148"/>
      <c r="G633" s="148"/>
      <c r="H633" s="227"/>
      <c r="I633" s="148"/>
      <c r="J633" s="148"/>
      <c r="K633" s="148"/>
      <c r="L633" s="148"/>
      <c r="M633" s="148"/>
      <c r="N633" s="243"/>
      <c r="O633" s="95"/>
      <c r="P633" s="95"/>
      <c r="Q633" s="148"/>
      <c r="R633" s="148"/>
      <c r="S633" s="148"/>
      <c r="T633" s="148"/>
      <c r="U633" s="148"/>
      <c r="V633" s="148"/>
      <c r="W633" s="148"/>
      <c r="X633" s="148"/>
      <c r="Y633" s="148"/>
      <c r="Z633" s="148"/>
    </row>
    <row r="634" spans="1:26" ht="15.75" customHeight="1">
      <c r="A634" s="148"/>
      <c r="B634" s="148"/>
      <c r="C634" s="148"/>
      <c r="D634" s="148"/>
      <c r="E634" s="235"/>
      <c r="F634" s="148"/>
      <c r="G634" s="148"/>
      <c r="H634" s="227"/>
      <c r="I634" s="148"/>
      <c r="J634" s="148"/>
      <c r="K634" s="148"/>
      <c r="L634" s="148"/>
      <c r="M634" s="148"/>
      <c r="N634" s="243"/>
      <c r="O634" s="95"/>
      <c r="P634" s="95"/>
      <c r="Q634" s="148"/>
      <c r="R634" s="148"/>
      <c r="S634" s="148"/>
      <c r="T634" s="148"/>
      <c r="U634" s="148"/>
      <c r="V634" s="148"/>
      <c r="W634" s="148"/>
      <c r="X634" s="148"/>
      <c r="Y634" s="148"/>
      <c r="Z634" s="148"/>
    </row>
    <row r="635" spans="1:26" ht="15.75" customHeight="1">
      <c r="A635" s="148"/>
      <c r="B635" s="148"/>
      <c r="C635" s="148"/>
      <c r="D635" s="148"/>
      <c r="E635" s="235"/>
      <c r="F635" s="148"/>
      <c r="G635" s="148"/>
      <c r="H635" s="227"/>
      <c r="I635" s="148"/>
      <c r="J635" s="148"/>
      <c r="K635" s="148"/>
      <c r="L635" s="148"/>
      <c r="M635" s="148"/>
      <c r="N635" s="243"/>
      <c r="O635" s="95"/>
      <c r="P635" s="95"/>
      <c r="Q635" s="148"/>
      <c r="R635" s="148"/>
      <c r="S635" s="148"/>
      <c r="T635" s="148"/>
      <c r="U635" s="148"/>
      <c r="V635" s="148"/>
      <c r="W635" s="148"/>
      <c r="X635" s="148"/>
      <c r="Y635" s="148"/>
      <c r="Z635" s="148"/>
    </row>
    <row r="636" spans="1:26" ht="15.75" customHeight="1">
      <c r="A636" s="148"/>
      <c r="B636" s="148"/>
      <c r="C636" s="148"/>
      <c r="D636" s="148"/>
      <c r="E636" s="235"/>
      <c r="F636" s="148"/>
      <c r="G636" s="148"/>
      <c r="H636" s="227"/>
      <c r="I636" s="148"/>
      <c r="J636" s="148"/>
      <c r="K636" s="148"/>
      <c r="L636" s="148"/>
      <c r="M636" s="148"/>
      <c r="N636" s="243"/>
      <c r="O636" s="95"/>
      <c r="P636" s="95"/>
      <c r="Q636" s="148"/>
      <c r="R636" s="148"/>
      <c r="S636" s="148"/>
      <c r="T636" s="148"/>
      <c r="U636" s="148"/>
      <c r="V636" s="148"/>
      <c r="W636" s="148"/>
      <c r="X636" s="148"/>
      <c r="Y636" s="148"/>
      <c r="Z636" s="148"/>
    </row>
    <row r="637" spans="1:26" ht="15.75" customHeight="1">
      <c r="A637" s="148"/>
      <c r="B637" s="148"/>
      <c r="C637" s="148"/>
      <c r="D637" s="148"/>
      <c r="E637" s="235"/>
      <c r="F637" s="148"/>
      <c r="G637" s="148"/>
      <c r="H637" s="227"/>
      <c r="I637" s="148"/>
      <c r="J637" s="148"/>
      <c r="K637" s="148"/>
      <c r="L637" s="148"/>
      <c r="M637" s="148"/>
      <c r="N637" s="243"/>
      <c r="O637" s="95"/>
      <c r="P637" s="95"/>
      <c r="Q637" s="148"/>
      <c r="R637" s="148"/>
      <c r="S637" s="148"/>
      <c r="T637" s="148"/>
      <c r="U637" s="148"/>
      <c r="V637" s="148"/>
      <c r="W637" s="148"/>
      <c r="X637" s="148"/>
      <c r="Y637" s="148"/>
      <c r="Z637" s="148"/>
    </row>
    <row r="638" spans="1:26" ht="15.75" customHeight="1">
      <c r="A638" s="148"/>
      <c r="B638" s="148"/>
      <c r="C638" s="148"/>
      <c r="D638" s="148"/>
      <c r="E638" s="235"/>
      <c r="F638" s="148"/>
      <c r="G638" s="148"/>
      <c r="H638" s="227"/>
      <c r="I638" s="148"/>
      <c r="J638" s="148"/>
      <c r="K638" s="148"/>
      <c r="L638" s="148"/>
      <c r="M638" s="148"/>
      <c r="N638" s="243"/>
      <c r="O638" s="95"/>
      <c r="P638" s="95"/>
      <c r="Q638" s="148"/>
      <c r="R638" s="148"/>
      <c r="S638" s="148"/>
      <c r="T638" s="148"/>
      <c r="U638" s="148"/>
      <c r="V638" s="148"/>
      <c r="W638" s="148"/>
      <c r="X638" s="148"/>
      <c r="Y638" s="148"/>
      <c r="Z638" s="148"/>
    </row>
    <row r="639" spans="1:26" ht="15.75" customHeight="1">
      <c r="A639" s="148"/>
      <c r="B639" s="148"/>
      <c r="C639" s="148"/>
      <c r="D639" s="148"/>
      <c r="E639" s="235"/>
      <c r="F639" s="148"/>
      <c r="G639" s="148"/>
      <c r="H639" s="227"/>
      <c r="I639" s="148"/>
      <c r="J639" s="148"/>
      <c r="K639" s="148"/>
      <c r="L639" s="148"/>
      <c r="M639" s="148"/>
      <c r="N639" s="243"/>
      <c r="O639" s="95"/>
      <c r="P639" s="95"/>
      <c r="Q639" s="148"/>
      <c r="R639" s="148"/>
      <c r="S639" s="148"/>
      <c r="T639" s="148"/>
      <c r="U639" s="148"/>
      <c r="V639" s="148"/>
      <c r="W639" s="148"/>
      <c r="X639" s="148"/>
      <c r="Y639" s="148"/>
      <c r="Z639" s="148"/>
    </row>
    <row r="640" spans="1:26" ht="15.75" customHeight="1">
      <c r="A640" s="148"/>
      <c r="B640" s="148"/>
      <c r="C640" s="148"/>
      <c r="D640" s="148"/>
      <c r="E640" s="235"/>
      <c r="F640" s="148"/>
      <c r="G640" s="148"/>
      <c r="H640" s="227"/>
      <c r="I640" s="148"/>
      <c r="J640" s="148"/>
      <c r="K640" s="148"/>
      <c r="L640" s="148"/>
      <c r="M640" s="148"/>
      <c r="N640" s="243"/>
      <c r="O640" s="95"/>
      <c r="P640" s="95"/>
      <c r="Q640" s="148"/>
      <c r="R640" s="148"/>
      <c r="S640" s="148"/>
      <c r="T640" s="148"/>
      <c r="U640" s="148"/>
      <c r="V640" s="148"/>
      <c r="W640" s="148"/>
      <c r="X640" s="148"/>
      <c r="Y640" s="148"/>
      <c r="Z640" s="148"/>
    </row>
    <row r="641" spans="1:26" ht="15.75" customHeight="1">
      <c r="A641" s="148"/>
      <c r="B641" s="148"/>
      <c r="C641" s="148"/>
      <c r="D641" s="148"/>
      <c r="E641" s="235"/>
      <c r="F641" s="148"/>
      <c r="G641" s="148"/>
      <c r="H641" s="227"/>
      <c r="I641" s="148"/>
      <c r="J641" s="148"/>
      <c r="K641" s="148"/>
      <c r="L641" s="148"/>
      <c r="M641" s="148"/>
      <c r="N641" s="243"/>
      <c r="O641" s="95"/>
      <c r="P641" s="95"/>
      <c r="Q641" s="148"/>
      <c r="R641" s="148"/>
      <c r="S641" s="148"/>
      <c r="T641" s="148"/>
      <c r="U641" s="148"/>
      <c r="V641" s="148"/>
      <c r="W641" s="148"/>
      <c r="X641" s="148"/>
      <c r="Y641" s="148"/>
      <c r="Z641" s="148"/>
    </row>
    <row r="642" spans="1:26" ht="15.75" customHeight="1">
      <c r="A642" s="148"/>
      <c r="B642" s="148"/>
      <c r="C642" s="148"/>
      <c r="D642" s="148"/>
      <c r="E642" s="235"/>
      <c r="F642" s="148"/>
      <c r="G642" s="148"/>
      <c r="H642" s="227"/>
      <c r="I642" s="148"/>
      <c r="J642" s="148"/>
      <c r="K642" s="148"/>
      <c r="L642" s="148"/>
      <c r="M642" s="148"/>
      <c r="N642" s="243"/>
      <c r="O642" s="95"/>
      <c r="P642" s="95"/>
      <c r="Q642" s="148"/>
      <c r="R642" s="148"/>
      <c r="S642" s="148"/>
      <c r="T642" s="148"/>
      <c r="U642" s="148"/>
      <c r="V642" s="148"/>
      <c r="W642" s="148"/>
      <c r="X642" s="148"/>
      <c r="Y642" s="148"/>
      <c r="Z642" s="148"/>
    </row>
    <row r="643" spans="1:26" ht="15.75" customHeight="1">
      <c r="A643" s="148"/>
      <c r="B643" s="148"/>
      <c r="C643" s="148"/>
      <c r="D643" s="148"/>
      <c r="E643" s="235"/>
      <c r="F643" s="148"/>
      <c r="G643" s="148"/>
      <c r="H643" s="227"/>
      <c r="I643" s="148"/>
      <c r="J643" s="148"/>
      <c r="K643" s="148"/>
      <c r="L643" s="148"/>
      <c r="M643" s="148"/>
      <c r="N643" s="243"/>
      <c r="O643" s="95"/>
      <c r="P643" s="95"/>
      <c r="Q643" s="148"/>
      <c r="R643" s="148"/>
      <c r="S643" s="148"/>
      <c r="T643" s="148"/>
      <c r="U643" s="148"/>
      <c r="V643" s="148"/>
      <c r="W643" s="148"/>
      <c r="X643" s="148"/>
      <c r="Y643" s="148"/>
      <c r="Z643" s="148"/>
    </row>
    <row r="644" spans="1:26" ht="15.75" customHeight="1">
      <c r="A644" s="148"/>
      <c r="B644" s="148"/>
      <c r="C644" s="148"/>
      <c r="D644" s="148"/>
      <c r="E644" s="235"/>
      <c r="F644" s="148"/>
      <c r="G644" s="148"/>
      <c r="H644" s="227"/>
      <c r="I644" s="148"/>
      <c r="J644" s="148"/>
      <c r="K644" s="148"/>
      <c r="L644" s="148"/>
      <c r="M644" s="148"/>
      <c r="N644" s="243"/>
      <c r="O644" s="95"/>
      <c r="P644" s="95"/>
      <c r="Q644" s="148"/>
      <c r="R644" s="148"/>
      <c r="S644" s="148"/>
      <c r="T644" s="148"/>
      <c r="U644" s="148"/>
      <c r="V644" s="148"/>
      <c r="W644" s="148"/>
      <c r="X644" s="148"/>
      <c r="Y644" s="148"/>
      <c r="Z644" s="148"/>
    </row>
    <row r="645" spans="1:26" ht="15.75" customHeight="1">
      <c r="A645" s="148"/>
      <c r="B645" s="148"/>
      <c r="C645" s="148"/>
      <c r="D645" s="148"/>
      <c r="E645" s="235"/>
      <c r="F645" s="148"/>
      <c r="G645" s="148"/>
      <c r="H645" s="227"/>
      <c r="I645" s="148"/>
      <c r="J645" s="148"/>
      <c r="K645" s="148"/>
      <c r="L645" s="148"/>
      <c r="M645" s="148"/>
      <c r="N645" s="243"/>
      <c r="O645" s="95"/>
      <c r="P645" s="95"/>
      <c r="Q645" s="148"/>
      <c r="R645" s="148"/>
      <c r="S645" s="148"/>
      <c r="T645" s="148"/>
      <c r="U645" s="148"/>
      <c r="V645" s="148"/>
      <c r="W645" s="148"/>
      <c r="X645" s="148"/>
      <c r="Y645" s="148"/>
      <c r="Z645" s="148"/>
    </row>
    <row r="646" spans="1:26" ht="15.75" customHeight="1">
      <c r="A646" s="148"/>
      <c r="B646" s="148"/>
      <c r="C646" s="148"/>
      <c r="D646" s="148"/>
      <c r="E646" s="235"/>
      <c r="F646" s="148"/>
      <c r="G646" s="148"/>
      <c r="H646" s="227"/>
      <c r="I646" s="148"/>
      <c r="J646" s="148"/>
      <c r="K646" s="148"/>
      <c r="L646" s="148"/>
      <c r="M646" s="148"/>
      <c r="N646" s="243"/>
      <c r="O646" s="95"/>
      <c r="P646" s="95"/>
      <c r="Q646" s="148"/>
      <c r="R646" s="148"/>
      <c r="S646" s="148"/>
      <c r="T646" s="148"/>
      <c r="U646" s="148"/>
      <c r="V646" s="148"/>
      <c r="W646" s="148"/>
      <c r="X646" s="148"/>
      <c r="Y646" s="148"/>
      <c r="Z646" s="148"/>
    </row>
    <row r="647" spans="1:26" ht="15.75" customHeight="1">
      <c r="A647" s="148"/>
      <c r="B647" s="148"/>
      <c r="C647" s="148"/>
      <c r="D647" s="148"/>
      <c r="E647" s="235"/>
      <c r="F647" s="148"/>
      <c r="G647" s="148"/>
      <c r="H647" s="227"/>
      <c r="I647" s="148"/>
      <c r="J647" s="148"/>
      <c r="K647" s="148"/>
      <c r="L647" s="148"/>
      <c r="M647" s="148"/>
      <c r="N647" s="243"/>
      <c r="O647" s="95"/>
      <c r="P647" s="95"/>
      <c r="Q647" s="148"/>
      <c r="R647" s="148"/>
      <c r="S647" s="148"/>
      <c r="T647" s="148"/>
      <c r="U647" s="148"/>
      <c r="V647" s="148"/>
      <c r="W647" s="148"/>
      <c r="X647" s="148"/>
      <c r="Y647" s="148"/>
      <c r="Z647" s="148"/>
    </row>
    <row r="648" spans="1:26" ht="15.75" customHeight="1">
      <c r="A648" s="148"/>
      <c r="B648" s="148"/>
      <c r="C648" s="148"/>
      <c r="D648" s="148"/>
      <c r="E648" s="235"/>
      <c r="F648" s="148"/>
      <c r="G648" s="148"/>
      <c r="H648" s="227"/>
      <c r="I648" s="148"/>
      <c r="J648" s="148"/>
      <c r="K648" s="148"/>
      <c r="L648" s="148"/>
      <c r="M648" s="148"/>
      <c r="N648" s="243"/>
      <c r="O648" s="95"/>
      <c r="P648" s="95"/>
      <c r="Q648" s="148"/>
      <c r="R648" s="148"/>
      <c r="S648" s="148"/>
      <c r="T648" s="148"/>
      <c r="U648" s="148"/>
      <c r="V648" s="148"/>
      <c r="W648" s="148"/>
      <c r="X648" s="148"/>
      <c r="Y648" s="148"/>
      <c r="Z648" s="148"/>
    </row>
    <row r="649" spans="1:26" ht="15.75" customHeight="1">
      <c r="A649" s="148"/>
      <c r="B649" s="148"/>
      <c r="C649" s="148"/>
      <c r="D649" s="148"/>
      <c r="E649" s="235"/>
      <c r="F649" s="148"/>
      <c r="G649" s="148"/>
      <c r="H649" s="227"/>
      <c r="I649" s="148"/>
      <c r="J649" s="148"/>
      <c r="K649" s="148"/>
      <c r="L649" s="148"/>
      <c r="M649" s="148"/>
      <c r="N649" s="243"/>
      <c r="O649" s="95"/>
      <c r="P649" s="95"/>
      <c r="Q649" s="148"/>
      <c r="R649" s="148"/>
      <c r="S649" s="148"/>
      <c r="T649" s="148"/>
      <c r="U649" s="148"/>
      <c r="V649" s="148"/>
      <c r="W649" s="148"/>
      <c r="X649" s="148"/>
      <c r="Y649" s="148"/>
      <c r="Z649" s="148"/>
    </row>
    <row r="650" spans="1:26" ht="15.75" customHeight="1">
      <c r="A650" s="148"/>
      <c r="B650" s="148"/>
      <c r="C650" s="148"/>
      <c r="D650" s="148"/>
      <c r="E650" s="235"/>
      <c r="F650" s="148"/>
      <c r="G650" s="148"/>
      <c r="H650" s="227"/>
      <c r="I650" s="148"/>
      <c r="J650" s="148"/>
      <c r="K650" s="148"/>
      <c r="L650" s="148"/>
      <c r="M650" s="148"/>
      <c r="N650" s="243"/>
      <c r="O650" s="95"/>
      <c r="P650" s="95"/>
      <c r="Q650" s="148"/>
      <c r="R650" s="148"/>
      <c r="S650" s="148"/>
      <c r="T650" s="148"/>
      <c r="U650" s="148"/>
      <c r="V650" s="148"/>
      <c r="W650" s="148"/>
      <c r="X650" s="148"/>
      <c r="Y650" s="148"/>
      <c r="Z650" s="148"/>
    </row>
    <row r="651" spans="1:26" ht="15.75" customHeight="1">
      <c r="A651" s="148"/>
      <c r="B651" s="148"/>
      <c r="C651" s="148"/>
      <c r="D651" s="148"/>
      <c r="E651" s="235"/>
      <c r="F651" s="148"/>
      <c r="G651" s="148"/>
      <c r="H651" s="227"/>
      <c r="I651" s="148"/>
      <c r="J651" s="148"/>
      <c r="K651" s="148"/>
      <c r="L651" s="148"/>
      <c r="M651" s="148"/>
      <c r="N651" s="243"/>
      <c r="O651" s="95"/>
      <c r="P651" s="95"/>
      <c r="Q651" s="148"/>
      <c r="R651" s="148"/>
      <c r="S651" s="148"/>
      <c r="T651" s="148"/>
      <c r="U651" s="148"/>
      <c r="V651" s="148"/>
      <c r="W651" s="148"/>
      <c r="X651" s="148"/>
      <c r="Y651" s="148"/>
      <c r="Z651" s="148"/>
    </row>
    <row r="652" spans="1:26" ht="15.75" customHeight="1">
      <c r="A652" s="148"/>
      <c r="B652" s="148"/>
      <c r="C652" s="148"/>
      <c r="D652" s="148"/>
      <c r="E652" s="235"/>
      <c r="F652" s="148"/>
      <c r="G652" s="148"/>
      <c r="H652" s="227"/>
      <c r="I652" s="148"/>
      <c r="J652" s="148"/>
      <c r="K652" s="148"/>
      <c r="L652" s="148"/>
      <c r="M652" s="148"/>
      <c r="N652" s="243"/>
      <c r="O652" s="95"/>
      <c r="P652" s="95"/>
      <c r="Q652" s="148"/>
      <c r="R652" s="148"/>
      <c r="S652" s="148"/>
      <c r="T652" s="148"/>
      <c r="U652" s="148"/>
      <c r="V652" s="148"/>
      <c r="W652" s="148"/>
      <c r="X652" s="148"/>
      <c r="Y652" s="148"/>
      <c r="Z652" s="148"/>
    </row>
    <row r="653" spans="1:26" ht="15.75" customHeight="1">
      <c r="A653" s="148"/>
      <c r="B653" s="148"/>
      <c r="C653" s="148"/>
      <c r="D653" s="148"/>
      <c r="E653" s="235"/>
      <c r="F653" s="148"/>
      <c r="G653" s="148"/>
      <c r="H653" s="227"/>
      <c r="I653" s="148"/>
      <c r="J653" s="148"/>
      <c r="K653" s="148"/>
      <c r="L653" s="148"/>
      <c r="M653" s="148"/>
      <c r="N653" s="243"/>
      <c r="O653" s="95"/>
      <c r="P653" s="95"/>
      <c r="Q653" s="148"/>
      <c r="R653" s="148"/>
      <c r="S653" s="148"/>
      <c r="T653" s="148"/>
      <c r="U653" s="148"/>
      <c r="V653" s="148"/>
      <c r="W653" s="148"/>
      <c r="X653" s="148"/>
      <c r="Y653" s="148"/>
      <c r="Z653" s="148"/>
    </row>
    <row r="654" spans="1:26" ht="15.75" customHeight="1">
      <c r="A654" s="148"/>
      <c r="B654" s="148"/>
      <c r="C654" s="148"/>
      <c r="D654" s="148"/>
      <c r="E654" s="235"/>
      <c r="F654" s="148"/>
      <c r="G654" s="148"/>
      <c r="H654" s="227"/>
      <c r="I654" s="148"/>
      <c r="J654" s="148"/>
      <c r="K654" s="148"/>
      <c r="L654" s="148"/>
      <c r="M654" s="148"/>
      <c r="N654" s="243"/>
      <c r="O654" s="95"/>
      <c r="P654" s="95"/>
      <c r="Q654" s="148"/>
      <c r="R654" s="148"/>
      <c r="S654" s="148"/>
      <c r="T654" s="148"/>
      <c r="U654" s="148"/>
      <c r="V654" s="148"/>
      <c r="W654" s="148"/>
      <c r="X654" s="148"/>
      <c r="Y654" s="148"/>
      <c r="Z654" s="148"/>
    </row>
    <row r="655" spans="1:26" ht="15.75" customHeight="1">
      <c r="A655" s="148"/>
      <c r="B655" s="148"/>
      <c r="C655" s="148"/>
      <c r="D655" s="148"/>
      <c r="E655" s="235"/>
      <c r="F655" s="148"/>
      <c r="G655" s="148"/>
      <c r="H655" s="227"/>
      <c r="I655" s="148"/>
      <c r="J655" s="148"/>
      <c r="K655" s="148"/>
      <c r="L655" s="148"/>
      <c r="M655" s="148"/>
      <c r="N655" s="243"/>
      <c r="O655" s="95"/>
      <c r="P655" s="95"/>
      <c r="Q655" s="148"/>
      <c r="R655" s="148"/>
      <c r="S655" s="148"/>
      <c r="T655" s="148"/>
      <c r="U655" s="148"/>
      <c r="V655" s="148"/>
      <c r="W655" s="148"/>
      <c r="X655" s="148"/>
      <c r="Y655" s="148"/>
      <c r="Z655" s="148"/>
    </row>
    <row r="656" spans="1:26" ht="15.75" customHeight="1">
      <c r="A656" s="148"/>
      <c r="B656" s="148"/>
      <c r="C656" s="148"/>
      <c r="D656" s="148"/>
      <c r="E656" s="235"/>
      <c r="F656" s="148"/>
      <c r="G656" s="148"/>
      <c r="H656" s="227"/>
      <c r="I656" s="148"/>
      <c r="J656" s="148"/>
      <c r="K656" s="148"/>
      <c r="L656" s="148"/>
      <c r="M656" s="148"/>
      <c r="N656" s="243"/>
      <c r="O656" s="95"/>
      <c r="P656" s="95"/>
      <c r="Q656" s="148"/>
      <c r="R656" s="148"/>
      <c r="S656" s="148"/>
      <c r="T656" s="148"/>
      <c r="U656" s="148"/>
      <c r="V656" s="148"/>
      <c r="W656" s="148"/>
      <c r="X656" s="148"/>
      <c r="Y656" s="148"/>
      <c r="Z656" s="148"/>
    </row>
    <row r="657" spans="1:26" ht="15.75" customHeight="1">
      <c r="A657" s="148"/>
      <c r="B657" s="148"/>
      <c r="C657" s="148"/>
      <c r="D657" s="148"/>
      <c r="E657" s="235"/>
      <c r="F657" s="148"/>
      <c r="G657" s="148"/>
      <c r="H657" s="227"/>
      <c r="I657" s="148"/>
      <c r="J657" s="148"/>
      <c r="K657" s="148"/>
      <c r="L657" s="148"/>
      <c r="M657" s="148"/>
      <c r="N657" s="243"/>
      <c r="O657" s="95"/>
      <c r="P657" s="95"/>
      <c r="Q657" s="148"/>
      <c r="R657" s="148"/>
      <c r="S657" s="148"/>
      <c r="T657" s="148"/>
      <c r="U657" s="148"/>
      <c r="V657" s="148"/>
      <c r="W657" s="148"/>
      <c r="X657" s="148"/>
      <c r="Y657" s="148"/>
      <c r="Z657" s="148"/>
    </row>
    <row r="658" spans="1:26" ht="15.75" customHeight="1">
      <c r="A658" s="148"/>
      <c r="B658" s="148"/>
      <c r="C658" s="148"/>
      <c r="D658" s="148"/>
      <c r="E658" s="235"/>
      <c r="F658" s="148"/>
      <c r="G658" s="148"/>
      <c r="H658" s="227"/>
      <c r="I658" s="148"/>
      <c r="J658" s="148"/>
      <c r="K658" s="148"/>
      <c r="L658" s="148"/>
      <c r="M658" s="148"/>
      <c r="N658" s="243"/>
      <c r="O658" s="95"/>
      <c r="P658" s="95"/>
      <c r="Q658" s="148"/>
      <c r="R658" s="148"/>
      <c r="S658" s="148"/>
      <c r="T658" s="148"/>
      <c r="U658" s="148"/>
      <c r="V658" s="148"/>
      <c r="W658" s="148"/>
      <c r="X658" s="148"/>
      <c r="Y658" s="148"/>
      <c r="Z658" s="148"/>
    </row>
    <row r="659" spans="1:26" ht="15.75" customHeight="1">
      <c r="A659" s="148"/>
      <c r="B659" s="148"/>
      <c r="C659" s="148"/>
      <c r="D659" s="148"/>
      <c r="E659" s="235"/>
      <c r="F659" s="148"/>
      <c r="G659" s="148"/>
      <c r="H659" s="227"/>
      <c r="I659" s="148"/>
      <c r="J659" s="148"/>
      <c r="K659" s="148"/>
      <c r="L659" s="148"/>
      <c r="M659" s="148"/>
      <c r="N659" s="243"/>
      <c r="O659" s="95"/>
      <c r="P659" s="95"/>
      <c r="Q659" s="148"/>
      <c r="R659" s="148"/>
      <c r="S659" s="148"/>
      <c r="T659" s="148"/>
      <c r="U659" s="148"/>
      <c r="V659" s="148"/>
      <c r="W659" s="148"/>
      <c r="X659" s="148"/>
      <c r="Y659" s="148"/>
      <c r="Z659" s="148"/>
    </row>
    <row r="660" spans="1:26" ht="15.75" customHeight="1">
      <c r="A660" s="148"/>
      <c r="B660" s="148"/>
      <c r="C660" s="148"/>
      <c r="D660" s="148"/>
      <c r="E660" s="235"/>
      <c r="F660" s="148"/>
      <c r="G660" s="148"/>
      <c r="H660" s="227"/>
      <c r="I660" s="148"/>
      <c r="J660" s="148"/>
      <c r="K660" s="148"/>
      <c r="L660" s="148"/>
      <c r="M660" s="148"/>
      <c r="N660" s="243"/>
      <c r="O660" s="95"/>
      <c r="P660" s="95"/>
      <c r="Q660" s="148"/>
      <c r="R660" s="148"/>
      <c r="S660" s="148"/>
      <c r="T660" s="148"/>
      <c r="U660" s="148"/>
      <c r="V660" s="148"/>
      <c r="W660" s="148"/>
      <c r="X660" s="148"/>
      <c r="Y660" s="148"/>
      <c r="Z660" s="148"/>
    </row>
    <row r="661" spans="1:26" ht="15.75" customHeight="1">
      <c r="A661" s="148"/>
      <c r="B661" s="148"/>
      <c r="C661" s="148"/>
      <c r="D661" s="148"/>
      <c r="E661" s="235"/>
      <c r="F661" s="148"/>
      <c r="G661" s="148"/>
      <c r="H661" s="227"/>
      <c r="I661" s="148"/>
      <c r="J661" s="148"/>
      <c r="K661" s="148"/>
      <c r="L661" s="148"/>
      <c r="M661" s="148"/>
      <c r="N661" s="243"/>
      <c r="O661" s="95"/>
      <c r="P661" s="95"/>
      <c r="Q661" s="148"/>
      <c r="R661" s="148"/>
      <c r="S661" s="148"/>
      <c r="T661" s="148"/>
      <c r="U661" s="148"/>
      <c r="V661" s="148"/>
      <c r="W661" s="148"/>
      <c r="X661" s="148"/>
      <c r="Y661" s="148"/>
      <c r="Z661" s="148"/>
    </row>
    <row r="662" spans="1:26" ht="15.75" customHeight="1">
      <c r="A662" s="148"/>
      <c r="B662" s="148"/>
      <c r="C662" s="148"/>
      <c r="D662" s="148"/>
      <c r="E662" s="235"/>
      <c r="F662" s="148"/>
      <c r="G662" s="148"/>
      <c r="H662" s="227"/>
      <c r="I662" s="148"/>
      <c r="J662" s="148"/>
      <c r="K662" s="148"/>
      <c r="L662" s="148"/>
      <c r="M662" s="148"/>
      <c r="N662" s="243"/>
      <c r="O662" s="95"/>
      <c r="P662" s="95"/>
      <c r="Q662" s="148"/>
      <c r="R662" s="148"/>
      <c r="S662" s="148"/>
      <c r="T662" s="148"/>
      <c r="U662" s="148"/>
      <c r="V662" s="148"/>
      <c r="W662" s="148"/>
      <c r="X662" s="148"/>
      <c r="Y662" s="148"/>
      <c r="Z662" s="148"/>
    </row>
    <row r="663" spans="1:26" ht="15.75" customHeight="1">
      <c r="A663" s="148"/>
      <c r="B663" s="148"/>
      <c r="C663" s="148"/>
      <c r="D663" s="148"/>
      <c r="E663" s="235"/>
      <c r="F663" s="148"/>
      <c r="G663" s="148"/>
      <c r="H663" s="227"/>
      <c r="I663" s="148"/>
      <c r="J663" s="148"/>
      <c r="K663" s="148"/>
      <c r="L663" s="148"/>
      <c r="M663" s="148"/>
      <c r="N663" s="243"/>
      <c r="O663" s="95"/>
      <c r="P663" s="95"/>
      <c r="Q663" s="148"/>
      <c r="R663" s="148"/>
      <c r="S663" s="148"/>
      <c r="T663" s="148"/>
      <c r="U663" s="148"/>
      <c r="V663" s="148"/>
      <c r="W663" s="148"/>
      <c r="X663" s="148"/>
      <c r="Y663" s="148"/>
      <c r="Z663" s="148"/>
    </row>
    <row r="664" spans="1:26" ht="15.75" customHeight="1">
      <c r="A664" s="148"/>
      <c r="B664" s="148"/>
      <c r="C664" s="148"/>
      <c r="D664" s="148"/>
      <c r="E664" s="235"/>
      <c r="F664" s="148"/>
      <c r="G664" s="148"/>
      <c r="H664" s="227"/>
      <c r="I664" s="148"/>
      <c r="J664" s="148"/>
      <c r="K664" s="148"/>
      <c r="L664" s="148"/>
      <c r="M664" s="148"/>
      <c r="N664" s="243"/>
      <c r="O664" s="95"/>
      <c r="P664" s="95"/>
      <c r="Q664" s="148"/>
      <c r="R664" s="148"/>
      <c r="S664" s="148"/>
      <c r="T664" s="148"/>
      <c r="U664" s="148"/>
      <c r="V664" s="148"/>
      <c r="W664" s="148"/>
      <c r="X664" s="148"/>
      <c r="Y664" s="148"/>
      <c r="Z664" s="148"/>
    </row>
    <row r="665" spans="1:26" ht="15.75" customHeight="1">
      <c r="A665" s="148"/>
      <c r="B665" s="148"/>
      <c r="C665" s="148"/>
      <c r="D665" s="148"/>
      <c r="E665" s="235"/>
      <c r="F665" s="148"/>
      <c r="G665" s="148"/>
      <c r="H665" s="227"/>
      <c r="I665" s="148"/>
      <c r="J665" s="148"/>
      <c r="K665" s="148"/>
      <c r="L665" s="148"/>
      <c r="M665" s="148"/>
      <c r="N665" s="243"/>
      <c r="O665" s="95"/>
      <c r="P665" s="95"/>
      <c r="Q665" s="148"/>
      <c r="R665" s="148"/>
      <c r="S665" s="148"/>
      <c r="T665" s="148"/>
      <c r="U665" s="148"/>
      <c r="V665" s="148"/>
      <c r="W665" s="148"/>
      <c r="X665" s="148"/>
      <c r="Y665" s="148"/>
      <c r="Z665" s="148"/>
    </row>
    <row r="666" spans="1:26" ht="15.75" customHeight="1">
      <c r="A666" s="148"/>
      <c r="B666" s="148"/>
      <c r="C666" s="148"/>
      <c r="D666" s="148"/>
      <c r="E666" s="235"/>
      <c r="F666" s="148"/>
      <c r="G666" s="148"/>
      <c r="H666" s="227"/>
      <c r="I666" s="148"/>
      <c r="J666" s="148"/>
      <c r="K666" s="148"/>
      <c r="L666" s="148"/>
      <c r="M666" s="148"/>
      <c r="N666" s="243"/>
      <c r="O666" s="95"/>
      <c r="P666" s="95"/>
      <c r="Q666" s="148"/>
      <c r="R666" s="148"/>
      <c r="S666" s="148"/>
      <c r="T666" s="148"/>
      <c r="U666" s="148"/>
      <c r="V666" s="148"/>
      <c r="W666" s="148"/>
      <c r="X666" s="148"/>
      <c r="Y666" s="148"/>
      <c r="Z666" s="148"/>
    </row>
    <row r="667" spans="1:26" ht="15.75" customHeight="1">
      <c r="A667" s="148"/>
      <c r="B667" s="148"/>
      <c r="C667" s="148"/>
      <c r="D667" s="148"/>
      <c r="E667" s="235"/>
      <c r="F667" s="148"/>
      <c r="G667" s="148"/>
      <c r="H667" s="227"/>
      <c r="I667" s="148"/>
      <c r="J667" s="148"/>
      <c r="K667" s="148"/>
      <c r="L667" s="148"/>
      <c r="M667" s="148"/>
      <c r="N667" s="243"/>
      <c r="O667" s="95"/>
      <c r="P667" s="95"/>
      <c r="Q667" s="148"/>
      <c r="R667" s="148"/>
      <c r="S667" s="148"/>
      <c r="T667" s="148"/>
      <c r="U667" s="148"/>
      <c r="V667" s="148"/>
      <c r="W667" s="148"/>
      <c r="X667" s="148"/>
      <c r="Y667" s="148"/>
      <c r="Z667" s="148"/>
    </row>
    <row r="668" spans="1:26" ht="15.75" customHeight="1">
      <c r="A668" s="148"/>
      <c r="B668" s="148"/>
      <c r="C668" s="148"/>
      <c r="D668" s="148"/>
      <c r="E668" s="235"/>
      <c r="F668" s="148"/>
      <c r="G668" s="148"/>
      <c r="H668" s="227"/>
      <c r="I668" s="148"/>
      <c r="J668" s="148"/>
      <c r="K668" s="148"/>
      <c r="L668" s="148"/>
      <c r="M668" s="148"/>
      <c r="N668" s="243"/>
      <c r="O668" s="95"/>
      <c r="P668" s="95"/>
      <c r="Q668" s="148"/>
      <c r="R668" s="148"/>
      <c r="S668" s="148"/>
      <c r="T668" s="148"/>
      <c r="U668" s="148"/>
      <c r="V668" s="148"/>
      <c r="W668" s="148"/>
      <c r="X668" s="148"/>
      <c r="Y668" s="148"/>
      <c r="Z668" s="148"/>
    </row>
    <row r="669" spans="1:26" ht="15.75" customHeight="1">
      <c r="A669" s="148"/>
      <c r="B669" s="148"/>
      <c r="C669" s="148"/>
      <c r="D669" s="148"/>
      <c r="E669" s="235"/>
      <c r="F669" s="148"/>
      <c r="G669" s="148"/>
      <c r="H669" s="227"/>
      <c r="I669" s="148"/>
      <c r="J669" s="148"/>
      <c r="K669" s="148"/>
      <c r="L669" s="148"/>
      <c r="M669" s="148"/>
      <c r="N669" s="243"/>
      <c r="O669" s="95"/>
      <c r="P669" s="95"/>
      <c r="Q669" s="148"/>
      <c r="R669" s="148"/>
      <c r="S669" s="148"/>
      <c r="T669" s="148"/>
      <c r="U669" s="148"/>
      <c r="V669" s="148"/>
      <c r="W669" s="148"/>
      <c r="X669" s="148"/>
      <c r="Y669" s="148"/>
      <c r="Z669" s="148"/>
    </row>
    <row r="670" spans="1:26" ht="15.75" customHeight="1">
      <c r="A670" s="148"/>
      <c r="B670" s="148"/>
      <c r="C670" s="148"/>
      <c r="D670" s="148"/>
      <c r="E670" s="235"/>
      <c r="F670" s="148"/>
      <c r="G670" s="148"/>
      <c r="H670" s="227"/>
      <c r="I670" s="148"/>
      <c r="J670" s="148"/>
      <c r="K670" s="148"/>
      <c r="L670" s="148"/>
      <c r="M670" s="148"/>
      <c r="N670" s="243"/>
      <c r="O670" s="95"/>
      <c r="P670" s="95"/>
      <c r="Q670" s="148"/>
      <c r="R670" s="148"/>
      <c r="S670" s="148"/>
      <c r="T670" s="148"/>
      <c r="U670" s="148"/>
      <c r="V670" s="148"/>
      <c r="W670" s="148"/>
      <c r="X670" s="148"/>
      <c r="Y670" s="148"/>
      <c r="Z670" s="148"/>
    </row>
    <row r="671" spans="1:26" ht="15.75" customHeight="1">
      <c r="A671" s="148"/>
      <c r="B671" s="148"/>
      <c r="C671" s="148"/>
      <c r="D671" s="148"/>
      <c r="E671" s="235"/>
      <c r="F671" s="148"/>
      <c r="G671" s="148"/>
      <c r="H671" s="227"/>
      <c r="I671" s="148"/>
      <c r="J671" s="148"/>
      <c r="K671" s="148"/>
      <c r="L671" s="148"/>
      <c r="M671" s="148"/>
      <c r="N671" s="243"/>
      <c r="O671" s="95"/>
      <c r="P671" s="95"/>
      <c r="Q671" s="148"/>
      <c r="R671" s="148"/>
      <c r="S671" s="148"/>
      <c r="T671" s="148"/>
      <c r="U671" s="148"/>
      <c r="V671" s="148"/>
      <c r="W671" s="148"/>
      <c r="X671" s="148"/>
      <c r="Y671" s="148"/>
      <c r="Z671" s="148"/>
    </row>
    <row r="672" spans="1:26" ht="15.75" customHeight="1">
      <c r="A672" s="148"/>
      <c r="B672" s="148"/>
      <c r="C672" s="148"/>
      <c r="D672" s="148"/>
      <c r="E672" s="235"/>
      <c r="F672" s="148"/>
      <c r="G672" s="148"/>
      <c r="H672" s="227"/>
      <c r="I672" s="148"/>
      <c r="J672" s="148"/>
      <c r="K672" s="148"/>
      <c r="L672" s="148"/>
      <c r="M672" s="148"/>
      <c r="N672" s="243"/>
      <c r="O672" s="95"/>
      <c r="P672" s="95"/>
      <c r="Q672" s="148"/>
      <c r="R672" s="148"/>
      <c r="S672" s="148"/>
      <c r="T672" s="148"/>
      <c r="U672" s="148"/>
      <c r="V672" s="148"/>
      <c r="W672" s="148"/>
      <c r="X672" s="148"/>
      <c r="Y672" s="148"/>
      <c r="Z672" s="148"/>
    </row>
    <row r="673" spans="1:26" ht="15.75" customHeight="1">
      <c r="A673" s="148"/>
      <c r="B673" s="148"/>
      <c r="C673" s="148"/>
      <c r="D673" s="148"/>
      <c r="E673" s="235"/>
      <c r="F673" s="148"/>
      <c r="G673" s="148"/>
      <c r="H673" s="227"/>
      <c r="I673" s="148"/>
      <c r="J673" s="148"/>
      <c r="K673" s="148"/>
      <c r="L673" s="148"/>
      <c r="M673" s="148"/>
      <c r="N673" s="243"/>
      <c r="O673" s="95"/>
      <c r="P673" s="95"/>
      <c r="Q673" s="148"/>
      <c r="R673" s="148"/>
      <c r="S673" s="148"/>
      <c r="T673" s="148"/>
      <c r="U673" s="148"/>
      <c r="V673" s="148"/>
      <c r="W673" s="148"/>
      <c r="X673" s="148"/>
      <c r="Y673" s="148"/>
      <c r="Z673" s="148"/>
    </row>
    <row r="674" spans="1:26" ht="15.75" customHeight="1">
      <c r="A674" s="148"/>
      <c r="B674" s="148"/>
      <c r="C674" s="148"/>
      <c r="D674" s="148"/>
      <c r="E674" s="235"/>
      <c r="F674" s="148"/>
      <c r="G674" s="148"/>
      <c r="H674" s="227"/>
      <c r="I674" s="148"/>
      <c r="J674" s="148"/>
      <c r="K674" s="148"/>
      <c r="L674" s="148"/>
      <c r="M674" s="148"/>
      <c r="N674" s="243"/>
      <c r="O674" s="95"/>
      <c r="P674" s="95"/>
      <c r="Q674" s="148"/>
      <c r="R674" s="148"/>
      <c r="S674" s="148"/>
      <c r="T674" s="148"/>
      <c r="U674" s="148"/>
      <c r="V674" s="148"/>
      <c r="W674" s="148"/>
      <c r="X674" s="148"/>
      <c r="Y674" s="148"/>
      <c r="Z674" s="148"/>
    </row>
    <row r="675" spans="1:26" ht="15.75" customHeight="1">
      <c r="A675" s="148"/>
      <c r="B675" s="148"/>
      <c r="C675" s="148"/>
      <c r="D675" s="148"/>
      <c r="E675" s="235"/>
      <c r="F675" s="148"/>
      <c r="G675" s="148"/>
      <c r="H675" s="227"/>
      <c r="I675" s="148"/>
      <c r="J675" s="148"/>
      <c r="K675" s="148"/>
      <c r="L675" s="148"/>
      <c r="M675" s="148"/>
      <c r="N675" s="243"/>
      <c r="O675" s="95"/>
      <c r="P675" s="95"/>
      <c r="Q675" s="148"/>
      <c r="R675" s="148"/>
      <c r="S675" s="148"/>
      <c r="T675" s="148"/>
      <c r="U675" s="148"/>
      <c r="V675" s="148"/>
      <c r="W675" s="148"/>
      <c r="X675" s="148"/>
      <c r="Y675" s="148"/>
      <c r="Z675" s="148"/>
    </row>
    <row r="676" spans="1:26" ht="15.75" customHeight="1">
      <c r="A676" s="148"/>
      <c r="B676" s="148"/>
      <c r="C676" s="148"/>
      <c r="D676" s="148"/>
      <c r="E676" s="235"/>
      <c r="F676" s="148"/>
      <c r="G676" s="148"/>
      <c r="H676" s="227"/>
      <c r="I676" s="148"/>
      <c r="J676" s="148"/>
      <c r="K676" s="148"/>
      <c r="L676" s="148"/>
      <c r="M676" s="148"/>
      <c r="N676" s="243"/>
      <c r="O676" s="95"/>
      <c r="P676" s="95"/>
      <c r="Q676" s="148"/>
      <c r="R676" s="148"/>
      <c r="S676" s="148"/>
      <c r="T676" s="148"/>
      <c r="U676" s="148"/>
      <c r="V676" s="148"/>
      <c r="W676" s="148"/>
      <c r="X676" s="148"/>
      <c r="Y676" s="148"/>
      <c r="Z676" s="148"/>
    </row>
    <row r="677" spans="1:26" ht="15.75" customHeight="1">
      <c r="A677" s="148"/>
      <c r="B677" s="148"/>
      <c r="C677" s="148"/>
      <c r="D677" s="148"/>
      <c r="E677" s="235"/>
      <c r="F677" s="148"/>
      <c r="G677" s="148"/>
      <c r="H677" s="227"/>
      <c r="I677" s="148"/>
      <c r="J677" s="148"/>
      <c r="K677" s="148"/>
      <c r="L677" s="148"/>
      <c r="M677" s="148"/>
      <c r="N677" s="243"/>
      <c r="O677" s="95"/>
      <c r="P677" s="95"/>
      <c r="Q677" s="148"/>
      <c r="R677" s="148"/>
      <c r="S677" s="148"/>
      <c r="T677" s="148"/>
      <c r="U677" s="148"/>
      <c r="V677" s="148"/>
      <c r="W677" s="148"/>
      <c r="X677" s="148"/>
      <c r="Y677" s="148"/>
      <c r="Z677" s="148"/>
    </row>
    <row r="678" spans="1:26" ht="15.75" customHeight="1">
      <c r="A678" s="148"/>
      <c r="B678" s="148"/>
      <c r="C678" s="148"/>
      <c r="D678" s="148"/>
      <c r="E678" s="235"/>
      <c r="F678" s="148"/>
      <c r="G678" s="148"/>
      <c r="H678" s="227"/>
      <c r="I678" s="148"/>
      <c r="J678" s="148"/>
      <c r="K678" s="148"/>
      <c r="L678" s="148"/>
      <c r="M678" s="148"/>
      <c r="N678" s="243"/>
      <c r="O678" s="95"/>
      <c r="P678" s="95"/>
      <c r="Q678" s="148"/>
      <c r="R678" s="148"/>
      <c r="S678" s="148"/>
      <c r="T678" s="148"/>
      <c r="U678" s="148"/>
      <c r="V678" s="148"/>
      <c r="W678" s="148"/>
      <c r="X678" s="148"/>
      <c r="Y678" s="148"/>
      <c r="Z678" s="148"/>
    </row>
    <row r="679" spans="1:26" ht="15.75" customHeight="1">
      <c r="A679" s="148"/>
      <c r="B679" s="148"/>
      <c r="C679" s="148"/>
      <c r="D679" s="148"/>
      <c r="E679" s="235"/>
      <c r="F679" s="148"/>
      <c r="G679" s="148"/>
      <c r="H679" s="227"/>
      <c r="I679" s="148"/>
      <c r="J679" s="148"/>
      <c r="K679" s="148"/>
      <c r="L679" s="148"/>
      <c r="M679" s="148"/>
      <c r="N679" s="243"/>
      <c r="O679" s="95"/>
      <c r="P679" s="95"/>
      <c r="Q679" s="148"/>
      <c r="R679" s="148"/>
      <c r="S679" s="148"/>
      <c r="T679" s="148"/>
      <c r="U679" s="148"/>
      <c r="V679" s="148"/>
      <c r="W679" s="148"/>
      <c r="X679" s="148"/>
      <c r="Y679" s="148"/>
      <c r="Z679" s="148"/>
    </row>
    <row r="680" spans="1:26" ht="15.75" customHeight="1">
      <c r="A680" s="148"/>
      <c r="B680" s="148"/>
      <c r="C680" s="148"/>
      <c r="D680" s="148"/>
      <c r="E680" s="235"/>
      <c r="F680" s="148"/>
      <c r="G680" s="148"/>
      <c r="H680" s="227"/>
      <c r="I680" s="148"/>
      <c r="J680" s="148"/>
      <c r="K680" s="148"/>
      <c r="L680" s="148"/>
      <c r="M680" s="148"/>
      <c r="N680" s="243"/>
      <c r="O680" s="95"/>
      <c r="P680" s="95"/>
      <c r="Q680" s="148"/>
      <c r="R680" s="148"/>
      <c r="S680" s="148"/>
      <c r="T680" s="148"/>
      <c r="U680" s="148"/>
      <c r="V680" s="148"/>
      <c r="W680" s="148"/>
      <c r="X680" s="148"/>
      <c r="Y680" s="148"/>
      <c r="Z680" s="148"/>
    </row>
    <row r="681" spans="1:26" ht="15.75" customHeight="1">
      <c r="A681" s="148"/>
      <c r="B681" s="148"/>
      <c r="C681" s="148"/>
      <c r="D681" s="148"/>
      <c r="E681" s="235"/>
      <c r="F681" s="148"/>
      <c r="G681" s="148"/>
      <c r="H681" s="227"/>
      <c r="I681" s="148"/>
      <c r="J681" s="148"/>
      <c r="K681" s="148"/>
      <c r="L681" s="148"/>
      <c r="M681" s="148"/>
      <c r="N681" s="243"/>
      <c r="O681" s="95"/>
      <c r="P681" s="95"/>
      <c r="Q681" s="148"/>
      <c r="R681" s="148"/>
      <c r="S681" s="148"/>
      <c r="T681" s="148"/>
      <c r="U681" s="148"/>
      <c r="V681" s="148"/>
      <c r="W681" s="148"/>
      <c r="X681" s="148"/>
      <c r="Y681" s="148"/>
      <c r="Z681" s="148"/>
    </row>
    <row r="682" spans="1:26" ht="15.75" customHeight="1">
      <c r="A682" s="148"/>
      <c r="B682" s="148"/>
      <c r="C682" s="148"/>
      <c r="D682" s="148"/>
      <c r="E682" s="235"/>
      <c r="F682" s="148"/>
      <c r="G682" s="148"/>
      <c r="H682" s="227"/>
      <c r="I682" s="148"/>
      <c r="J682" s="148"/>
      <c r="K682" s="148"/>
      <c r="L682" s="148"/>
      <c r="M682" s="148"/>
      <c r="N682" s="243"/>
      <c r="O682" s="95"/>
      <c r="P682" s="95"/>
      <c r="Q682" s="148"/>
      <c r="R682" s="148"/>
      <c r="S682" s="148"/>
      <c r="T682" s="148"/>
      <c r="U682" s="148"/>
      <c r="V682" s="148"/>
      <c r="W682" s="148"/>
      <c r="X682" s="148"/>
      <c r="Y682" s="148"/>
      <c r="Z682" s="148"/>
    </row>
    <row r="683" spans="1:26" ht="15.75" customHeight="1">
      <c r="A683" s="148"/>
      <c r="B683" s="148"/>
      <c r="C683" s="148"/>
      <c r="D683" s="148"/>
      <c r="E683" s="235"/>
      <c r="F683" s="148"/>
      <c r="G683" s="148"/>
      <c r="H683" s="227"/>
      <c r="I683" s="148"/>
      <c r="J683" s="148"/>
      <c r="K683" s="148"/>
      <c r="L683" s="148"/>
      <c r="M683" s="148"/>
      <c r="N683" s="243"/>
      <c r="O683" s="95"/>
      <c r="P683" s="95"/>
      <c r="Q683" s="148"/>
      <c r="R683" s="148"/>
      <c r="S683" s="148"/>
      <c r="T683" s="148"/>
      <c r="U683" s="148"/>
      <c r="V683" s="148"/>
      <c r="W683" s="148"/>
      <c r="X683" s="148"/>
      <c r="Y683" s="148"/>
      <c r="Z683" s="148"/>
    </row>
    <row r="684" spans="1:26" ht="15.75" customHeight="1">
      <c r="A684" s="148"/>
      <c r="B684" s="148"/>
      <c r="C684" s="148"/>
      <c r="D684" s="148"/>
      <c r="E684" s="235"/>
      <c r="F684" s="148"/>
      <c r="G684" s="148"/>
      <c r="H684" s="227"/>
      <c r="I684" s="148"/>
      <c r="J684" s="148"/>
      <c r="K684" s="148"/>
      <c r="L684" s="148"/>
      <c r="M684" s="148"/>
      <c r="N684" s="243"/>
      <c r="O684" s="95"/>
      <c r="P684" s="95"/>
      <c r="Q684" s="148"/>
      <c r="R684" s="148"/>
      <c r="S684" s="148"/>
      <c r="T684" s="148"/>
      <c r="U684" s="148"/>
      <c r="V684" s="148"/>
      <c r="W684" s="148"/>
      <c r="X684" s="148"/>
      <c r="Y684" s="148"/>
      <c r="Z684" s="148"/>
    </row>
    <row r="685" spans="1:26" ht="15.75" customHeight="1">
      <c r="A685" s="148"/>
      <c r="B685" s="148"/>
      <c r="C685" s="148"/>
      <c r="D685" s="148"/>
      <c r="E685" s="235"/>
      <c r="F685" s="148"/>
      <c r="G685" s="148"/>
      <c r="H685" s="227"/>
      <c r="I685" s="148"/>
      <c r="J685" s="148"/>
      <c r="K685" s="148"/>
      <c r="L685" s="148"/>
      <c r="M685" s="148"/>
      <c r="N685" s="243"/>
      <c r="O685" s="95"/>
      <c r="P685" s="95"/>
      <c r="Q685" s="148"/>
      <c r="R685" s="148"/>
      <c r="S685" s="148"/>
      <c r="T685" s="148"/>
      <c r="U685" s="148"/>
      <c r="V685" s="148"/>
      <c r="W685" s="148"/>
      <c r="X685" s="148"/>
      <c r="Y685" s="148"/>
      <c r="Z685" s="148"/>
    </row>
    <row r="686" spans="1:26" ht="15.75" customHeight="1">
      <c r="A686" s="148"/>
      <c r="B686" s="148"/>
      <c r="C686" s="148"/>
      <c r="D686" s="148"/>
      <c r="E686" s="235"/>
      <c r="F686" s="148"/>
      <c r="G686" s="148"/>
      <c r="H686" s="227"/>
      <c r="I686" s="148"/>
      <c r="J686" s="148"/>
      <c r="K686" s="148"/>
      <c r="L686" s="148"/>
      <c r="M686" s="148"/>
      <c r="N686" s="243"/>
      <c r="O686" s="95"/>
      <c r="P686" s="95"/>
      <c r="Q686" s="148"/>
      <c r="R686" s="148"/>
      <c r="S686" s="148"/>
      <c r="T686" s="148"/>
      <c r="U686" s="148"/>
      <c r="V686" s="148"/>
      <c r="W686" s="148"/>
      <c r="X686" s="148"/>
      <c r="Y686" s="148"/>
      <c r="Z686" s="148"/>
    </row>
    <row r="687" spans="1:26" ht="15.75" customHeight="1">
      <c r="A687" s="148"/>
      <c r="B687" s="148"/>
      <c r="C687" s="148"/>
      <c r="D687" s="148"/>
      <c r="E687" s="235"/>
      <c r="F687" s="148"/>
      <c r="G687" s="148"/>
      <c r="H687" s="227"/>
      <c r="I687" s="148"/>
      <c r="J687" s="148"/>
      <c r="K687" s="148"/>
      <c r="L687" s="148"/>
      <c r="M687" s="148"/>
      <c r="N687" s="243"/>
      <c r="O687" s="95"/>
      <c r="P687" s="95"/>
      <c r="Q687" s="148"/>
      <c r="R687" s="148"/>
      <c r="S687" s="148"/>
      <c r="T687" s="148"/>
      <c r="U687" s="148"/>
      <c r="V687" s="148"/>
      <c r="W687" s="148"/>
      <c r="X687" s="148"/>
      <c r="Y687" s="148"/>
      <c r="Z687" s="148"/>
    </row>
    <row r="688" spans="1:26" ht="15.75" customHeight="1">
      <c r="A688" s="148"/>
      <c r="B688" s="148"/>
      <c r="C688" s="148"/>
      <c r="D688" s="148"/>
      <c r="E688" s="235"/>
      <c r="F688" s="148"/>
      <c r="G688" s="148"/>
      <c r="H688" s="227"/>
      <c r="I688" s="148"/>
      <c r="J688" s="148"/>
      <c r="K688" s="148"/>
      <c r="L688" s="148"/>
      <c r="M688" s="148"/>
      <c r="N688" s="243"/>
      <c r="O688" s="95"/>
      <c r="P688" s="95"/>
      <c r="Q688" s="148"/>
      <c r="R688" s="148"/>
      <c r="S688" s="148"/>
      <c r="T688" s="148"/>
      <c r="U688" s="148"/>
      <c r="V688" s="148"/>
      <c r="W688" s="148"/>
      <c r="X688" s="148"/>
      <c r="Y688" s="148"/>
      <c r="Z688" s="148"/>
    </row>
    <row r="689" spans="1:26" ht="15.75" customHeight="1">
      <c r="A689" s="148"/>
      <c r="B689" s="148"/>
      <c r="C689" s="148"/>
      <c r="D689" s="148"/>
      <c r="E689" s="235"/>
      <c r="F689" s="148"/>
      <c r="G689" s="148"/>
      <c r="H689" s="227"/>
      <c r="I689" s="148"/>
      <c r="J689" s="148"/>
      <c r="K689" s="148"/>
      <c r="L689" s="148"/>
      <c r="M689" s="148"/>
      <c r="N689" s="243"/>
      <c r="O689" s="95"/>
      <c r="P689" s="95"/>
      <c r="Q689" s="148"/>
      <c r="R689" s="148"/>
      <c r="S689" s="148"/>
      <c r="T689" s="148"/>
      <c r="U689" s="148"/>
      <c r="V689" s="148"/>
      <c r="W689" s="148"/>
      <c r="X689" s="148"/>
      <c r="Y689" s="148"/>
      <c r="Z689" s="148"/>
    </row>
    <row r="690" spans="1:26" ht="15.75" customHeight="1">
      <c r="A690" s="148"/>
      <c r="B690" s="148"/>
      <c r="C690" s="148"/>
      <c r="D690" s="148"/>
      <c r="E690" s="235"/>
      <c r="F690" s="148"/>
      <c r="G690" s="148"/>
      <c r="H690" s="227"/>
      <c r="I690" s="148"/>
      <c r="J690" s="148"/>
      <c r="K690" s="148"/>
      <c r="L690" s="148"/>
      <c r="M690" s="148"/>
      <c r="N690" s="243"/>
      <c r="O690" s="95"/>
      <c r="P690" s="95"/>
      <c r="Q690" s="148"/>
      <c r="R690" s="148"/>
      <c r="S690" s="148"/>
      <c r="T690" s="148"/>
      <c r="U690" s="148"/>
      <c r="V690" s="148"/>
      <c r="W690" s="148"/>
      <c r="X690" s="148"/>
      <c r="Y690" s="148"/>
      <c r="Z690" s="148"/>
    </row>
    <row r="691" spans="1:26" ht="15.75" customHeight="1">
      <c r="A691" s="148"/>
      <c r="B691" s="148"/>
      <c r="C691" s="148"/>
      <c r="D691" s="148"/>
      <c r="E691" s="235"/>
      <c r="F691" s="148"/>
      <c r="G691" s="148"/>
      <c r="H691" s="227"/>
      <c r="I691" s="148"/>
      <c r="J691" s="148"/>
      <c r="K691" s="148"/>
      <c r="L691" s="148"/>
      <c r="M691" s="148"/>
      <c r="N691" s="243"/>
      <c r="O691" s="95"/>
      <c r="P691" s="95"/>
      <c r="Q691" s="148"/>
      <c r="R691" s="148"/>
      <c r="S691" s="148"/>
      <c r="T691" s="148"/>
      <c r="U691" s="148"/>
      <c r="V691" s="148"/>
      <c r="W691" s="148"/>
      <c r="X691" s="148"/>
      <c r="Y691" s="148"/>
      <c r="Z691" s="148"/>
    </row>
    <row r="692" spans="1:26" ht="15.75" customHeight="1">
      <c r="A692" s="148"/>
      <c r="B692" s="148"/>
      <c r="C692" s="148"/>
      <c r="D692" s="148"/>
      <c r="E692" s="235"/>
      <c r="F692" s="148"/>
      <c r="G692" s="148"/>
      <c r="H692" s="227"/>
      <c r="I692" s="148"/>
      <c r="J692" s="148"/>
      <c r="K692" s="148"/>
      <c r="L692" s="148"/>
      <c r="M692" s="148"/>
      <c r="N692" s="243"/>
      <c r="O692" s="95"/>
      <c r="P692" s="95"/>
      <c r="Q692" s="148"/>
      <c r="R692" s="148"/>
      <c r="S692" s="148"/>
      <c r="T692" s="148"/>
      <c r="U692" s="148"/>
      <c r="V692" s="148"/>
      <c r="W692" s="148"/>
      <c r="X692" s="148"/>
      <c r="Y692" s="148"/>
      <c r="Z692" s="148"/>
    </row>
    <row r="693" spans="1:26" ht="15.75" customHeight="1">
      <c r="A693" s="148"/>
      <c r="B693" s="148"/>
      <c r="C693" s="148"/>
      <c r="D693" s="148"/>
      <c r="E693" s="235"/>
      <c r="F693" s="148"/>
      <c r="G693" s="148"/>
      <c r="H693" s="227"/>
      <c r="I693" s="148"/>
      <c r="J693" s="148"/>
      <c r="K693" s="148"/>
      <c r="L693" s="148"/>
      <c r="M693" s="148"/>
      <c r="N693" s="243"/>
      <c r="O693" s="95"/>
      <c r="P693" s="95"/>
      <c r="Q693" s="148"/>
      <c r="R693" s="148"/>
      <c r="S693" s="148"/>
      <c r="T693" s="148"/>
      <c r="U693" s="148"/>
      <c r="V693" s="148"/>
      <c r="W693" s="148"/>
      <c r="X693" s="148"/>
      <c r="Y693" s="148"/>
      <c r="Z693" s="148"/>
    </row>
    <row r="694" spans="1:26" ht="15.75" customHeight="1">
      <c r="A694" s="148"/>
      <c r="B694" s="148"/>
      <c r="C694" s="148"/>
      <c r="D694" s="148"/>
      <c r="E694" s="235"/>
      <c r="F694" s="148"/>
      <c r="G694" s="148"/>
      <c r="H694" s="227"/>
      <c r="I694" s="148"/>
      <c r="J694" s="148"/>
      <c r="K694" s="148"/>
      <c r="L694" s="148"/>
      <c r="M694" s="148"/>
      <c r="N694" s="243"/>
      <c r="O694" s="95"/>
      <c r="P694" s="95"/>
      <c r="Q694" s="148"/>
      <c r="R694" s="148"/>
      <c r="S694" s="148"/>
      <c r="T694" s="148"/>
      <c r="U694" s="148"/>
      <c r="V694" s="148"/>
      <c r="W694" s="148"/>
      <c r="X694" s="148"/>
      <c r="Y694" s="148"/>
      <c r="Z694" s="148"/>
    </row>
    <row r="695" spans="1:26" ht="15.75" customHeight="1">
      <c r="A695" s="148"/>
      <c r="B695" s="148"/>
      <c r="C695" s="148"/>
      <c r="D695" s="148"/>
      <c r="E695" s="235"/>
      <c r="F695" s="148"/>
      <c r="G695" s="148"/>
      <c r="H695" s="227"/>
      <c r="I695" s="148"/>
      <c r="J695" s="148"/>
      <c r="K695" s="148"/>
      <c r="L695" s="148"/>
      <c r="M695" s="148"/>
      <c r="N695" s="243"/>
      <c r="O695" s="95"/>
      <c r="P695" s="95"/>
      <c r="Q695" s="148"/>
      <c r="R695" s="148"/>
      <c r="S695" s="148"/>
      <c r="T695" s="148"/>
      <c r="U695" s="148"/>
      <c r="V695" s="148"/>
      <c r="W695" s="148"/>
      <c r="X695" s="148"/>
      <c r="Y695" s="148"/>
      <c r="Z695" s="148"/>
    </row>
    <row r="696" spans="1:26" ht="15.75" customHeight="1">
      <c r="A696" s="148"/>
      <c r="B696" s="148"/>
      <c r="C696" s="148"/>
      <c r="D696" s="148"/>
      <c r="E696" s="235"/>
      <c r="F696" s="148"/>
      <c r="G696" s="148"/>
      <c r="H696" s="227"/>
      <c r="I696" s="148"/>
      <c r="J696" s="148"/>
      <c r="K696" s="148"/>
      <c r="L696" s="148"/>
      <c r="M696" s="148"/>
      <c r="N696" s="243"/>
      <c r="O696" s="95"/>
      <c r="P696" s="95"/>
      <c r="Q696" s="148"/>
      <c r="R696" s="148"/>
      <c r="S696" s="148"/>
      <c r="T696" s="148"/>
      <c r="U696" s="148"/>
      <c r="V696" s="148"/>
      <c r="W696" s="148"/>
      <c r="X696" s="148"/>
      <c r="Y696" s="148"/>
      <c r="Z696" s="148"/>
    </row>
    <row r="697" spans="1:26" ht="15.75" customHeight="1">
      <c r="A697" s="148"/>
      <c r="B697" s="148"/>
      <c r="C697" s="148"/>
      <c r="D697" s="148"/>
      <c r="E697" s="235"/>
      <c r="F697" s="148"/>
      <c r="G697" s="148"/>
      <c r="H697" s="227"/>
      <c r="I697" s="148"/>
      <c r="J697" s="148"/>
      <c r="K697" s="148"/>
      <c r="L697" s="148"/>
      <c r="M697" s="148"/>
      <c r="N697" s="243"/>
      <c r="O697" s="95"/>
      <c r="P697" s="95"/>
      <c r="Q697" s="148"/>
      <c r="R697" s="148"/>
      <c r="S697" s="148"/>
      <c r="T697" s="148"/>
      <c r="U697" s="148"/>
      <c r="V697" s="148"/>
      <c r="W697" s="148"/>
      <c r="X697" s="148"/>
      <c r="Y697" s="148"/>
      <c r="Z697" s="148"/>
    </row>
    <row r="698" spans="1:26" ht="15.75" customHeight="1">
      <c r="A698" s="148"/>
      <c r="B698" s="148"/>
      <c r="C698" s="148"/>
      <c r="D698" s="148"/>
      <c r="E698" s="235"/>
      <c r="F698" s="148"/>
      <c r="G698" s="148"/>
      <c r="H698" s="227"/>
      <c r="I698" s="148"/>
      <c r="J698" s="148"/>
      <c r="K698" s="148"/>
      <c r="L698" s="148"/>
      <c r="M698" s="148"/>
      <c r="N698" s="243"/>
      <c r="O698" s="95"/>
      <c r="P698" s="95"/>
      <c r="Q698" s="148"/>
      <c r="R698" s="148"/>
      <c r="S698" s="148"/>
      <c r="T698" s="148"/>
      <c r="U698" s="148"/>
      <c r="V698" s="148"/>
      <c r="W698" s="148"/>
      <c r="X698" s="148"/>
      <c r="Y698" s="148"/>
      <c r="Z698" s="148"/>
    </row>
    <row r="699" spans="1:26" ht="15.75" customHeight="1">
      <c r="A699" s="148"/>
      <c r="B699" s="148"/>
      <c r="C699" s="148"/>
      <c r="D699" s="148"/>
      <c r="E699" s="235"/>
      <c r="F699" s="148"/>
      <c r="G699" s="148"/>
      <c r="H699" s="227"/>
      <c r="I699" s="148"/>
      <c r="J699" s="148"/>
      <c r="K699" s="148"/>
      <c r="L699" s="148"/>
      <c r="M699" s="148"/>
      <c r="N699" s="243"/>
      <c r="O699" s="95"/>
      <c r="P699" s="95"/>
      <c r="Q699" s="148"/>
      <c r="R699" s="148"/>
      <c r="S699" s="148"/>
      <c r="T699" s="148"/>
      <c r="U699" s="148"/>
      <c r="V699" s="148"/>
      <c r="W699" s="148"/>
      <c r="X699" s="148"/>
      <c r="Y699" s="148"/>
      <c r="Z699" s="148"/>
    </row>
    <row r="700" spans="1:26" ht="15.75" customHeight="1">
      <c r="A700" s="148"/>
      <c r="B700" s="148"/>
      <c r="C700" s="148"/>
      <c r="D700" s="148"/>
      <c r="E700" s="235"/>
      <c r="F700" s="148"/>
      <c r="G700" s="148"/>
      <c r="H700" s="227"/>
      <c r="I700" s="148"/>
      <c r="J700" s="148"/>
      <c r="K700" s="148"/>
      <c r="L700" s="148"/>
      <c r="M700" s="148"/>
      <c r="N700" s="243"/>
      <c r="O700" s="95"/>
      <c r="P700" s="95"/>
      <c r="Q700" s="148"/>
      <c r="R700" s="148"/>
      <c r="S700" s="148"/>
      <c r="T700" s="148"/>
      <c r="U700" s="148"/>
      <c r="V700" s="148"/>
      <c r="W700" s="148"/>
      <c r="X700" s="148"/>
      <c r="Y700" s="148"/>
      <c r="Z700" s="148"/>
    </row>
    <row r="701" spans="1:26" ht="15.75" customHeight="1">
      <c r="A701" s="148"/>
      <c r="B701" s="148"/>
      <c r="C701" s="148"/>
      <c r="D701" s="148"/>
      <c r="E701" s="235"/>
      <c r="F701" s="148"/>
      <c r="G701" s="148"/>
      <c r="H701" s="227"/>
      <c r="I701" s="148"/>
      <c r="J701" s="148"/>
      <c r="K701" s="148"/>
      <c r="L701" s="148"/>
      <c r="M701" s="148"/>
      <c r="N701" s="243"/>
      <c r="O701" s="95"/>
      <c r="P701" s="95"/>
      <c r="Q701" s="148"/>
      <c r="R701" s="148"/>
      <c r="S701" s="148"/>
      <c r="T701" s="148"/>
      <c r="U701" s="148"/>
      <c r="V701" s="148"/>
      <c r="W701" s="148"/>
      <c r="X701" s="148"/>
      <c r="Y701" s="148"/>
      <c r="Z701" s="148"/>
    </row>
    <row r="702" spans="1:26" ht="15.75" customHeight="1">
      <c r="A702" s="148"/>
      <c r="B702" s="148"/>
      <c r="C702" s="148"/>
      <c r="D702" s="148"/>
      <c r="E702" s="235"/>
      <c r="F702" s="148"/>
      <c r="G702" s="148"/>
      <c r="H702" s="227"/>
      <c r="I702" s="148"/>
      <c r="J702" s="148"/>
      <c r="K702" s="148"/>
      <c r="L702" s="148"/>
      <c r="M702" s="148"/>
      <c r="N702" s="243"/>
      <c r="O702" s="95"/>
      <c r="P702" s="95"/>
      <c r="Q702" s="148"/>
      <c r="R702" s="148"/>
      <c r="S702" s="148"/>
      <c r="T702" s="148"/>
      <c r="U702" s="148"/>
      <c r="V702" s="148"/>
      <c r="W702" s="148"/>
      <c r="X702" s="148"/>
      <c r="Y702" s="148"/>
      <c r="Z702" s="148"/>
    </row>
    <row r="703" spans="1:26" ht="15.75" customHeight="1">
      <c r="A703" s="148"/>
      <c r="B703" s="148"/>
      <c r="C703" s="148"/>
      <c r="D703" s="148"/>
      <c r="E703" s="235"/>
      <c r="F703" s="148"/>
      <c r="G703" s="148"/>
      <c r="H703" s="227"/>
      <c r="I703" s="148"/>
      <c r="J703" s="148"/>
      <c r="K703" s="148"/>
      <c r="L703" s="148"/>
      <c r="M703" s="148"/>
      <c r="N703" s="243"/>
      <c r="O703" s="95"/>
      <c r="P703" s="95"/>
      <c r="Q703" s="148"/>
      <c r="R703" s="148"/>
      <c r="S703" s="148"/>
      <c r="T703" s="148"/>
      <c r="U703" s="148"/>
      <c r="V703" s="148"/>
      <c r="W703" s="148"/>
      <c r="X703" s="148"/>
      <c r="Y703" s="148"/>
      <c r="Z703" s="148"/>
    </row>
    <row r="704" spans="1:26" ht="15.75" customHeight="1">
      <c r="A704" s="148"/>
      <c r="B704" s="148"/>
      <c r="C704" s="148"/>
      <c r="D704" s="148"/>
      <c r="E704" s="235"/>
      <c r="F704" s="148"/>
      <c r="G704" s="148"/>
      <c r="H704" s="227"/>
      <c r="I704" s="148"/>
      <c r="J704" s="148"/>
      <c r="K704" s="148"/>
      <c r="L704" s="148"/>
      <c r="M704" s="148"/>
      <c r="N704" s="243"/>
      <c r="O704" s="95"/>
      <c r="P704" s="95"/>
      <c r="Q704" s="148"/>
      <c r="R704" s="148"/>
      <c r="S704" s="148"/>
      <c r="T704" s="148"/>
      <c r="U704" s="148"/>
      <c r="V704" s="148"/>
      <c r="W704" s="148"/>
      <c r="X704" s="148"/>
      <c r="Y704" s="148"/>
      <c r="Z704" s="148"/>
    </row>
    <row r="705" spans="1:26" ht="15.75" customHeight="1">
      <c r="A705" s="148"/>
      <c r="B705" s="148"/>
      <c r="C705" s="148"/>
      <c r="D705" s="148"/>
      <c r="E705" s="235"/>
      <c r="F705" s="148"/>
      <c r="G705" s="148"/>
      <c r="H705" s="227"/>
      <c r="I705" s="148"/>
      <c r="J705" s="148"/>
      <c r="K705" s="148"/>
      <c r="L705" s="148"/>
      <c r="M705" s="148"/>
      <c r="N705" s="243"/>
      <c r="O705" s="95"/>
      <c r="P705" s="95"/>
      <c r="Q705" s="148"/>
      <c r="R705" s="148"/>
      <c r="S705" s="148"/>
      <c r="T705" s="148"/>
      <c r="U705" s="148"/>
      <c r="V705" s="148"/>
      <c r="W705" s="148"/>
      <c r="X705" s="148"/>
      <c r="Y705" s="148"/>
      <c r="Z705" s="148"/>
    </row>
    <row r="706" spans="1:26" ht="15.75" customHeight="1">
      <c r="A706" s="148"/>
      <c r="B706" s="148"/>
      <c r="C706" s="148"/>
      <c r="D706" s="148"/>
      <c r="E706" s="235"/>
      <c r="F706" s="148"/>
      <c r="G706" s="148"/>
      <c r="H706" s="227"/>
      <c r="I706" s="148"/>
      <c r="J706" s="148"/>
      <c r="K706" s="148"/>
      <c r="L706" s="148"/>
      <c r="M706" s="148"/>
      <c r="N706" s="243"/>
      <c r="O706" s="95"/>
      <c r="P706" s="95"/>
      <c r="Q706" s="148"/>
      <c r="R706" s="148"/>
      <c r="S706" s="148"/>
      <c r="T706" s="148"/>
      <c r="U706" s="148"/>
      <c r="V706" s="148"/>
      <c r="W706" s="148"/>
      <c r="X706" s="148"/>
      <c r="Y706" s="148"/>
      <c r="Z706" s="148"/>
    </row>
    <row r="707" spans="1:26" ht="15.75" customHeight="1">
      <c r="A707" s="148"/>
      <c r="B707" s="148"/>
      <c r="C707" s="148"/>
      <c r="D707" s="148"/>
      <c r="E707" s="235"/>
      <c r="F707" s="148"/>
      <c r="G707" s="148"/>
      <c r="H707" s="227"/>
      <c r="I707" s="148"/>
      <c r="J707" s="148"/>
      <c r="K707" s="148"/>
      <c r="L707" s="148"/>
      <c r="M707" s="148"/>
      <c r="N707" s="243"/>
      <c r="O707" s="95"/>
      <c r="P707" s="95"/>
      <c r="Q707" s="148"/>
      <c r="R707" s="148"/>
      <c r="S707" s="148"/>
      <c r="T707" s="148"/>
      <c r="U707" s="148"/>
      <c r="V707" s="148"/>
      <c r="W707" s="148"/>
      <c r="X707" s="148"/>
      <c r="Y707" s="148"/>
      <c r="Z707" s="148"/>
    </row>
    <row r="708" spans="1:26" ht="15.75" customHeight="1">
      <c r="A708" s="148"/>
      <c r="B708" s="148"/>
      <c r="C708" s="148"/>
      <c r="D708" s="148"/>
      <c r="E708" s="235"/>
      <c r="F708" s="148"/>
      <c r="G708" s="148"/>
      <c r="H708" s="227"/>
      <c r="I708" s="148"/>
      <c r="J708" s="148"/>
      <c r="K708" s="148"/>
      <c r="L708" s="148"/>
      <c r="M708" s="148"/>
      <c r="N708" s="243"/>
      <c r="O708" s="95"/>
      <c r="P708" s="95"/>
      <c r="Q708" s="148"/>
      <c r="R708" s="148"/>
      <c r="S708" s="148"/>
      <c r="T708" s="148"/>
      <c r="U708" s="148"/>
      <c r="V708" s="148"/>
      <c r="W708" s="148"/>
      <c r="X708" s="148"/>
      <c r="Y708" s="148"/>
      <c r="Z708" s="148"/>
    </row>
    <row r="709" spans="1:26" ht="15.75" customHeight="1">
      <c r="A709" s="148"/>
      <c r="B709" s="148"/>
      <c r="C709" s="148"/>
      <c r="D709" s="148"/>
      <c r="E709" s="235"/>
      <c r="F709" s="148"/>
      <c r="G709" s="148"/>
      <c r="H709" s="227"/>
      <c r="I709" s="148"/>
      <c r="J709" s="148"/>
      <c r="K709" s="148"/>
      <c r="L709" s="148"/>
      <c r="M709" s="148"/>
      <c r="N709" s="243"/>
      <c r="O709" s="95"/>
      <c r="P709" s="95"/>
      <c r="Q709" s="148"/>
      <c r="R709" s="148"/>
      <c r="S709" s="148"/>
      <c r="T709" s="148"/>
      <c r="U709" s="148"/>
      <c r="V709" s="148"/>
      <c r="W709" s="148"/>
      <c r="X709" s="148"/>
      <c r="Y709" s="148"/>
      <c r="Z709" s="148"/>
    </row>
    <row r="710" spans="1:26" ht="15.75" customHeight="1">
      <c r="A710" s="148"/>
      <c r="B710" s="148"/>
      <c r="C710" s="148"/>
      <c r="D710" s="148"/>
      <c r="E710" s="235"/>
      <c r="F710" s="148"/>
      <c r="G710" s="148"/>
      <c r="H710" s="227"/>
      <c r="I710" s="148"/>
      <c r="J710" s="148"/>
      <c r="K710" s="148"/>
      <c r="L710" s="148"/>
      <c r="M710" s="148"/>
      <c r="N710" s="243"/>
      <c r="O710" s="95"/>
      <c r="P710" s="95"/>
      <c r="Q710" s="148"/>
      <c r="R710" s="148"/>
      <c r="S710" s="148"/>
      <c r="T710" s="148"/>
      <c r="U710" s="148"/>
      <c r="V710" s="148"/>
      <c r="W710" s="148"/>
      <c r="X710" s="148"/>
      <c r="Y710" s="148"/>
      <c r="Z710" s="148"/>
    </row>
    <row r="711" spans="1:26" ht="15.75" customHeight="1">
      <c r="A711" s="148"/>
      <c r="B711" s="148"/>
      <c r="C711" s="148"/>
      <c r="D711" s="148"/>
      <c r="E711" s="235"/>
      <c r="F711" s="148"/>
      <c r="G711" s="148"/>
      <c r="H711" s="227"/>
      <c r="I711" s="148"/>
      <c r="J711" s="148"/>
      <c r="K711" s="148"/>
      <c r="L711" s="148"/>
      <c r="M711" s="148"/>
      <c r="N711" s="243"/>
      <c r="O711" s="95"/>
      <c r="P711" s="95"/>
      <c r="Q711" s="148"/>
      <c r="R711" s="148"/>
      <c r="S711" s="148"/>
      <c r="T711" s="148"/>
      <c r="U711" s="148"/>
      <c r="V711" s="148"/>
      <c r="W711" s="148"/>
      <c r="X711" s="148"/>
      <c r="Y711" s="148"/>
      <c r="Z711" s="148"/>
    </row>
    <row r="712" spans="1:26" ht="15.75" customHeight="1">
      <c r="A712" s="148"/>
      <c r="B712" s="148"/>
      <c r="C712" s="148"/>
      <c r="D712" s="148"/>
      <c r="E712" s="235"/>
      <c r="F712" s="148"/>
      <c r="G712" s="148"/>
      <c r="H712" s="227"/>
      <c r="I712" s="148"/>
      <c r="J712" s="148"/>
      <c r="K712" s="148"/>
      <c r="L712" s="148"/>
      <c r="M712" s="148"/>
      <c r="N712" s="243"/>
      <c r="O712" s="95"/>
      <c r="P712" s="95"/>
      <c r="Q712" s="148"/>
      <c r="R712" s="148"/>
      <c r="S712" s="148"/>
      <c r="T712" s="148"/>
      <c r="U712" s="148"/>
      <c r="V712" s="148"/>
      <c r="W712" s="148"/>
      <c r="X712" s="148"/>
      <c r="Y712" s="148"/>
      <c r="Z712" s="148"/>
    </row>
    <row r="713" spans="1:26" ht="15.75" customHeight="1">
      <c r="A713" s="148"/>
      <c r="B713" s="148"/>
      <c r="C713" s="148"/>
      <c r="D713" s="148"/>
      <c r="E713" s="235"/>
      <c r="F713" s="148"/>
      <c r="G713" s="148"/>
      <c r="H713" s="227"/>
      <c r="I713" s="148"/>
      <c r="J713" s="148"/>
      <c r="K713" s="148"/>
      <c r="L713" s="148"/>
      <c r="M713" s="148"/>
      <c r="N713" s="243"/>
      <c r="O713" s="95"/>
      <c r="P713" s="95"/>
      <c r="Q713" s="148"/>
      <c r="R713" s="148"/>
      <c r="S713" s="148"/>
      <c r="T713" s="148"/>
      <c r="U713" s="148"/>
      <c r="V713" s="148"/>
      <c r="W713" s="148"/>
      <c r="X713" s="148"/>
      <c r="Y713" s="148"/>
      <c r="Z713" s="148"/>
    </row>
    <row r="714" spans="1:26" ht="15.75" customHeight="1">
      <c r="A714" s="148"/>
      <c r="B714" s="148"/>
      <c r="C714" s="148"/>
      <c r="D714" s="148"/>
      <c r="E714" s="235"/>
      <c r="F714" s="148"/>
      <c r="G714" s="148"/>
      <c r="H714" s="227"/>
      <c r="I714" s="148"/>
      <c r="J714" s="148"/>
      <c r="K714" s="148"/>
      <c r="L714" s="148"/>
      <c r="M714" s="148"/>
      <c r="N714" s="243"/>
      <c r="O714" s="95"/>
      <c r="P714" s="95"/>
      <c r="Q714" s="148"/>
      <c r="R714" s="148"/>
      <c r="S714" s="148"/>
      <c r="T714" s="148"/>
      <c r="U714" s="148"/>
      <c r="V714" s="148"/>
      <c r="W714" s="148"/>
      <c r="X714" s="148"/>
      <c r="Y714" s="148"/>
      <c r="Z714" s="148"/>
    </row>
    <row r="715" spans="1:26" ht="15.75" customHeight="1">
      <c r="A715" s="148"/>
      <c r="B715" s="148"/>
      <c r="C715" s="148"/>
      <c r="D715" s="148"/>
      <c r="E715" s="235"/>
      <c r="F715" s="148"/>
      <c r="G715" s="148"/>
      <c r="H715" s="227"/>
      <c r="I715" s="148"/>
      <c r="J715" s="148"/>
      <c r="K715" s="148"/>
      <c r="L715" s="148"/>
      <c r="M715" s="148"/>
      <c r="N715" s="243"/>
      <c r="O715" s="95"/>
      <c r="P715" s="95"/>
      <c r="Q715" s="148"/>
      <c r="R715" s="148"/>
      <c r="S715" s="148"/>
      <c r="T715" s="148"/>
      <c r="U715" s="148"/>
      <c r="V715" s="148"/>
      <c r="W715" s="148"/>
      <c r="X715" s="148"/>
      <c r="Y715" s="148"/>
      <c r="Z715" s="148"/>
    </row>
    <row r="716" spans="1:26" ht="15.75" customHeight="1">
      <c r="A716" s="148"/>
      <c r="B716" s="148"/>
      <c r="C716" s="148"/>
      <c r="D716" s="148"/>
      <c r="E716" s="235"/>
      <c r="F716" s="148"/>
      <c r="G716" s="148"/>
      <c r="H716" s="227"/>
      <c r="I716" s="148"/>
      <c r="J716" s="148"/>
      <c r="K716" s="148"/>
      <c r="L716" s="148"/>
      <c r="M716" s="148"/>
      <c r="N716" s="243"/>
      <c r="O716" s="95"/>
      <c r="P716" s="95"/>
      <c r="Q716" s="148"/>
      <c r="R716" s="148"/>
      <c r="S716" s="148"/>
      <c r="T716" s="148"/>
      <c r="U716" s="148"/>
      <c r="V716" s="148"/>
      <c r="W716" s="148"/>
      <c r="X716" s="148"/>
      <c r="Y716" s="148"/>
      <c r="Z716" s="148"/>
    </row>
    <row r="717" spans="1:26" ht="15.75" customHeight="1">
      <c r="A717" s="148"/>
      <c r="B717" s="148"/>
      <c r="C717" s="148"/>
      <c r="D717" s="148"/>
      <c r="E717" s="235"/>
      <c r="F717" s="148"/>
      <c r="G717" s="148"/>
      <c r="H717" s="227"/>
      <c r="I717" s="148"/>
      <c r="J717" s="148"/>
      <c r="K717" s="148"/>
      <c r="L717" s="148"/>
      <c r="M717" s="148"/>
      <c r="N717" s="243"/>
      <c r="O717" s="95"/>
      <c r="P717" s="95"/>
      <c r="Q717" s="148"/>
      <c r="R717" s="148"/>
      <c r="S717" s="148"/>
      <c r="T717" s="148"/>
      <c r="U717" s="148"/>
      <c r="V717" s="148"/>
      <c r="W717" s="148"/>
      <c r="X717" s="148"/>
      <c r="Y717" s="148"/>
      <c r="Z717" s="148"/>
    </row>
    <row r="718" spans="1:26" ht="15.75" customHeight="1">
      <c r="A718" s="148"/>
      <c r="B718" s="148"/>
      <c r="C718" s="148"/>
      <c r="D718" s="148"/>
      <c r="E718" s="235"/>
      <c r="F718" s="148"/>
      <c r="G718" s="148"/>
      <c r="H718" s="227"/>
      <c r="I718" s="148"/>
      <c r="J718" s="148"/>
      <c r="K718" s="148"/>
      <c r="L718" s="148"/>
      <c r="M718" s="148"/>
      <c r="N718" s="243"/>
      <c r="O718" s="95"/>
      <c r="P718" s="95"/>
      <c r="Q718" s="148"/>
      <c r="R718" s="148"/>
      <c r="S718" s="148"/>
      <c r="T718" s="148"/>
      <c r="U718" s="148"/>
      <c r="V718" s="148"/>
      <c r="W718" s="148"/>
      <c r="X718" s="148"/>
      <c r="Y718" s="148"/>
      <c r="Z718" s="148"/>
    </row>
    <row r="719" spans="1:26" ht="15.75" customHeight="1">
      <c r="A719" s="148"/>
      <c r="B719" s="148"/>
      <c r="C719" s="148"/>
      <c r="D719" s="148"/>
      <c r="E719" s="235"/>
      <c r="F719" s="148"/>
      <c r="G719" s="148"/>
      <c r="H719" s="227"/>
      <c r="I719" s="148"/>
      <c r="J719" s="148"/>
      <c r="K719" s="148"/>
      <c r="L719" s="148"/>
      <c r="M719" s="148"/>
      <c r="N719" s="243"/>
      <c r="O719" s="95"/>
      <c r="P719" s="95"/>
      <c r="Q719" s="148"/>
      <c r="R719" s="148"/>
      <c r="S719" s="148"/>
      <c r="T719" s="148"/>
      <c r="U719" s="148"/>
      <c r="V719" s="148"/>
      <c r="W719" s="148"/>
      <c r="X719" s="148"/>
      <c r="Y719" s="148"/>
      <c r="Z719" s="148"/>
    </row>
    <row r="720" spans="1:26" ht="15.75" customHeight="1">
      <c r="A720" s="148"/>
      <c r="B720" s="148"/>
      <c r="C720" s="148"/>
      <c r="D720" s="148"/>
      <c r="E720" s="235"/>
      <c r="F720" s="148"/>
      <c r="G720" s="148"/>
      <c r="H720" s="227"/>
      <c r="I720" s="148"/>
      <c r="J720" s="148"/>
      <c r="K720" s="148"/>
      <c r="L720" s="148"/>
      <c r="M720" s="148"/>
      <c r="N720" s="243"/>
      <c r="O720" s="95"/>
      <c r="P720" s="95"/>
      <c r="Q720" s="148"/>
      <c r="R720" s="148"/>
      <c r="S720" s="148"/>
      <c r="T720" s="148"/>
      <c r="U720" s="148"/>
      <c r="V720" s="148"/>
      <c r="W720" s="148"/>
      <c r="X720" s="148"/>
      <c r="Y720" s="148"/>
      <c r="Z720" s="148"/>
    </row>
    <row r="721" spans="1:26" ht="15.75" customHeight="1">
      <c r="A721" s="148"/>
      <c r="B721" s="148"/>
      <c r="C721" s="148"/>
      <c r="D721" s="148"/>
      <c r="E721" s="235"/>
      <c r="F721" s="148"/>
      <c r="G721" s="148"/>
      <c r="H721" s="227"/>
      <c r="I721" s="148"/>
      <c r="J721" s="148"/>
      <c r="K721" s="148"/>
      <c r="L721" s="148"/>
      <c r="M721" s="148"/>
      <c r="N721" s="243"/>
      <c r="O721" s="95"/>
      <c r="P721" s="95"/>
      <c r="Q721" s="148"/>
      <c r="R721" s="148"/>
      <c r="S721" s="148"/>
      <c r="T721" s="148"/>
      <c r="U721" s="148"/>
      <c r="V721" s="148"/>
      <c r="W721" s="148"/>
      <c r="X721" s="148"/>
      <c r="Y721" s="148"/>
      <c r="Z721" s="148"/>
    </row>
    <row r="722" spans="1:26" ht="15.75" customHeight="1">
      <c r="A722" s="148"/>
      <c r="B722" s="148"/>
      <c r="C722" s="148"/>
      <c r="D722" s="148"/>
      <c r="E722" s="235"/>
      <c r="F722" s="148"/>
      <c r="G722" s="148"/>
      <c r="H722" s="227"/>
      <c r="I722" s="148"/>
      <c r="J722" s="148"/>
      <c r="K722" s="148"/>
      <c r="L722" s="148"/>
      <c r="M722" s="148"/>
      <c r="N722" s="243"/>
      <c r="O722" s="95"/>
      <c r="P722" s="95"/>
      <c r="Q722" s="148"/>
      <c r="R722" s="148"/>
      <c r="S722" s="148"/>
      <c r="T722" s="148"/>
      <c r="U722" s="148"/>
      <c r="V722" s="148"/>
      <c r="W722" s="148"/>
      <c r="X722" s="148"/>
      <c r="Y722" s="148"/>
      <c r="Z722" s="148"/>
    </row>
    <row r="723" spans="1:26" ht="15.75" customHeight="1">
      <c r="A723" s="148"/>
      <c r="B723" s="148"/>
      <c r="C723" s="148"/>
      <c r="D723" s="148"/>
      <c r="E723" s="235"/>
      <c r="F723" s="148"/>
      <c r="G723" s="148"/>
      <c r="H723" s="227"/>
      <c r="I723" s="148"/>
      <c r="J723" s="148"/>
      <c r="K723" s="148"/>
      <c r="L723" s="148"/>
      <c r="M723" s="148"/>
      <c r="N723" s="243"/>
      <c r="O723" s="95"/>
      <c r="P723" s="95"/>
      <c r="Q723" s="148"/>
      <c r="R723" s="148"/>
      <c r="S723" s="148"/>
      <c r="T723" s="148"/>
      <c r="U723" s="148"/>
      <c r="V723" s="148"/>
      <c r="W723" s="148"/>
      <c r="X723" s="148"/>
      <c r="Y723" s="148"/>
      <c r="Z723" s="148"/>
    </row>
    <row r="724" spans="1:26" ht="15.75" customHeight="1">
      <c r="A724" s="148"/>
      <c r="B724" s="148"/>
      <c r="C724" s="148"/>
      <c r="D724" s="148"/>
      <c r="E724" s="235"/>
      <c r="F724" s="148"/>
      <c r="G724" s="148"/>
      <c r="H724" s="227"/>
      <c r="I724" s="148"/>
      <c r="J724" s="148"/>
      <c r="K724" s="148"/>
      <c r="L724" s="148"/>
      <c r="M724" s="148"/>
      <c r="N724" s="243"/>
      <c r="O724" s="95"/>
      <c r="P724" s="95"/>
      <c r="Q724" s="148"/>
      <c r="R724" s="148"/>
      <c r="S724" s="148"/>
      <c r="T724" s="148"/>
      <c r="U724" s="148"/>
      <c r="V724" s="148"/>
      <c r="W724" s="148"/>
      <c r="X724" s="148"/>
      <c r="Y724" s="148"/>
      <c r="Z724" s="148"/>
    </row>
    <row r="725" spans="1:26" ht="15.75" customHeight="1">
      <c r="A725" s="148"/>
      <c r="B725" s="148"/>
      <c r="C725" s="148"/>
      <c r="D725" s="148"/>
      <c r="E725" s="235"/>
      <c r="F725" s="148"/>
      <c r="G725" s="148"/>
      <c r="H725" s="227"/>
      <c r="I725" s="148"/>
      <c r="J725" s="148"/>
      <c r="K725" s="148"/>
      <c r="L725" s="148"/>
      <c r="M725" s="148"/>
      <c r="N725" s="243"/>
      <c r="O725" s="95"/>
      <c r="P725" s="95"/>
      <c r="Q725" s="148"/>
      <c r="R725" s="148"/>
      <c r="S725" s="148"/>
      <c r="T725" s="148"/>
      <c r="U725" s="148"/>
      <c r="V725" s="148"/>
      <c r="W725" s="148"/>
      <c r="X725" s="148"/>
      <c r="Y725" s="148"/>
      <c r="Z725" s="148"/>
    </row>
    <row r="726" spans="1:26" ht="15.75" customHeight="1">
      <c r="A726" s="148"/>
      <c r="B726" s="148"/>
      <c r="C726" s="148"/>
      <c r="D726" s="148"/>
      <c r="E726" s="235"/>
      <c r="F726" s="148"/>
      <c r="G726" s="148"/>
      <c r="H726" s="227"/>
      <c r="I726" s="148"/>
      <c r="J726" s="148"/>
      <c r="K726" s="148"/>
      <c r="L726" s="148"/>
      <c r="M726" s="148"/>
      <c r="N726" s="243"/>
      <c r="O726" s="95"/>
      <c r="P726" s="95"/>
      <c r="Q726" s="148"/>
      <c r="R726" s="148"/>
      <c r="S726" s="148"/>
      <c r="T726" s="148"/>
      <c r="U726" s="148"/>
      <c r="V726" s="148"/>
      <c r="W726" s="148"/>
      <c r="X726" s="148"/>
      <c r="Y726" s="148"/>
      <c r="Z726" s="148"/>
    </row>
    <row r="727" spans="1:26" ht="15.75" customHeight="1">
      <c r="A727" s="148"/>
      <c r="B727" s="148"/>
      <c r="C727" s="148"/>
      <c r="D727" s="148"/>
      <c r="E727" s="235"/>
      <c r="F727" s="148"/>
      <c r="G727" s="148"/>
      <c r="H727" s="227"/>
      <c r="I727" s="148"/>
      <c r="J727" s="148"/>
      <c r="K727" s="148"/>
      <c r="L727" s="148"/>
      <c r="M727" s="148"/>
      <c r="N727" s="243"/>
      <c r="O727" s="95"/>
      <c r="P727" s="95"/>
      <c r="Q727" s="148"/>
      <c r="R727" s="148"/>
      <c r="S727" s="148"/>
      <c r="T727" s="148"/>
      <c r="U727" s="148"/>
      <c r="V727" s="148"/>
      <c r="W727" s="148"/>
      <c r="X727" s="148"/>
      <c r="Y727" s="148"/>
      <c r="Z727" s="148"/>
    </row>
    <row r="728" spans="1:26" ht="15.75" customHeight="1">
      <c r="A728" s="148"/>
      <c r="B728" s="148"/>
      <c r="C728" s="148"/>
      <c r="D728" s="148"/>
      <c r="E728" s="235"/>
      <c r="F728" s="148"/>
      <c r="G728" s="148"/>
      <c r="H728" s="227"/>
      <c r="I728" s="148"/>
      <c r="J728" s="148"/>
      <c r="K728" s="148"/>
      <c r="L728" s="148"/>
      <c r="M728" s="148"/>
      <c r="N728" s="243"/>
      <c r="O728" s="95"/>
      <c r="P728" s="95"/>
      <c r="Q728" s="148"/>
      <c r="R728" s="148"/>
      <c r="S728" s="148"/>
      <c r="T728" s="148"/>
      <c r="U728" s="148"/>
      <c r="V728" s="148"/>
      <c r="W728" s="148"/>
      <c r="X728" s="148"/>
      <c r="Y728" s="148"/>
      <c r="Z728" s="148"/>
    </row>
    <row r="729" spans="1:26" ht="15.75" customHeight="1">
      <c r="A729" s="148"/>
      <c r="B729" s="148"/>
      <c r="C729" s="148"/>
      <c r="D729" s="148"/>
      <c r="E729" s="235"/>
      <c r="F729" s="148"/>
      <c r="G729" s="148"/>
      <c r="H729" s="227"/>
      <c r="I729" s="148"/>
      <c r="J729" s="148"/>
      <c r="K729" s="148"/>
      <c r="L729" s="148"/>
      <c r="M729" s="148"/>
      <c r="N729" s="243"/>
      <c r="O729" s="95"/>
      <c r="P729" s="95"/>
      <c r="Q729" s="148"/>
      <c r="R729" s="148"/>
      <c r="S729" s="148"/>
      <c r="T729" s="148"/>
      <c r="U729" s="148"/>
      <c r="V729" s="148"/>
      <c r="W729" s="148"/>
      <c r="X729" s="148"/>
      <c r="Y729" s="148"/>
      <c r="Z729" s="148"/>
    </row>
    <row r="730" spans="1:26" ht="15.75" customHeight="1">
      <c r="A730" s="148"/>
      <c r="B730" s="148"/>
      <c r="C730" s="148"/>
      <c r="D730" s="148"/>
      <c r="E730" s="235"/>
      <c r="F730" s="148"/>
      <c r="G730" s="148"/>
      <c r="H730" s="227"/>
      <c r="I730" s="148"/>
      <c r="J730" s="148"/>
      <c r="K730" s="148"/>
      <c r="L730" s="148"/>
      <c r="M730" s="148"/>
      <c r="N730" s="243"/>
      <c r="O730" s="95"/>
      <c r="P730" s="95"/>
      <c r="Q730" s="148"/>
      <c r="R730" s="148"/>
      <c r="S730" s="148"/>
      <c r="T730" s="148"/>
      <c r="U730" s="148"/>
      <c r="V730" s="148"/>
      <c r="W730" s="148"/>
      <c r="X730" s="148"/>
      <c r="Y730" s="148"/>
      <c r="Z730" s="148"/>
    </row>
    <row r="731" spans="1:26" ht="15.75" customHeight="1">
      <c r="A731" s="148"/>
      <c r="B731" s="148"/>
      <c r="C731" s="148"/>
      <c r="D731" s="148"/>
      <c r="E731" s="235"/>
      <c r="F731" s="148"/>
      <c r="G731" s="148"/>
      <c r="H731" s="227"/>
      <c r="I731" s="148"/>
      <c r="J731" s="148"/>
      <c r="K731" s="148"/>
      <c r="L731" s="148"/>
      <c r="M731" s="148"/>
      <c r="N731" s="243"/>
      <c r="O731" s="95"/>
      <c r="P731" s="95"/>
      <c r="Q731" s="148"/>
      <c r="R731" s="148"/>
      <c r="S731" s="148"/>
      <c r="T731" s="148"/>
      <c r="U731" s="148"/>
      <c r="V731" s="148"/>
      <c r="W731" s="148"/>
      <c r="X731" s="148"/>
      <c r="Y731" s="148"/>
      <c r="Z731" s="148"/>
    </row>
    <row r="732" spans="1:26" ht="15.75" customHeight="1">
      <c r="A732" s="148"/>
      <c r="B732" s="148"/>
      <c r="C732" s="148"/>
      <c r="D732" s="148"/>
      <c r="E732" s="235"/>
      <c r="F732" s="148"/>
      <c r="G732" s="148"/>
      <c r="H732" s="227"/>
      <c r="I732" s="148"/>
      <c r="J732" s="148"/>
      <c r="K732" s="148"/>
      <c r="L732" s="148"/>
      <c r="M732" s="148"/>
      <c r="N732" s="243"/>
      <c r="O732" s="95"/>
      <c r="P732" s="95"/>
      <c r="Q732" s="148"/>
      <c r="R732" s="148"/>
      <c r="S732" s="148"/>
      <c r="T732" s="148"/>
      <c r="U732" s="148"/>
      <c r="V732" s="148"/>
      <c r="W732" s="148"/>
      <c r="X732" s="148"/>
      <c r="Y732" s="148"/>
      <c r="Z732" s="148"/>
    </row>
    <row r="733" spans="1:26" ht="15.75" customHeight="1">
      <c r="A733" s="148"/>
      <c r="B733" s="148"/>
      <c r="C733" s="148"/>
      <c r="D733" s="148"/>
      <c r="E733" s="235"/>
      <c r="F733" s="148"/>
      <c r="G733" s="148"/>
      <c r="H733" s="227"/>
      <c r="I733" s="148"/>
      <c r="J733" s="148"/>
      <c r="K733" s="148"/>
      <c r="L733" s="148"/>
      <c r="M733" s="148"/>
      <c r="N733" s="243"/>
      <c r="O733" s="95"/>
      <c r="P733" s="95"/>
      <c r="Q733" s="148"/>
      <c r="R733" s="148"/>
      <c r="S733" s="148"/>
      <c r="T733" s="148"/>
      <c r="U733" s="148"/>
      <c r="V733" s="148"/>
      <c r="W733" s="148"/>
      <c r="X733" s="148"/>
      <c r="Y733" s="148"/>
      <c r="Z733" s="148"/>
    </row>
    <row r="734" spans="1:26" ht="15.75" customHeight="1">
      <c r="A734" s="148"/>
      <c r="B734" s="148"/>
      <c r="C734" s="148"/>
      <c r="D734" s="148"/>
      <c r="E734" s="235"/>
      <c r="F734" s="148"/>
      <c r="G734" s="148"/>
      <c r="H734" s="227"/>
      <c r="I734" s="148"/>
      <c r="J734" s="148"/>
      <c r="K734" s="148"/>
      <c r="L734" s="148"/>
      <c r="M734" s="148"/>
      <c r="N734" s="243"/>
      <c r="O734" s="95"/>
      <c r="P734" s="95"/>
      <c r="Q734" s="148"/>
      <c r="R734" s="148"/>
      <c r="S734" s="148"/>
      <c r="T734" s="148"/>
      <c r="U734" s="148"/>
      <c r="V734" s="148"/>
      <c r="W734" s="148"/>
      <c r="X734" s="148"/>
      <c r="Y734" s="148"/>
      <c r="Z734" s="148"/>
    </row>
    <row r="735" spans="1:26" ht="15.75" customHeight="1">
      <c r="A735" s="148"/>
      <c r="B735" s="148"/>
      <c r="C735" s="148"/>
      <c r="D735" s="148"/>
      <c r="E735" s="235"/>
      <c r="F735" s="148"/>
      <c r="G735" s="148"/>
      <c r="H735" s="227"/>
      <c r="I735" s="148"/>
      <c r="J735" s="148"/>
      <c r="K735" s="148"/>
      <c r="L735" s="148"/>
      <c r="M735" s="148"/>
      <c r="N735" s="243"/>
      <c r="O735" s="95"/>
      <c r="P735" s="95"/>
      <c r="Q735" s="148"/>
      <c r="R735" s="148"/>
      <c r="S735" s="148"/>
      <c r="T735" s="148"/>
      <c r="U735" s="148"/>
      <c r="V735" s="148"/>
      <c r="W735" s="148"/>
      <c r="X735" s="148"/>
      <c r="Y735" s="148"/>
      <c r="Z735" s="148"/>
    </row>
    <row r="736" spans="1:26" ht="15.75" customHeight="1">
      <c r="A736" s="148"/>
      <c r="B736" s="148"/>
      <c r="C736" s="148"/>
      <c r="D736" s="148"/>
      <c r="E736" s="235"/>
      <c r="F736" s="148"/>
      <c r="G736" s="148"/>
      <c r="H736" s="227"/>
      <c r="I736" s="148"/>
      <c r="J736" s="148"/>
      <c r="K736" s="148"/>
      <c r="L736" s="148"/>
      <c r="M736" s="148"/>
      <c r="N736" s="243"/>
      <c r="O736" s="95"/>
      <c r="P736" s="95"/>
      <c r="Q736" s="148"/>
      <c r="R736" s="148"/>
      <c r="S736" s="148"/>
      <c r="T736" s="148"/>
      <c r="U736" s="148"/>
      <c r="V736" s="148"/>
      <c r="W736" s="148"/>
      <c r="X736" s="148"/>
      <c r="Y736" s="148"/>
      <c r="Z736" s="148"/>
    </row>
    <row r="737" spans="1:26" ht="15.75" customHeight="1">
      <c r="A737" s="148"/>
      <c r="B737" s="148"/>
      <c r="C737" s="148"/>
      <c r="D737" s="148"/>
      <c r="E737" s="235"/>
      <c r="F737" s="148"/>
      <c r="G737" s="148"/>
      <c r="H737" s="227"/>
      <c r="I737" s="148"/>
      <c r="J737" s="148"/>
      <c r="K737" s="148"/>
      <c r="L737" s="148"/>
      <c r="M737" s="148"/>
      <c r="N737" s="243"/>
      <c r="O737" s="95"/>
      <c r="P737" s="95"/>
      <c r="Q737" s="148"/>
      <c r="R737" s="148"/>
      <c r="S737" s="148"/>
      <c r="T737" s="148"/>
      <c r="U737" s="148"/>
      <c r="V737" s="148"/>
      <c r="W737" s="148"/>
      <c r="X737" s="148"/>
      <c r="Y737" s="148"/>
      <c r="Z737" s="148"/>
    </row>
    <row r="738" spans="1:26" ht="15.75" customHeight="1">
      <c r="A738" s="148"/>
      <c r="B738" s="148"/>
      <c r="C738" s="148"/>
      <c r="D738" s="148"/>
      <c r="E738" s="235"/>
      <c r="F738" s="148"/>
      <c r="G738" s="148"/>
      <c r="H738" s="227"/>
      <c r="I738" s="148"/>
      <c r="J738" s="148"/>
      <c r="K738" s="148"/>
      <c r="L738" s="148"/>
      <c r="M738" s="148"/>
      <c r="N738" s="243"/>
      <c r="O738" s="95"/>
      <c r="P738" s="95"/>
      <c r="Q738" s="148"/>
      <c r="R738" s="148"/>
      <c r="S738" s="148"/>
      <c r="T738" s="148"/>
      <c r="U738" s="148"/>
      <c r="V738" s="148"/>
      <c r="W738" s="148"/>
      <c r="X738" s="148"/>
      <c r="Y738" s="148"/>
      <c r="Z738" s="148"/>
    </row>
    <row r="739" spans="1:26" ht="15.75" customHeight="1">
      <c r="A739" s="148"/>
      <c r="B739" s="148"/>
      <c r="C739" s="148"/>
      <c r="D739" s="148"/>
      <c r="E739" s="235"/>
      <c r="F739" s="148"/>
      <c r="G739" s="148"/>
      <c r="H739" s="227"/>
      <c r="I739" s="148"/>
      <c r="J739" s="148"/>
      <c r="K739" s="148"/>
      <c r="L739" s="148"/>
      <c r="M739" s="148"/>
      <c r="N739" s="243"/>
      <c r="O739" s="95"/>
      <c r="P739" s="95"/>
      <c r="Q739" s="148"/>
      <c r="R739" s="148"/>
      <c r="S739" s="148"/>
      <c r="T739" s="148"/>
      <c r="U739" s="148"/>
      <c r="V739" s="148"/>
      <c r="W739" s="148"/>
      <c r="X739" s="148"/>
      <c r="Y739" s="148"/>
      <c r="Z739" s="148"/>
    </row>
    <row r="740" spans="1:26" ht="15.75" customHeight="1">
      <c r="A740" s="148"/>
      <c r="B740" s="148"/>
      <c r="C740" s="148"/>
      <c r="D740" s="148"/>
      <c r="E740" s="235"/>
      <c r="F740" s="148"/>
      <c r="G740" s="148"/>
      <c r="H740" s="227"/>
      <c r="I740" s="148"/>
      <c r="J740" s="148"/>
      <c r="K740" s="148"/>
      <c r="L740" s="148"/>
      <c r="M740" s="148"/>
      <c r="N740" s="243"/>
      <c r="O740" s="95"/>
      <c r="P740" s="95"/>
      <c r="Q740" s="148"/>
      <c r="R740" s="148"/>
      <c r="S740" s="148"/>
      <c r="T740" s="148"/>
      <c r="U740" s="148"/>
      <c r="V740" s="148"/>
      <c r="W740" s="148"/>
      <c r="X740" s="148"/>
      <c r="Y740" s="148"/>
      <c r="Z740" s="148"/>
    </row>
    <row r="741" spans="1:26" ht="15.75" customHeight="1">
      <c r="A741" s="148"/>
      <c r="B741" s="148"/>
      <c r="C741" s="148"/>
      <c r="D741" s="148"/>
      <c r="E741" s="235"/>
      <c r="F741" s="148"/>
      <c r="G741" s="148"/>
      <c r="H741" s="227"/>
      <c r="I741" s="148"/>
      <c r="J741" s="148"/>
      <c r="K741" s="148"/>
      <c r="L741" s="148"/>
      <c r="M741" s="148"/>
      <c r="N741" s="243"/>
      <c r="O741" s="95"/>
      <c r="P741" s="95"/>
      <c r="Q741" s="148"/>
      <c r="R741" s="148"/>
      <c r="S741" s="148"/>
      <c r="T741" s="148"/>
      <c r="U741" s="148"/>
      <c r="V741" s="148"/>
      <c r="W741" s="148"/>
      <c r="X741" s="148"/>
      <c r="Y741" s="148"/>
      <c r="Z741" s="148"/>
    </row>
    <row r="742" spans="1:26" ht="15.75" customHeight="1">
      <c r="A742" s="148"/>
      <c r="B742" s="148"/>
      <c r="C742" s="148"/>
      <c r="D742" s="148"/>
      <c r="E742" s="235"/>
      <c r="F742" s="148"/>
      <c r="G742" s="148"/>
      <c r="H742" s="227"/>
      <c r="I742" s="148"/>
      <c r="J742" s="148"/>
      <c r="K742" s="148"/>
      <c r="L742" s="148"/>
      <c r="M742" s="148"/>
      <c r="N742" s="243"/>
      <c r="O742" s="95"/>
      <c r="P742" s="95"/>
      <c r="Q742" s="148"/>
      <c r="R742" s="148"/>
      <c r="S742" s="148"/>
      <c r="T742" s="148"/>
      <c r="U742" s="148"/>
      <c r="V742" s="148"/>
      <c r="W742" s="148"/>
      <c r="X742" s="148"/>
      <c r="Y742" s="148"/>
      <c r="Z742" s="148"/>
    </row>
    <row r="743" spans="1:26" ht="15.75" customHeight="1">
      <c r="A743" s="148"/>
      <c r="B743" s="148"/>
      <c r="C743" s="148"/>
      <c r="D743" s="148"/>
      <c r="E743" s="235"/>
      <c r="F743" s="148"/>
      <c r="G743" s="148"/>
      <c r="H743" s="227"/>
      <c r="I743" s="148"/>
      <c r="J743" s="148"/>
      <c r="K743" s="148"/>
      <c r="L743" s="148"/>
      <c r="M743" s="148"/>
      <c r="N743" s="243"/>
      <c r="O743" s="95"/>
      <c r="P743" s="95"/>
      <c r="Q743" s="148"/>
      <c r="R743" s="148"/>
      <c r="S743" s="148"/>
      <c r="T743" s="148"/>
      <c r="U743" s="148"/>
      <c r="V743" s="148"/>
      <c r="W743" s="148"/>
      <c r="X743" s="148"/>
      <c r="Y743" s="148"/>
      <c r="Z743" s="148"/>
    </row>
    <row r="744" spans="1:26" ht="15.75" customHeight="1">
      <c r="A744" s="148"/>
      <c r="B744" s="148"/>
      <c r="C744" s="148"/>
      <c r="D744" s="148"/>
      <c r="E744" s="235"/>
      <c r="F744" s="148"/>
      <c r="G744" s="148"/>
      <c r="H744" s="227"/>
      <c r="I744" s="148"/>
      <c r="J744" s="148"/>
      <c r="K744" s="148"/>
      <c r="L744" s="148"/>
      <c r="M744" s="148"/>
      <c r="N744" s="243"/>
      <c r="O744" s="95"/>
      <c r="P744" s="95"/>
      <c r="Q744" s="148"/>
      <c r="R744" s="148"/>
      <c r="S744" s="148"/>
      <c r="T744" s="148"/>
      <c r="U744" s="148"/>
      <c r="V744" s="148"/>
      <c r="W744" s="148"/>
      <c r="X744" s="148"/>
      <c r="Y744" s="148"/>
      <c r="Z744" s="148"/>
    </row>
    <row r="745" spans="1:26" ht="15.75" customHeight="1">
      <c r="A745" s="148"/>
      <c r="B745" s="148"/>
      <c r="C745" s="148"/>
      <c r="D745" s="148"/>
      <c r="E745" s="235"/>
      <c r="F745" s="148"/>
      <c r="G745" s="148"/>
      <c r="H745" s="227"/>
      <c r="I745" s="148"/>
      <c r="J745" s="148"/>
      <c r="K745" s="148"/>
      <c r="L745" s="148"/>
      <c r="M745" s="148"/>
      <c r="N745" s="243"/>
      <c r="O745" s="95"/>
      <c r="P745" s="95"/>
      <c r="Q745" s="148"/>
      <c r="R745" s="148"/>
      <c r="S745" s="148"/>
      <c r="T745" s="148"/>
      <c r="U745" s="148"/>
      <c r="V745" s="148"/>
      <c r="W745" s="148"/>
      <c r="X745" s="148"/>
      <c r="Y745" s="148"/>
      <c r="Z745" s="148"/>
    </row>
    <row r="746" spans="1:26" ht="15.75" customHeight="1">
      <c r="A746" s="148"/>
      <c r="B746" s="148"/>
      <c r="C746" s="148"/>
      <c r="D746" s="148"/>
      <c r="E746" s="235"/>
      <c r="F746" s="148"/>
      <c r="G746" s="148"/>
      <c r="H746" s="227"/>
      <c r="I746" s="148"/>
      <c r="J746" s="148"/>
      <c r="K746" s="148"/>
      <c r="L746" s="148"/>
      <c r="M746" s="148"/>
      <c r="N746" s="243"/>
      <c r="O746" s="95"/>
      <c r="P746" s="95"/>
      <c r="Q746" s="148"/>
      <c r="R746" s="148"/>
      <c r="S746" s="148"/>
      <c r="T746" s="148"/>
      <c r="U746" s="148"/>
      <c r="V746" s="148"/>
      <c r="W746" s="148"/>
      <c r="X746" s="148"/>
      <c r="Y746" s="148"/>
      <c r="Z746" s="148"/>
    </row>
    <row r="747" spans="1:26" ht="15.75" customHeight="1">
      <c r="A747" s="148"/>
      <c r="B747" s="148"/>
      <c r="C747" s="148"/>
      <c r="D747" s="148"/>
      <c r="E747" s="235"/>
      <c r="F747" s="148"/>
      <c r="G747" s="148"/>
      <c r="H747" s="227"/>
      <c r="I747" s="148"/>
      <c r="J747" s="148"/>
      <c r="K747" s="148"/>
      <c r="L747" s="148"/>
      <c r="M747" s="148"/>
      <c r="N747" s="243"/>
      <c r="O747" s="95"/>
      <c r="P747" s="95"/>
      <c r="Q747" s="148"/>
      <c r="R747" s="148"/>
      <c r="S747" s="148"/>
      <c r="T747" s="148"/>
      <c r="U747" s="148"/>
      <c r="V747" s="148"/>
      <c r="W747" s="148"/>
      <c r="X747" s="148"/>
      <c r="Y747" s="148"/>
      <c r="Z747" s="148"/>
    </row>
    <row r="748" spans="1:26" ht="15.75" customHeight="1">
      <c r="A748" s="148"/>
      <c r="B748" s="148"/>
      <c r="C748" s="148"/>
      <c r="D748" s="148"/>
      <c r="E748" s="235"/>
      <c r="F748" s="148"/>
      <c r="G748" s="148"/>
      <c r="H748" s="227"/>
      <c r="I748" s="148"/>
      <c r="J748" s="148"/>
      <c r="K748" s="148"/>
      <c r="L748" s="148"/>
      <c r="M748" s="148"/>
      <c r="N748" s="243"/>
      <c r="O748" s="95"/>
      <c r="P748" s="95"/>
      <c r="Q748" s="148"/>
      <c r="R748" s="148"/>
      <c r="S748" s="148"/>
      <c r="T748" s="148"/>
      <c r="U748" s="148"/>
      <c r="V748" s="148"/>
      <c r="W748" s="148"/>
      <c r="X748" s="148"/>
      <c r="Y748" s="148"/>
      <c r="Z748" s="148"/>
    </row>
    <row r="749" spans="1:26" ht="15.75" customHeight="1">
      <c r="A749" s="148"/>
      <c r="B749" s="148"/>
      <c r="C749" s="148"/>
      <c r="D749" s="148"/>
      <c r="E749" s="235"/>
      <c r="F749" s="148"/>
      <c r="G749" s="148"/>
      <c r="H749" s="227"/>
      <c r="I749" s="148"/>
      <c r="J749" s="148"/>
      <c r="K749" s="148"/>
      <c r="L749" s="148"/>
      <c r="M749" s="148"/>
      <c r="N749" s="243"/>
      <c r="O749" s="95"/>
      <c r="P749" s="95"/>
      <c r="Q749" s="148"/>
      <c r="R749" s="148"/>
      <c r="S749" s="148"/>
      <c r="T749" s="148"/>
      <c r="U749" s="148"/>
      <c r="V749" s="148"/>
      <c r="W749" s="148"/>
      <c r="X749" s="148"/>
      <c r="Y749" s="148"/>
      <c r="Z749" s="148"/>
    </row>
    <row r="750" spans="1:26" ht="15.75" customHeight="1">
      <c r="A750" s="148"/>
      <c r="B750" s="148"/>
      <c r="C750" s="148"/>
      <c r="D750" s="148"/>
      <c r="E750" s="235"/>
      <c r="F750" s="148"/>
      <c r="G750" s="148"/>
      <c r="H750" s="227"/>
      <c r="I750" s="148"/>
      <c r="J750" s="148"/>
      <c r="K750" s="148"/>
      <c r="L750" s="148"/>
      <c r="M750" s="148"/>
      <c r="N750" s="243"/>
      <c r="O750" s="95"/>
      <c r="P750" s="95"/>
      <c r="Q750" s="148"/>
      <c r="R750" s="148"/>
      <c r="S750" s="148"/>
      <c r="T750" s="148"/>
      <c r="U750" s="148"/>
      <c r="V750" s="148"/>
      <c r="W750" s="148"/>
      <c r="X750" s="148"/>
      <c r="Y750" s="148"/>
      <c r="Z750" s="148"/>
    </row>
    <row r="751" spans="1:26" ht="15.75" customHeight="1">
      <c r="A751" s="148"/>
      <c r="B751" s="148"/>
      <c r="C751" s="148"/>
      <c r="D751" s="148"/>
      <c r="E751" s="235"/>
      <c r="F751" s="148"/>
      <c r="G751" s="148"/>
      <c r="H751" s="227"/>
      <c r="I751" s="148"/>
      <c r="J751" s="148"/>
      <c r="K751" s="148"/>
      <c r="L751" s="148"/>
      <c r="M751" s="148"/>
      <c r="N751" s="243"/>
      <c r="O751" s="95"/>
      <c r="P751" s="95"/>
      <c r="Q751" s="148"/>
      <c r="R751" s="148"/>
      <c r="S751" s="148"/>
      <c r="T751" s="148"/>
      <c r="U751" s="148"/>
      <c r="V751" s="148"/>
      <c r="W751" s="148"/>
      <c r="X751" s="148"/>
      <c r="Y751" s="148"/>
      <c r="Z751" s="148"/>
    </row>
    <row r="752" spans="1:26" ht="15.75" customHeight="1">
      <c r="A752" s="148"/>
      <c r="B752" s="148"/>
      <c r="C752" s="148"/>
      <c r="D752" s="148"/>
      <c r="E752" s="235"/>
      <c r="F752" s="148"/>
      <c r="G752" s="148"/>
      <c r="H752" s="227"/>
      <c r="I752" s="148"/>
      <c r="J752" s="148"/>
      <c r="K752" s="148"/>
      <c r="L752" s="148"/>
      <c r="M752" s="148"/>
      <c r="N752" s="243"/>
      <c r="O752" s="95"/>
      <c r="P752" s="95"/>
      <c r="Q752" s="148"/>
      <c r="R752" s="148"/>
      <c r="S752" s="148"/>
      <c r="T752" s="148"/>
      <c r="U752" s="148"/>
      <c r="V752" s="148"/>
      <c r="W752" s="148"/>
      <c r="X752" s="148"/>
      <c r="Y752" s="148"/>
      <c r="Z752" s="148"/>
    </row>
    <row r="753" spans="1:26" ht="15.75" customHeight="1">
      <c r="A753" s="148"/>
      <c r="B753" s="148"/>
      <c r="C753" s="148"/>
      <c r="D753" s="148"/>
      <c r="E753" s="235"/>
      <c r="F753" s="148"/>
      <c r="G753" s="148"/>
      <c r="H753" s="227"/>
      <c r="I753" s="148"/>
      <c r="J753" s="148"/>
      <c r="K753" s="148"/>
      <c r="L753" s="148"/>
      <c r="M753" s="148"/>
      <c r="N753" s="243"/>
      <c r="O753" s="95"/>
      <c r="P753" s="95"/>
      <c r="Q753" s="148"/>
      <c r="R753" s="148"/>
      <c r="S753" s="148"/>
      <c r="T753" s="148"/>
      <c r="U753" s="148"/>
      <c r="V753" s="148"/>
      <c r="W753" s="148"/>
      <c r="X753" s="148"/>
      <c r="Y753" s="148"/>
      <c r="Z753" s="148"/>
    </row>
    <row r="754" spans="1:26" ht="15.75" customHeight="1">
      <c r="A754" s="148"/>
      <c r="B754" s="148"/>
      <c r="C754" s="148"/>
      <c r="D754" s="148"/>
      <c r="E754" s="235"/>
      <c r="F754" s="148"/>
      <c r="G754" s="148"/>
      <c r="H754" s="227"/>
      <c r="I754" s="148"/>
      <c r="J754" s="148"/>
      <c r="K754" s="148"/>
      <c r="L754" s="148"/>
      <c r="M754" s="148"/>
      <c r="N754" s="243"/>
      <c r="O754" s="95"/>
      <c r="P754" s="95"/>
      <c r="Q754" s="148"/>
      <c r="R754" s="148"/>
      <c r="S754" s="148"/>
      <c r="T754" s="148"/>
      <c r="U754" s="148"/>
      <c r="V754" s="148"/>
      <c r="W754" s="148"/>
      <c r="X754" s="148"/>
      <c r="Y754" s="148"/>
      <c r="Z754" s="148"/>
    </row>
    <row r="755" spans="1:26" ht="15.75" customHeight="1">
      <c r="A755" s="148"/>
      <c r="B755" s="148"/>
      <c r="C755" s="148"/>
      <c r="D755" s="148"/>
      <c r="E755" s="235"/>
      <c r="F755" s="148"/>
      <c r="G755" s="148"/>
      <c r="H755" s="227"/>
      <c r="I755" s="148"/>
      <c r="J755" s="148"/>
      <c r="K755" s="148"/>
      <c r="L755" s="148"/>
      <c r="M755" s="148"/>
      <c r="N755" s="243"/>
      <c r="O755" s="95"/>
      <c r="P755" s="95"/>
      <c r="Q755" s="148"/>
      <c r="R755" s="148"/>
      <c r="S755" s="148"/>
      <c r="T755" s="148"/>
      <c r="U755" s="148"/>
      <c r="V755" s="148"/>
      <c r="W755" s="148"/>
      <c r="X755" s="148"/>
      <c r="Y755" s="148"/>
      <c r="Z755" s="148"/>
    </row>
    <row r="756" spans="1:26" ht="15.75" customHeight="1">
      <c r="A756" s="148"/>
      <c r="B756" s="148"/>
      <c r="C756" s="148"/>
      <c r="D756" s="148"/>
      <c r="E756" s="235"/>
      <c r="F756" s="148"/>
      <c r="G756" s="148"/>
      <c r="H756" s="227"/>
      <c r="I756" s="148"/>
      <c r="J756" s="148"/>
      <c r="K756" s="148"/>
      <c r="L756" s="148"/>
      <c r="M756" s="148"/>
      <c r="N756" s="243"/>
      <c r="O756" s="95"/>
      <c r="P756" s="95"/>
      <c r="Q756" s="148"/>
      <c r="R756" s="148"/>
      <c r="S756" s="148"/>
      <c r="T756" s="148"/>
      <c r="U756" s="148"/>
      <c r="V756" s="148"/>
      <c r="W756" s="148"/>
      <c r="X756" s="148"/>
      <c r="Y756" s="148"/>
      <c r="Z756" s="148"/>
    </row>
    <row r="757" spans="1:26" ht="15.75" customHeight="1">
      <c r="A757" s="148"/>
      <c r="B757" s="148"/>
      <c r="C757" s="148"/>
      <c r="D757" s="148"/>
      <c r="E757" s="235"/>
      <c r="F757" s="148"/>
      <c r="G757" s="148"/>
      <c r="H757" s="227"/>
      <c r="I757" s="148"/>
      <c r="J757" s="148"/>
      <c r="K757" s="148"/>
      <c r="L757" s="148"/>
      <c r="M757" s="148"/>
      <c r="N757" s="243"/>
      <c r="O757" s="95"/>
      <c r="P757" s="95"/>
      <c r="Q757" s="148"/>
      <c r="R757" s="148"/>
      <c r="S757" s="148"/>
      <c r="T757" s="148"/>
      <c r="U757" s="148"/>
      <c r="V757" s="148"/>
      <c r="W757" s="148"/>
      <c r="X757" s="148"/>
      <c r="Y757" s="148"/>
      <c r="Z757" s="148"/>
    </row>
    <row r="758" spans="1:26" ht="15.75" customHeight="1">
      <c r="A758" s="148"/>
      <c r="B758" s="148"/>
      <c r="C758" s="148"/>
      <c r="D758" s="148"/>
      <c r="E758" s="235"/>
      <c r="F758" s="148"/>
      <c r="G758" s="148"/>
      <c r="H758" s="227"/>
      <c r="I758" s="148"/>
      <c r="J758" s="148"/>
      <c r="K758" s="148"/>
      <c r="L758" s="148"/>
      <c r="M758" s="148"/>
      <c r="N758" s="243"/>
      <c r="O758" s="95"/>
      <c r="P758" s="95"/>
      <c r="Q758" s="148"/>
      <c r="R758" s="148"/>
      <c r="S758" s="148"/>
      <c r="T758" s="148"/>
      <c r="U758" s="148"/>
      <c r="V758" s="148"/>
      <c r="W758" s="148"/>
      <c r="X758" s="148"/>
      <c r="Y758" s="148"/>
      <c r="Z758" s="148"/>
    </row>
    <row r="759" spans="1:26" ht="15.75" customHeight="1">
      <c r="A759" s="148"/>
      <c r="B759" s="148"/>
      <c r="C759" s="148"/>
      <c r="D759" s="148"/>
      <c r="E759" s="235"/>
      <c r="F759" s="148"/>
      <c r="G759" s="148"/>
      <c r="H759" s="227"/>
      <c r="I759" s="148"/>
      <c r="J759" s="148"/>
      <c r="K759" s="148"/>
      <c r="L759" s="148"/>
      <c r="M759" s="148"/>
      <c r="N759" s="243"/>
      <c r="O759" s="95"/>
      <c r="P759" s="95"/>
      <c r="Q759" s="148"/>
      <c r="R759" s="148"/>
      <c r="S759" s="148"/>
      <c r="T759" s="148"/>
      <c r="U759" s="148"/>
      <c r="V759" s="148"/>
      <c r="W759" s="148"/>
      <c r="X759" s="148"/>
      <c r="Y759" s="148"/>
      <c r="Z759" s="148"/>
    </row>
    <row r="760" spans="1:26" ht="15.75" customHeight="1">
      <c r="A760" s="148"/>
      <c r="B760" s="148"/>
      <c r="C760" s="148"/>
      <c r="D760" s="148"/>
      <c r="E760" s="235"/>
      <c r="F760" s="148"/>
      <c r="G760" s="148"/>
      <c r="H760" s="227"/>
      <c r="I760" s="148"/>
      <c r="J760" s="148"/>
      <c r="K760" s="148"/>
      <c r="L760" s="148"/>
      <c r="M760" s="148"/>
      <c r="N760" s="243"/>
      <c r="O760" s="95"/>
      <c r="P760" s="95"/>
      <c r="Q760" s="148"/>
      <c r="R760" s="148"/>
      <c r="S760" s="148"/>
      <c r="T760" s="148"/>
      <c r="U760" s="148"/>
      <c r="V760" s="148"/>
      <c r="W760" s="148"/>
      <c r="X760" s="148"/>
      <c r="Y760" s="148"/>
      <c r="Z760" s="148"/>
    </row>
    <row r="761" spans="1:26" ht="15.75" customHeight="1">
      <c r="A761" s="148"/>
      <c r="B761" s="148"/>
      <c r="C761" s="148"/>
      <c r="D761" s="148"/>
      <c r="E761" s="235"/>
      <c r="F761" s="148"/>
      <c r="G761" s="148"/>
      <c r="H761" s="227"/>
      <c r="I761" s="148"/>
      <c r="J761" s="148"/>
      <c r="K761" s="148"/>
      <c r="L761" s="148"/>
      <c r="M761" s="148"/>
      <c r="N761" s="243"/>
      <c r="O761" s="95"/>
      <c r="P761" s="95"/>
      <c r="Q761" s="148"/>
      <c r="R761" s="148"/>
      <c r="S761" s="148"/>
      <c r="T761" s="148"/>
      <c r="U761" s="148"/>
      <c r="V761" s="148"/>
      <c r="W761" s="148"/>
      <c r="X761" s="148"/>
      <c r="Y761" s="148"/>
      <c r="Z761" s="148"/>
    </row>
    <row r="762" spans="1:26" ht="15.75" customHeight="1">
      <c r="A762" s="148"/>
      <c r="B762" s="148"/>
      <c r="C762" s="148"/>
      <c r="D762" s="148"/>
      <c r="E762" s="235"/>
      <c r="F762" s="148"/>
      <c r="G762" s="148"/>
      <c r="H762" s="227"/>
      <c r="I762" s="148"/>
      <c r="J762" s="148"/>
      <c r="K762" s="148"/>
      <c r="L762" s="148"/>
      <c r="M762" s="148"/>
      <c r="N762" s="243"/>
      <c r="O762" s="95"/>
      <c r="P762" s="95"/>
      <c r="Q762" s="148"/>
      <c r="R762" s="148"/>
      <c r="S762" s="148"/>
      <c r="T762" s="148"/>
      <c r="U762" s="148"/>
      <c r="V762" s="148"/>
      <c r="W762" s="148"/>
      <c r="X762" s="148"/>
      <c r="Y762" s="148"/>
      <c r="Z762" s="148"/>
    </row>
    <row r="763" spans="1:26" ht="15.75" customHeight="1">
      <c r="A763" s="148"/>
      <c r="B763" s="148"/>
      <c r="C763" s="148"/>
      <c r="D763" s="148"/>
      <c r="E763" s="235"/>
      <c r="F763" s="148"/>
      <c r="G763" s="148"/>
      <c r="H763" s="227"/>
      <c r="I763" s="148"/>
      <c r="J763" s="148"/>
      <c r="K763" s="148"/>
      <c r="L763" s="148"/>
      <c r="M763" s="148"/>
      <c r="N763" s="243"/>
      <c r="O763" s="95"/>
      <c r="P763" s="95"/>
      <c r="Q763" s="148"/>
      <c r="R763" s="148"/>
      <c r="S763" s="148"/>
      <c r="T763" s="148"/>
      <c r="U763" s="148"/>
      <c r="V763" s="148"/>
      <c r="W763" s="148"/>
      <c r="X763" s="148"/>
      <c r="Y763" s="148"/>
      <c r="Z763" s="148"/>
    </row>
    <row r="764" spans="1:26" ht="15.75" customHeight="1">
      <c r="A764" s="148"/>
      <c r="B764" s="148"/>
      <c r="C764" s="148"/>
      <c r="D764" s="148"/>
      <c r="E764" s="235"/>
      <c r="F764" s="148"/>
      <c r="G764" s="148"/>
      <c r="H764" s="227"/>
      <c r="I764" s="148"/>
      <c r="J764" s="148"/>
      <c r="K764" s="148"/>
      <c r="L764" s="148"/>
      <c r="M764" s="148"/>
      <c r="N764" s="243"/>
      <c r="O764" s="95"/>
      <c r="P764" s="95"/>
      <c r="Q764" s="148"/>
      <c r="R764" s="148"/>
      <c r="S764" s="148"/>
      <c r="T764" s="148"/>
      <c r="U764" s="148"/>
      <c r="V764" s="148"/>
      <c r="W764" s="148"/>
      <c r="X764" s="148"/>
      <c r="Y764" s="148"/>
      <c r="Z764" s="148"/>
    </row>
    <row r="765" spans="1:26" ht="15.75" customHeight="1">
      <c r="A765" s="148"/>
      <c r="B765" s="148"/>
      <c r="C765" s="148"/>
      <c r="D765" s="148"/>
      <c r="E765" s="235"/>
      <c r="F765" s="148"/>
      <c r="G765" s="148"/>
      <c r="H765" s="227"/>
      <c r="I765" s="148"/>
      <c r="J765" s="148"/>
      <c r="K765" s="148"/>
      <c r="L765" s="148"/>
      <c r="M765" s="148"/>
      <c r="N765" s="243"/>
      <c r="O765" s="95"/>
      <c r="P765" s="95"/>
      <c r="Q765" s="148"/>
      <c r="R765" s="148"/>
      <c r="S765" s="148"/>
      <c r="T765" s="148"/>
      <c r="U765" s="148"/>
      <c r="V765" s="148"/>
      <c r="W765" s="148"/>
      <c r="X765" s="148"/>
      <c r="Y765" s="148"/>
      <c r="Z765" s="148"/>
    </row>
    <row r="766" spans="1:26" ht="15.75" customHeight="1">
      <c r="A766" s="148"/>
      <c r="B766" s="148"/>
      <c r="C766" s="148"/>
      <c r="D766" s="148"/>
      <c r="E766" s="235"/>
      <c r="F766" s="148"/>
      <c r="G766" s="148"/>
      <c r="H766" s="227"/>
      <c r="I766" s="148"/>
      <c r="J766" s="148"/>
      <c r="K766" s="148"/>
      <c r="L766" s="148"/>
      <c r="M766" s="148"/>
      <c r="N766" s="243"/>
      <c r="O766" s="95"/>
      <c r="P766" s="95"/>
      <c r="Q766" s="148"/>
      <c r="R766" s="148"/>
      <c r="S766" s="148"/>
      <c r="T766" s="148"/>
      <c r="U766" s="148"/>
      <c r="V766" s="148"/>
      <c r="W766" s="148"/>
      <c r="X766" s="148"/>
      <c r="Y766" s="148"/>
      <c r="Z766" s="148"/>
    </row>
    <row r="767" spans="1:26" ht="15.75" customHeight="1">
      <c r="A767" s="148"/>
      <c r="B767" s="148"/>
      <c r="C767" s="148"/>
      <c r="D767" s="148"/>
      <c r="E767" s="235"/>
      <c r="F767" s="148"/>
      <c r="G767" s="148"/>
      <c r="H767" s="227"/>
      <c r="I767" s="148"/>
      <c r="J767" s="148"/>
      <c r="K767" s="148"/>
      <c r="L767" s="148"/>
      <c r="M767" s="148"/>
      <c r="N767" s="243"/>
      <c r="O767" s="95"/>
      <c r="P767" s="95"/>
      <c r="Q767" s="148"/>
      <c r="R767" s="148"/>
      <c r="S767" s="148"/>
      <c r="T767" s="148"/>
      <c r="U767" s="148"/>
      <c r="V767" s="148"/>
      <c r="W767" s="148"/>
      <c r="X767" s="148"/>
      <c r="Y767" s="148"/>
      <c r="Z767" s="148"/>
    </row>
    <row r="768" spans="1:26" ht="15.75" customHeight="1">
      <c r="A768" s="148"/>
      <c r="B768" s="148"/>
      <c r="C768" s="148"/>
      <c r="D768" s="148"/>
      <c r="E768" s="235"/>
      <c r="F768" s="148"/>
      <c r="G768" s="148"/>
      <c r="H768" s="227"/>
      <c r="I768" s="148"/>
      <c r="J768" s="148"/>
      <c r="K768" s="148"/>
      <c r="L768" s="148"/>
      <c r="M768" s="148"/>
      <c r="N768" s="243"/>
      <c r="O768" s="95"/>
      <c r="P768" s="95"/>
      <c r="Q768" s="148"/>
      <c r="R768" s="148"/>
      <c r="S768" s="148"/>
      <c r="T768" s="148"/>
      <c r="U768" s="148"/>
      <c r="V768" s="148"/>
      <c r="W768" s="148"/>
      <c r="X768" s="148"/>
      <c r="Y768" s="148"/>
      <c r="Z768" s="148"/>
    </row>
    <row r="769" spans="1:26" ht="15.75" customHeight="1">
      <c r="A769" s="148"/>
      <c r="B769" s="148"/>
      <c r="C769" s="148"/>
      <c r="D769" s="148"/>
      <c r="E769" s="235"/>
      <c r="F769" s="148"/>
      <c r="G769" s="148"/>
      <c r="H769" s="227"/>
      <c r="I769" s="148"/>
      <c r="J769" s="148"/>
      <c r="K769" s="148"/>
      <c r="L769" s="148"/>
      <c r="M769" s="148"/>
      <c r="N769" s="243"/>
      <c r="O769" s="95"/>
      <c r="P769" s="95"/>
      <c r="Q769" s="148"/>
      <c r="R769" s="148"/>
      <c r="S769" s="148"/>
      <c r="T769" s="148"/>
      <c r="U769" s="148"/>
      <c r="V769" s="148"/>
      <c r="W769" s="148"/>
      <c r="X769" s="148"/>
      <c r="Y769" s="148"/>
      <c r="Z769" s="148"/>
    </row>
    <row r="770" spans="1:26" ht="15.75" customHeight="1">
      <c r="A770" s="148"/>
      <c r="B770" s="148"/>
      <c r="C770" s="148"/>
      <c r="D770" s="148"/>
      <c r="E770" s="235"/>
      <c r="F770" s="148"/>
      <c r="G770" s="148"/>
      <c r="H770" s="227"/>
      <c r="I770" s="148"/>
      <c r="J770" s="148"/>
      <c r="K770" s="148"/>
      <c r="L770" s="148"/>
      <c r="M770" s="148"/>
      <c r="N770" s="243"/>
      <c r="O770" s="95"/>
      <c r="P770" s="95"/>
      <c r="Q770" s="148"/>
      <c r="R770" s="148"/>
      <c r="S770" s="148"/>
      <c r="T770" s="148"/>
      <c r="U770" s="148"/>
      <c r="V770" s="148"/>
      <c r="W770" s="148"/>
      <c r="X770" s="148"/>
      <c r="Y770" s="148"/>
      <c r="Z770" s="148"/>
    </row>
    <row r="771" spans="1:26" ht="15.75" customHeight="1">
      <c r="A771" s="148"/>
      <c r="B771" s="148"/>
      <c r="C771" s="148"/>
      <c r="D771" s="148"/>
      <c r="E771" s="235"/>
      <c r="F771" s="148"/>
      <c r="G771" s="148"/>
      <c r="H771" s="227"/>
      <c r="I771" s="148"/>
      <c r="J771" s="148"/>
      <c r="K771" s="148"/>
      <c r="L771" s="148"/>
      <c r="M771" s="148"/>
      <c r="N771" s="243"/>
      <c r="O771" s="95"/>
      <c r="P771" s="95"/>
      <c r="Q771" s="148"/>
      <c r="R771" s="148"/>
      <c r="S771" s="148"/>
      <c r="T771" s="148"/>
      <c r="U771" s="148"/>
      <c r="V771" s="148"/>
      <c r="W771" s="148"/>
      <c r="X771" s="148"/>
      <c r="Y771" s="148"/>
      <c r="Z771" s="148"/>
    </row>
    <row r="772" spans="1:26" ht="15.75" customHeight="1">
      <c r="A772" s="148"/>
      <c r="B772" s="148"/>
      <c r="C772" s="148"/>
      <c r="D772" s="148"/>
      <c r="E772" s="235"/>
      <c r="F772" s="148"/>
      <c r="G772" s="148"/>
      <c r="H772" s="227"/>
      <c r="I772" s="148"/>
      <c r="J772" s="148"/>
      <c r="K772" s="148"/>
      <c r="L772" s="148"/>
      <c r="M772" s="148"/>
      <c r="N772" s="243"/>
      <c r="O772" s="95"/>
      <c r="P772" s="95"/>
      <c r="Q772" s="148"/>
      <c r="R772" s="148"/>
      <c r="S772" s="148"/>
      <c r="T772" s="148"/>
      <c r="U772" s="148"/>
      <c r="V772" s="148"/>
      <c r="W772" s="148"/>
      <c r="X772" s="148"/>
      <c r="Y772" s="148"/>
      <c r="Z772" s="148"/>
    </row>
    <row r="773" spans="1:26" ht="15.75" customHeight="1">
      <c r="A773" s="148"/>
      <c r="B773" s="148"/>
      <c r="C773" s="148"/>
      <c r="D773" s="148"/>
      <c r="E773" s="235"/>
      <c r="F773" s="148"/>
      <c r="G773" s="148"/>
      <c r="H773" s="227"/>
      <c r="I773" s="148"/>
      <c r="J773" s="148"/>
      <c r="K773" s="148"/>
      <c r="L773" s="148"/>
      <c r="M773" s="148"/>
      <c r="N773" s="243"/>
      <c r="O773" s="95"/>
      <c r="P773" s="95"/>
      <c r="Q773" s="148"/>
      <c r="R773" s="148"/>
      <c r="S773" s="148"/>
      <c r="T773" s="148"/>
      <c r="U773" s="148"/>
      <c r="V773" s="148"/>
      <c r="W773" s="148"/>
      <c r="X773" s="148"/>
      <c r="Y773" s="148"/>
      <c r="Z773" s="148"/>
    </row>
    <row r="774" spans="1:26" ht="15.75" customHeight="1">
      <c r="A774" s="148"/>
      <c r="B774" s="148"/>
      <c r="C774" s="148"/>
      <c r="D774" s="148"/>
      <c r="E774" s="235"/>
      <c r="F774" s="148"/>
      <c r="G774" s="148"/>
      <c r="H774" s="227"/>
      <c r="I774" s="148"/>
      <c r="J774" s="148"/>
      <c r="K774" s="148"/>
      <c r="L774" s="148"/>
      <c r="M774" s="148"/>
      <c r="N774" s="243"/>
      <c r="O774" s="95"/>
      <c r="P774" s="95"/>
      <c r="Q774" s="148"/>
      <c r="R774" s="148"/>
      <c r="S774" s="148"/>
      <c r="T774" s="148"/>
      <c r="U774" s="148"/>
      <c r="V774" s="148"/>
      <c r="W774" s="148"/>
      <c r="X774" s="148"/>
      <c r="Y774" s="148"/>
      <c r="Z774" s="148"/>
    </row>
    <row r="775" spans="1:26" ht="15.75" customHeight="1">
      <c r="A775" s="148"/>
      <c r="B775" s="148"/>
      <c r="C775" s="148"/>
      <c r="D775" s="148"/>
      <c r="E775" s="235"/>
      <c r="F775" s="148"/>
      <c r="G775" s="148"/>
      <c r="H775" s="227"/>
      <c r="I775" s="148"/>
      <c r="J775" s="148"/>
      <c r="K775" s="148"/>
      <c r="L775" s="148"/>
      <c r="M775" s="148"/>
      <c r="N775" s="243"/>
      <c r="O775" s="95"/>
      <c r="P775" s="95"/>
      <c r="Q775" s="148"/>
      <c r="R775" s="148"/>
      <c r="S775" s="148"/>
      <c r="T775" s="148"/>
      <c r="U775" s="148"/>
      <c r="V775" s="148"/>
      <c r="W775" s="148"/>
      <c r="X775" s="148"/>
      <c r="Y775" s="148"/>
      <c r="Z775" s="148"/>
    </row>
    <row r="776" spans="1:26" ht="15.75" customHeight="1">
      <c r="A776" s="148"/>
      <c r="B776" s="148"/>
      <c r="C776" s="148"/>
      <c r="D776" s="148"/>
      <c r="E776" s="235"/>
      <c r="F776" s="148"/>
      <c r="G776" s="148"/>
      <c r="H776" s="227"/>
      <c r="I776" s="148"/>
      <c r="J776" s="148"/>
      <c r="K776" s="148"/>
      <c r="L776" s="148"/>
      <c r="M776" s="148"/>
      <c r="N776" s="243"/>
      <c r="O776" s="95"/>
      <c r="P776" s="95"/>
      <c r="Q776" s="148"/>
      <c r="R776" s="148"/>
      <c r="S776" s="148"/>
      <c r="T776" s="148"/>
      <c r="U776" s="148"/>
      <c r="V776" s="148"/>
      <c r="W776" s="148"/>
      <c r="X776" s="148"/>
      <c r="Y776" s="148"/>
      <c r="Z776" s="148"/>
    </row>
    <row r="777" spans="1:26" ht="15.75" customHeight="1">
      <c r="A777" s="148"/>
      <c r="B777" s="148"/>
      <c r="C777" s="148"/>
      <c r="D777" s="148"/>
      <c r="E777" s="235"/>
      <c r="F777" s="148"/>
      <c r="G777" s="148"/>
      <c r="H777" s="227"/>
      <c r="I777" s="148"/>
      <c r="J777" s="148"/>
      <c r="K777" s="148"/>
      <c r="L777" s="148"/>
      <c r="M777" s="148"/>
      <c r="N777" s="243"/>
      <c r="O777" s="95"/>
      <c r="P777" s="95"/>
      <c r="Q777" s="148"/>
      <c r="R777" s="148"/>
      <c r="S777" s="148"/>
      <c r="T777" s="148"/>
      <c r="U777" s="148"/>
      <c r="V777" s="148"/>
      <c r="W777" s="148"/>
      <c r="X777" s="148"/>
      <c r="Y777" s="148"/>
      <c r="Z777" s="148"/>
    </row>
    <row r="778" spans="1:26" ht="15.75" customHeight="1">
      <c r="A778" s="148"/>
      <c r="B778" s="148"/>
      <c r="C778" s="148"/>
      <c r="D778" s="148"/>
      <c r="E778" s="235"/>
      <c r="F778" s="148"/>
      <c r="G778" s="148"/>
      <c r="H778" s="227"/>
      <c r="I778" s="148"/>
      <c r="J778" s="148"/>
      <c r="K778" s="148"/>
      <c r="L778" s="148"/>
      <c r="M778" s="148"/>
      <c r="N778" s="243"/>
      <c r="O778" s="95"/>
      <c r="P778" s="95"/>
      <c r="Q778" s="148"/>
      <c r="R778" s="148"/>
      <c r="S778" s="148"/>
      <c r="T778" s="148"/>
      <c r="U778" s="148"/>
      <c r="V778" s="148"/>
      <c r="W778" s="148"/>
      <c r="X778" s="148"/>
      <c r="Y778" s="148"/>
      <c r="Z778" s="148"/>
    </row>
    <row r="779" spans="1:26" ht="15.75" customHeight="1">
      <c r="A779" s="148"/>
      <c r="B779" s="148"/>
      <c r="C779" s="148"/>
      <c r="D779" s="148"/>
      <c r="E779" s="235"/>
      <c r="F779" s="148"/>
      <c r="G779" s="148"/>
      <c r="H779" s="227"/>
      <c r="I779" s="148"/>
      <c r="J779" s="148"/>
      <c r="K779" s="148"/>
      <c r="L779" s="148"/>
      <c r="M779" s="148"/>
      <c r="N779" s="243"/>
      <c r="O779" s="95"/>
      <c r="P779" s="95"/>
      <c r="Q779" s="148"/>
      <c r="R779" s="148"/>
      <c r="S779" s="148"/>
      <c r="T779" s="148"/>
      <c r="U779" s="148"/>
      <c r="V779" s="148"/>
      <c r="W779" s="148"/>
      <c r="X779" s="148"/>
      <c r="Y779" s="148"/>
      <c r="Z779" s="148"/>
    </row>
    <row r="780" spans="1:26" ht="15.75" customHeight="1">
      <c r="A780" s="148"/>
      <c r="B780" s="148"/>
      <c r="C780" s="148"/>
      <c r="D780" s="148"/>
      <c r="E780" s="235"/>
      <c r="F780" s="148"/>
      <c r="G780" s="148"/>
      <c r="H780" s="227"/>
      <c r="I780" s="148"/>
      <c r="J780" s="148"/>
      <c r="K780" s="148"/>
      <c r="L780" s="148"/>
      <c r="M780" s="148"/>
      <c r="N780" s="243"/>
      <c r="O780" s="95"/>
      <c r="P780" s="95"/>
      <c r="Q780" s="148"/>
      <c r="R780" s="148"/>
      <c r="S780" s="148"/>
      <c r="T780" s="148"/>
      <c r="U780" s="148"/>
      <c r="V780" s="148"/>
      <c r="W780" s="148"/>
      <c r="X780" s="148"/>
      <c r="Y780" s="148"/>
      <c r="Z780" s="148"/>
    </row>
    <row r="781" spans="1:26" ht="15.75" customHeight="1">
      <c r="A781" s="148"/>
      <c r="B781" s="148"/>
      <c r="C781" s="148"/>
      <c r="D781" s="148"/>
      <c r="E781" s="235"/>
      <c r="F781" s="148"/>
      <c r="G781" s="148"/>
      <c r="H781" s="227"/>
      <c r="I781" s="148"/>
      <c r="J781" s="148"/>
      <c r="K781" s="148"/>
      <c r="L781" s="148"/>
      <c r="M781" s="148"/>
      <c r="N781" s="243"/>
      <c r="O781" s="95"/>
      <c r="P781" s="95"/>
      <c r="Q781" s="148"/>
      <c r="R781" s="148"/>
      <c r="S781" s="148"/>
      <c r="T781" s="148"/>
      <c r="U781" s="148"/>
      <c r="V781" s="148"/>
      <c r="W781" s="148"/>
      <c r="X781" s="148"/>
      <c r="Y781" s="148"/>
      <c r="Z781" s="148"/>
    </row>
    <row r="782" spans="1:26" ht="15.75" customHeight="1">
      <c r="A782" s="148"/>
      <c r="B782" s="148"/>
      <c r="C782" s="148"/>
      <c r="D782" s="148"/>
      <c r="E782" s="235"/>
      <c r="F782" s="148"/>
      <c r="G782" s="148"/>
      <c r="H782" s="227"/>
      <c r="I782" s="148"/>
      <c r="J782" s="148"/>
      <c r="K782" s="148"/>
      <c r="L782" s="148"/>
      <c r="M782" s="148"/>
      <c r="N782" s="243"/>
      <c r="O782" s="95"/>
      <c r="P782" s="95"/>
      <c r="Q782" s="148"/>
      <c r="R782" s="148"/>
      <c r="S782" s="148"/>
      <c r="T782" s="148"/>
      <c r="U782" s="148"/>
      <c r="V782" s="148"/>
      <c r="W782" s="148"/>
      <c r="X782" s="148"/>
      <c r="Y782" s="148"/>
      <c r="Z782" s="148"/>
    </row>
    <row r="783" spans="1:26" ht="15.75" customHeight="1">
      <c r="A783" s="148"/>
      <c r="B783" s="148"/>
      <c r="C783" s="148"/>
      <c r="D783" s="148"/>
      <c r="E783" s="235"/>
      <c r="F783" s="148"/>
      <c r="G783" s="148"/>
      <c r="H783" s="227"/>
      <c r="I783" s="148"/>
      <c r="J783" s="148"/>
      <c r="K783" s="148"/>
      <c r="L783" s="148"/>
      <c r="M783" s="148"/>
      <c r="N783" s="243"/>
      <c r="O783" s="95"/>
      <c r="P783" s="95"/>
      <c r="Q783" s="148"/>
      <c r="R783" s="148"/>
      <c r="S783" s="148"/>
      <c r="T783" s="148"/>
      <c r="U783" s="148"/>
      <c r="V783" s="148"/>
      <c r="W783" s="148"/>
      <c r="X783" s="148"/>
      <c r="Y783" s="148"/>
      <c r="Z783" s="148"/>
    </row>
    <row r="784" spans="1:26" ht="15.75" customHeight="1">
      <c r="A784" s="148"/>
      <c r="B784" s="148"/>
      <c r="C784" s="148"/>
      <c r="D784" s="148"/>
      <c r="E784" s="235"/>
      <c r="F784" s="148"/>
      <c r="G784" s="148"/>
      <c r="H784" s="227"/>
      <c r="I784" s="148"/>
      <c r="J784" s="148"/>
      <c r="K784" s="148"/>
      <c r="L784" s="148"/>
      <c r="M784" s="148"/>
      <c r="N784" s="243"/>
      <c r="O784" s="95"/>
      <c r="P784" s="95"/>
      <c r="Q784" s="148"/>
      <c r="R784" s="148"/>
      <c r="S784" s="148"/>
      <c r="T784" s="148"/>
      <c r="U784" s="148"/>
      <c r="V784" s="148"/>
      <c r="W784" s="148"/>
      <c r="X784" s="148"/>
      <c r="Y784" s="148"/>
      <c r="Z784" s="148"/>
    </row>
    <row r="785" spans="1:26" ht="15.75" customHeight="1">
      <c r="A785" s="148"/>
      <c r="B785" s="148"/>
      <c r="C785" s="148"/>
      <c r="D785" s="148"/>
      <c r="E785" s="235"/>
      <c r="F785" s="148"/>
      <c r="G785" s="148"/>
      <c r="H785" s="227"/>
      <c r="I785" s="148"/>
      <c r="J785" s="148"/>
      <c r="K785" s="148"/>
      <c r="L785" s="148"/>
      <c r="M785" s="148"/>
      <c r="N785" s="243"/>
      <c r="O785" s="95"/>
      <c r="P785" s="95"/>
      <c r="Q785" s="148"/>
      <c r="R785" s="148"/>
      <c r="S785" s="148"/>
      <c r="T785" s="148"/>
      <c r="U785" s="148"/>
      <c r="V785" s="148"/>
      <c r="W785" s="148"/>
      <c r="X785" s="148"/>
      <c r="Y785" s="148"/>
      <c r="Z785" s="148"/>
    </row>
    <row r="786" spans="1:26" ht="15.75" customHeight="1">
      <c r="A786" s="148"/>
      <c r="B786" s="148"/>
      <c r="C786" s="148"/>
      <c r="D786" s="148"/>
      <c r="E786" s="235"/>
      <c r="F786" s="148"/>
      <c r="G786" s="148"/>
      <c r="H786" s="227"/>
      <c r="I786" s="148"/>
      <c r="J786" s="148"/>
      <c r="K786" s="148"/>
      <c r="L786" s="148"/>
      <c r="M786" s="148"/>
      <c r="N786" s="243"/>
      <c r="O786" s="95"/>
      <c r="P786" s="95"/>
      <c r="Q786" s="148"/>
      <c r="R786" s="148"/>
      <c r="S786" s="148"/>
      <c r="T786" s="148"/>
      <c r="U786" s="148"/>
      <c r="V786" s="148"/>
      <c r="W786" s="148"/>
      <c r="X786" s="148"/>
      <c r="Y786" s="148"/>
      <c r="Z786" s="148"/>
    </row>
    <row r="787" spans="1:26" ht="15.75" customHeight="1">
      <c r="A787" s="148"/>
      <c r="B787" s="148"/>
      <c r="C787" s="148"/>
      <c r="D787" s="148"/>
      <c r="E787" s="235"/>
      <c r="F787" s="148"/>
      <c r="G787" s="148"/>
      <c r="H787" s="227"/>
      <c r="I787" s="148"/>
      <c r="J787" s="148"/>
      <c r="K787" s="148"/>
      <c r="L787" s="148"/>
      <c r="M787" s="148"/>
      <c r="N787" s="243"/>
      <c r="O787" s="95"/>
      <c r="P787" s="95"/>
      <c r="Q787" s="148"/>
      <c r="R787" s="148"/>
      <c r="S787" s="148"/>
      <c r="T787" s="148"/>
      <c r="U787" s="148"/>
      <c r="V787" s="148"/>
      <c r="W787" s="148"/>
      <c r="X787" s="148"/>
      <c r="Y787" s="148"/>
      <c r="Z787" s="148"/>
    </row>
    <row r="788" spans="1:26" ht="15.75" customHeight="1">
      <c r="A788" s="148"/>
      <c r="B788" s="148"/>
      <c r="C788" s="148"/>
      <c r="D788" s="148"/>
      <c r="E788" s="235"/>
      <c r="F788" s="148"/>
      <c r="G788" s="148"/>
      <c r="H788" s="227"/>
      <c r="I788" s="148"/>
      <c r="J788" s="148"/>
      <c r="K788" s="148"/>
      <c r="L788" s="148"/>
      <c r="M788" s="148"/>
      <c r="N788" s="243"/>
      <c r="O788" s="95"/>
      <c r="P788" s="95"/>
      <c r="Q788" s="148"/>
      <c r="R788" s="148"/>
      <c r="S788" s="148"/>
      <c r="T788" s="148"/>
      <c r="U788" s="148"/>
      <c r="V788" s="148"/>
      <c r="W788" s="148"/>
      <c r="X788" s="148"/>
      <c r="Y788" s="148"/>
      <c r="Z788" s="148"/>
    </row>
    <row r="789" spans="1:26" ht="15.75" customHeight="1">
      <c r="A789" s="148"/>
      <c r="B789" s="148"/>
      <c r="C789" s="148"/>
      <c r="D789" s="148"/>
      <c r="E789" s="235"/>
      <c r="F789" s="148"/>
      <c r="G789" s="148"/>
      <c r="H789" s="227"/>
      <c r="I789" s="148"/>
      <c r="J789" s="148"/>
      <c r="K789" s="148"/>
      <c r="L789" s="148"/>
      <c r="M789" s="148"/>
      <c r="N789" s="243"/>
      <c r="O789" s="95"/>
      <c r="P789" s="95"/>
      <c r="Q789" s="148"/>
      <c r="R789" s="148"/>
      <c r="S789" s="148"/>
      <c r="T789" s="148"/>
      <c r="U789" s="148"/>
      <c r="V789" s="148"/>
      <c r="W789" s="148"/>
      <c r="X789" s="148"/>
      <c r="Y789" s="148"/>
      <c r="Z789" s="148"/>
    </row>
    <row r="790" spans="1:26" ht="15.75" customHeight="1">
      <c r="A790" s="148"/>
      <c r="B790" s="148"/>
      <c r="C790" s="148"/>
      <c r="D790" s="148"/>
      <c r="E790" s="235"/>
      <c r="F790" s="148"/>
      <c r="G790" s="148"/>
      <c r="H790" s="227"/>
      <c r="I790" s="148"/>
      <c r="J790" s="148"/>
      <c r="K790" s="148"/>
      <c r="L790" s="148"/>
      <c r="M790" s="148"/>
      <c r="N790" s="243"/>
      <c r="O790" s="95"/>
      <c r="P790" s="95"/>
      <c r="Q790" s="148"/>
      <c r="R790" s="148"/>
      <c r="S790" s="148"/>
      <c r="T790" s="148"/>
      <c r="U790" s="148"/>
      <c r="V790" s="148"/>
      <c r="W790" s="148"/>
      <c r="X790" s="148"/>
      <c r="Y790" s="148"/>
      <c r="Z790" s="148"/>
    </row>
    <row r="791" spans="1:26" ht="15.75" customHeight="1">
      <c r="A791" s="148"/>
      <c r="B791" s="148"/>
      <c r="C791" s="148"/>
      <c r="D791" s="148"/>
      <c r="E791" s="235"/>
      <c r="F791" s="148"/>
      <c r="G791" s="148"/>
      <c r="H791" s="227"/>
      <c r="I791" s="148"/>
      <c r="J791" s="148"/>
      <c r="K791" s="148"/>
      <c r="L791" s="148"/>
      <c r="M791" s="148"/>
      <c r="N791" s="243"/>
      <c r="O791" s="95"/>
      <c r="P791" s="95"/>
      <c r="Q791" s="148"/>
      <c r="R791" s="148"/>
      <c r="S791" s="148"/>
      <c r="T791" s="148"/>
      <c r="U791" s="148"/>
      <c r="V791" s="148"/>
      <c r="W791" s="148"/>
      <c r="X791" s="148"/>
      <c r="Y791" s="148"/>
      <c r="Z791" s="148"/>
    </row>
    <row r="792" spans="1:26" ht="15.75" customHeight="1">
      <c r="A792" s="148"/>
      <c r="B792" s="148"/>
      <c r="C792" s="148"/>
      <c r="D792" s="148"/>
      <c r="E792" s="235"/>
      <c r="F792" s="148"/>
      <c r="G792" s="148"/>
      <c r="H792" s="227"/>
      <c r="I792" s="148"/>
      <c r="J792" s="148"/>
      <c r="K792" s="148"/>
      <c r="L792" s="148"/>
      <c r="M792" s="148"/>
      <c r="N792" s="243"/>
      <c r="O792" s="95"/>
      <c r="P792" s="95"/>
      <c r="Q792" s="148"/>
      <c r="R792" s="148"/>
      <c r="S792" s="148"/>
      <c r="T792" s="148"/>
      <c r="U792" s="148"/>
      <c r="V792" s="148"/>
      <c r="W792" s="148"/>
      <c r="X792" s="148"/>
      <c r="Y792" s="148"/>
      <c r="Z792" s="148"/>
    </row>
    <row r="793" spans="1:26" ht="15.75" customHeight="1">
      <c r="A793" s="148"/>
      <c r="B793" s="148"/>
      <c r="C793" s="148"/>
      <c r="D793" s="148"/>
      <c r="E793" s="235"/>
      <c r="F793" s="148"/>
      <c r="G793" s="148"/>
      <c r="H793" s="227"/>
      <c r="I793" s="148"/>
      <c r="J793" s="148"/>
      <c r="K793" s="148"/>
      <c r="L793" s="148"/>
      <c r="M793" s="148"/>
      <c r="N793" s="243"/>
      <c r="O793" s="95"/>
      <c r="P793" s="95"/>
      <c r="Q793" s="148"/>
      <c r="R793" s="148"/>
      <c r="S793" s="148"/>
      <c r="T793" s="148"/>
      <c r="U793" s="148"/>
      <c r="V793" s="148"/>
      <c r="W793" s="148"/>
      <c r="X793" s="148"/>
      <c r="Y793" s="148"/>
      <c r="Z793" s="148"/>
    </row>
    <row r="794" spans="1:26" ht="15.75" customHeight="1">
      <c r="A794" s="148"/>
      <c r="B794" s="148"/>
      <c r="C794" s="148"/>
      <c r="D794" s="148"/>
      <c r="E794" s="235"/>
      <c r="F794" s="148"/>
      <c r="G794" s="148"/>
      <c r="H794" s="227"/>
      <c r="I794" s="148"/>
      <c r="J794" s="148"/>
      <c r="K794" s="148"/>
      <c r="L794" s="148"/>
      <c r="M794" s="148"/>
      <c r="N794" s="243"/>
      <c r="O794" s="95"/>
      <c r="P794" s="95"/>
      <c r="Q794" s="148"/>
      <c r="R794" s="148"/>
      <c r="S794" s="148"/>
      <c r="T794" s="148"/>
      <c r="U794" s="148"/>
      <c r="V794" s="148"/>
      <c r="W794" s="148"/>
      <c r="X794" s="148"/>
      <c r="Y794" s="148"/>
      <c r="Z794" s="148"/>
    </row>
    <row r="795" spans="1:26" ht="15.75" customHeight="1">
      <c r="A795" s="148"/>
      <c r="B795" s="148"/>
      <c r="C795" s="148"/>
      <c r="D795" s="148"/>
      <c r="E795" s="235"/>
      <c r="F795" s="148"/>
      <c r="G795" s="148"/>
      <c r="H795" s="227"/>
      <c r="I795" s="148"/>
      <c r="J795" s="148"/>
      <c r="K795" s="148"/>
      <c r="L795" s="148"/>
      <c r="M795" s="148"/>
      <c r="N795" s="243"/>
      <c r="O795" s="95"/>
      <c r="P795" s="95"/>
      <c r="Q795" s="148"/>
      <c r="R795" s="148"/>
      <c r="S795" s="148"/>
      <c r="T795" s="148"/>
      <c r="U795" s="148"/>
      <c r="V795" s="148"/>
      <c r="W795" s="148"/>
      <c r="X795" s="148"/>
      <c r="Y795" s="148"/>
      <c r="Z795" s="148"/>
    </row>
    <row r="796" spans="1:26" ht="15.75" customHeight="1">
      <c r="A796" s="148"/>
      <c r="B796" s="148"/>
      <c r="C796" s="148"/>
      <c r="D796" s="148"/>
      <c r="E796" s="235"/>
      <c r="F796" s="148"/>
      <c r="G796" s="148"/>
      <c r="H796" s="227"/>
      <c r="I796" s="148"/>
      <c r="J796" s="148"/>
      <c r="K796" s="148"/>
      <c r="L796" s="148"/>
      <c r="M796" s="148"/>
      <c r="N796" s="243"/>
      <c r="O796" s="95"/>
      <c r="P796" s="95"/>
      <c r="Q796" s="148"/>
      <c r="R796" s="148"/>
      <c r="S796" s="148"/>
      <c r="T796" s="148"/>
      <c r="U796" s="148"/>
      <c r="V796" s="148"/>
      <c r="W796" s="148"/>
      <c r="X796" s="148"/>
      <c r="Y796" s="148"/>
      <c r="Z796" s="148"/>
    </row>
    <row r="797" spans="1:26" ht="15.75" customHeight="1">
      <c r="A797" s="148"/>
      <c r="B797" s="148"/>
      <c r="C797" s="148"/>
      <c r="D797" s="148"/>
      <c r="E797" s="235"/>
      <c r="F797" s="148"/>
      <c r="G797" s="148"/>
      <c r="H797" s="227"/>
      <c r="I797" s="148"/>
      <c r="J797" s="148"/>
      <c r="K797" s="148"/>
      <c r="L797" s="148"/>
      <c r="M797" s="148"/>
      <c r="N797" s="243"/>
      <c r="O797" s="95"/>
      <c r="P797" s="95"/>
      <c r="Q797" s="148"/>
      <c r="R797" s="148"/>
      <c r="S797" s="148"/>
      <c r="T797" s="148"/>
      <c r="U797" s="148"/>
      <c r="V797" s="148"/>
      <c r="W797" s="148"/>
      <c r="X797" s="148"/>
      <c r="Y797" s="148"/>
      <c r="Z797" s="148"/>
    </row>
    <row r="798" spans="1:26" ht="15.75" customHeight="1">
      <c r="A798" s="148"/>
      <c r="B798" s="148"/>
      <c r="C798" s="148"/>
      <c r="D798" s="148"/>
      <c r="E798" s="235"/>
      <c r="F798" s="148"/>
      <c r="G798" s="148"/>
      <c r="H798" s="227"/>
      <c r="I798" s="148"/>
      <c r="J798" s="148"/>
      <c r="K798" s="148"/>
      <c r="L798" s="148"/>
      <c r="M798" s="148"/>
      <c r="N798" s="243"/>
      <c r="O798" s="95"/>
      <c r="P798" s="95"/>
      <c r="Q798" s="148"/>
      <c r="R798" s="148"/>
      <c r="S798" s="148"/>
      <c r="T798" s="148"/>
      <c r="U798" s="148"/>
      <c r="V798" s="148"/>
      <c r="W798" s="148"/>
      <c r="X798" s="148"/>
      <c r="Y798" s="148"/>
      <c r="Z798" s="148"/>
    </row>
    <row r="799" spans="1:26" ht="15.75" customHeight="1">
      <c r="A799" s="148"/>
      <c r="B799" s="148"/>
      <c r="C799" s="148"/>
      <c r="D799" s="148"/>
      <c r="E799" s="235"/>
      <c r="F799" s="148"/>
      <c r="G799" s="148"/>
      <c r="H799" s="227"/>
      <c r="I799" s="148"/>
      <c r="J799" s="148"/>
      <c r="K799" s="148"/>
      <c r="L799" s="148"/>
      <c r="M799" s="148"/>
      <c r="N799" s="243"/>
      <c r="O799" s="95"/>
      <c r="P799" s="95"/>
      <c r="Q799" s="148"/>
      <c r="R799" s="148"/>
      <c r="S799" s="148"/>
      <c r="T799" s="148"/>
      <c r="U799" s="148"/>
      <c r="V799" s="148"/>
      <c r="W799" s="148"/>
      <c r="X799" s="148"/>
      <c r="Y799" s="148"/>
      <c r="Z799" s="148"/>
    </row>
    <row r="800" spans="1:26" ht="15.75" customHeight="1">
      <c r="A800" s="148"/>
      <c r="B800" s="148"/>
      <c r="C800" s="148"/>
      <c r="D800" s="148"/>
      <c r="E800" s="235"/>
      <c r="F800" s="148"/>
      <c r="G800" s="148"/>
      <c r="H800" s="227"/>
      <c r="I800" s="148"/>
      <c r="J800" s="148"/>
      <c r="K800" s="148"/>
      <c r="L800" s="148"/>
      <c r="M800" s="148"/>
      <c r="N800" s="243"/>
      <c r="O800" s="95"/>
      <c r="P800" s="95"/>
      <c r="Q800" s="148"/>
      <c r="R800" s="148"/>
      <c r="S800" s="148"/>
      <c r="T800" s="148"/>
      <c r="U800" s="148"/>
      <c r="V800" s="148"/>
      <c r="W800" s="148"/>
      <c r="X800" s="148"/>
      <c r="Y800" s="148"/>
      <c r="Z800" s="148"/>
    </row>
    <row r="801" spans="1:26" ht="15.75" customHeight="1">
      <c r="A801" s="148"/>
      <c r="B801" s="148"/>
      <c r="C801" s="148"/>
      <c r="D801" s="148"/>
      <c r="E801" s="235"/>
      <c r="F801" s="148"/>
      <c r="G801" s="148"/>
      <c r="H801" s="227"/>
      <c r="I801" s="148"/>
      <c r="J801" s="148"/>
      <c r="K801" s="148"/>
      <c r="L801" s="148"/>
      <c r="M801" s="148"/>
      <c r="N801" s="243"/>
      <c r="O801" s="95"/>
      <c r="P801" s="95"/>
      <c r="Q801" s="148"/>
      <c r="R801" s="148"/>
      <c r="S801" s="148"/>
      <c r="T801" s="148"/>
      <c r="U801" s="148"/>
      <c r="V801" s="148"/>
      <c r="W801" s="148"/>
      <c r="X801" s="148"/>
      <c r="Y801" s="148"/>
      <c r="Z801" s="148"/>
    </row>
    <row r="802" spans="1:26" ht="15.75" customHeight="1">
      <c r="A802" s="148"/>
      <c r="B802" s="148"/>
      <c r="C802" s="148"/>
      <c r="D802" s="148"/>
      <c r="E802" s="235"/>
      <c r="F802" s="148"/>
      <c r="G802" s="148"/>
      <c r="H802" s="227"/>
      <c r="I802" s="148"/>
      <c r="J802" s="148"/>
      <c r="K802" s="148"/>
      <c r="L802" s="148"/>
      <c r="M802" s="148"/>
      <c r="N802" s="243"/>
      <c r="O802" s="95"/>
      <c r="P802" s="95"/>
      <c r="Q802" s="148"/>
      <c r="R802" s="148"/>
      <c r="S802" s="148"/>
      <c r="T802" s="148"/>
      <c r="U802" s="148"/>
      <c r="V802" s="148"/>
      <c r="W802" s="148"/>
      <c r="X802" s="148"/>
      <c r="Y802" s="148"/>
      <c r="Z802" s="148"/>
    </row>
    <row r="803" spans="1:26" ht="15.75" customHeight="1">
      <c r="A803" s="148"/>
      <c r="B803" s="148"/>
      <c r="C803" s="148"/>
      <c r="D803" s="148"/>
      <c r="E803" s="235"/>
      <c r="F803" s="148"/>
      <c r="G803" s="148"/>
      <c r="H803" s="227"/>
      <c r="I803" s="148"/>
      <c r="J803" s="148"/>
      <c r="K803" s="148"/>
      <c r="L803" s="148"/>
      <c r="M803" s="148"/>
      <c r="N803" s="243"/>
      <c r="O803" s="95"/>
      <c r="P803" s="95"/>
      <c r="Q803" s="148"/>
      <c r="R803" s="148"/>
      <c r="S803" s="148"/>
      <c r="T803" s="148"/>
      <c r="U803" s="148"/>
      <c r="V803" s="148"/>
      <c r="W803" s="148"/>
      <c r="X803" s="148"/>
      <c r="Y803" s="148"/>
      <c r="Z803" s="148"/>
    </row>
    <row r="804" spans="1:26" ht="15.75" customHeight="1">
      <c r="A804" s="148"/>
      <c r="B804" s="148"/>
      <c r="C804" s="148"/>
      <c r="D804" s="148"/>
      <c r="E804" s="235"/>
      <c r="F804" s="148"/>
      <c r="G804" s="148"/>
      <c r="H804" s="227"/>
      <c r="I804" s="148"/>
      <c r="J804" s="148"/>
      <c r="K804" s="148"/>
      <c r="L804" s="148"/>
      <c r="M804" s="148"/>
      <c r="N804" s="243"/>
      <c r="O804" s="95"/>
      <c r="P804" s="95"/>
      <c r="Q804" s="148"/>
      <c r="R804" s="148"/>
      <c r="S804" s="148"/>
      <c r="T804" s="148"/>
      <c r="U804" s="148"/>
      <c r="V804" s="148"/>
      <c r="W804" s="148"/>
      <c r="X804" s="148"/>
      <c r="Y804" s="148"/>
      <c r="Z804" s="148"/>
    </row>
    <row r="805" spans="1:26" ht="15.75" customHeight="1">
      <c r="A805" s="148"/>
      <c r="B805" s="148"/>
      <c r="C805" s="148"/>
      <c r="D805" s="148"/>
      <c r="E805" s="235"/>
      <c r="F805" s="148"/>
      <c r="G805" s="148"/>
      <c r="H805" s="227"/>
      <c r="I805" s="148"/>
      <c r="J805" s="148"/>
      <c r="K805" s="148"/>
      <c r="L805" s="148"/>
      <c r="M805" s="148"/>
      <c r="N805" s="243"/>
      <c r="O805" s="95"/>
      <c r="P805" s="95"/>
      <c r="Q805" s="148"/>
      <c r="R805" s="148"/>
      <c r="S805" s="148"/>
      <c r="T805" s="148"/>
      <c r="U805" s="148"/>
      <c r="V805" s="148"/>
      <c r="W805" s="148"/>
      <c r="X805" s="148"/>
      <c r="Y805" s="148"/>
      <c r="Z805" s="148"/>
    </row>
    <row r="806" spans="1:26" ht="15.75" customHeight="1">
      <c r="A806" s="148"/>
      <c r="B806" s="148"/>
      <c r="C806" s="148"/>
      <c r="D806" s="148"/>
      <c r="E806" s="235"/>
      <c r="F806" s="148"/>
      <c r="G806" s="148"/>
      <c r="H806" s="227"/>
      <c r="I806" s="148"/>
      <c r="J806" s="148"/>
      <c r="K806" s="148"/>
      <c r="L806" s="148"/>
      <c r="M806" s="148"/>
      <c r="N806" s="243"/>
      <c r="O806" s="95"/>
      <c r="P806" s="95"/>
      <c r="Q806" s="148"/>
      <c r="R806" s="148"/>
      <c r="S806" s="148"/>
      <c r="T806" s="148"/>
      <c r="U806" s="148"/>
      <c r="V806" s="148"/>
      <c r="W806" s="148"/>
      <c r="X806" s="148"/>
      <c r="Y806" s="148"/>
      <c r="Z806" s="148"/>
    </row>
    <row r="807" spans="1:26" ht="15.75" customHeight="1">
      <c r="A807" s="148"/>
      <c r="B807" s="148"/>
      <c r="C807" s="148"/>
      <c r="D807" s="148"/>
      <c r="E807" s="235"/>
      <c r="F807" s="148"/>
      <c r="G807" s="148"/>
      <c r="H807" s="227"/>
      <c r="I807" s="148"/>
      <c r="J807" s="148"/>
      <c r="K807" s="148"/>
      <c r="L807" s="148"/>
      <c r="M807" s="148"/>
      <c r="N807" s="243"/>
      <c r="O807" s="95"/>
      <c r="P807" s="95"/>
      <c r="Q807" s="148"/>
      <c r="R807" s="148"/>
      <c r="S807" s="148"/>
      <c r="T807" s="148"/>
      <c r="U807" s="148"/>
      <c r="V807" s="148"/>
      <c r="W807" s="148"/>
      <c r="X807" s="148"/>
      <c r="Y807" s="148"/>
      <c r="Z807" s="148"/>
    </row>
    <row r="808" spans="1:26" ht="15.75" customHeight="1">
      <c r="A808" s="148"/>
      <c r="B808" s="148"/>
      <c r="C808" s="148"/>
      <c r="D808" s="148"/>
      <c r="E808" s="235"/>
      <c r="F808" s="148"/>
      <c r="G808" s="148"/>
      <c r="H808" s="227"/>
      <c r="I808" s="148"/>
      <c r="J808" s="148"/>
      <c r="K808" s="148"/>
      <c r="L808" s="148"/>
      <c r="M808" s="148"/>
      <c r="N808" s="243"/>
      <c r="O808" s="95"/>
      <c r="P808" s="95"/>
      <c r="Q808" s="148"/>
      <c r="R808" s="148"/>
      <c r="S808" s="148"/>
      <c r="T808" s="148"/>
      <c r="U808" s="148"/>
      <c r="V808" s="148"/>
      <c r="W808" s="148"/>
      <c r="X808" s="148"/>
      <c r="Y808" s="148"/>
      <c r="Z808" s="148"/>
    </row>
    <row r="809" spans="1:26" ht="15.75" customHeight="1">
      <c r="A809" s="148"/>
      <c r="B809" s="148"/>
      <c r="C809" s="148"/>
      <c r="D809" s="148"/>
      <c r="E809" s="235"/>
      <c r="F809" s="148"/>
      <c r="G809" s="148"/>
      <c r="H809" s="227"/>
      <c r="I809" s="148"/>
      <c r="J809" s="148"/>
      <c r="K809" s="148"/>
      <c r="L809" s="148"/>
      <c r="M809" s="148"/>
      <c r="N809" s="243"/>
      <c r="O809" s="95"/>
      <c r="P809" s="95"/>
      <c r="Q809" s="148"/>
      <c r="R809" s="148"/>
      <c r="S809" s="148"/>
      <c r="T809" s="148"/>
      <c r="U809" s="148"/>
      <c r="V809" s="148"/>
      <c r="W809" s="148"/>
      <c r="X809" s="148"/>
      <c r="Y809" s="148"/>
      <c r="Z809" s="148"/>
    </row>
    <row r="810" spans="1:26" ht="15.75" customHeight="1">
      <c r="A810" s="148"/>
      <c r="B810" s="148"/>
      <c r="C810" s="148"/>
      <c r="D810" s="148"/>
      <c r="E810" s="235"/>
      <c r="F810" s="148"/>
      <c r="G810" s="148"/>
      <c r="H810" s="227"/>
      <c r="I810" s="148"/>
      <c r="J810" s="148"/>
      <c r="K810" s="148"/>
      <c r="L810" s="148"/>
      <c r="M810" s="148"/>
      <c r="N810" s="243"/>
      <c r="O810" s="95"/>
      <c r="P810" s="95"/>
      <c r="Q810" s="148"/>
      <c r="R810" s="148"/>
      <c r="S810" s="148"/>
      <c r="T810" s="148"/>
      <c r="U810" s="148"/>
      <c r="V810" s="148"/>
      <c r="W810" s="148"/>
      <c r="X810" s="148"/>
      <c r="Y810" s="148"/>
      <c r="Z810" s="148"/>
    </row>
    <row r="811" spans="1:26" ht="15.75" customHeight="1">
      <c r="A811" s="148"/>
      <c r="B811" s="148"/>
      <c r="C811" s="148"/>
      <c r="D811" s="148"/>
      <c r="E811" s="235"/>
      <c r="F811" s="148"/>
      <c r="G811" s="148"/>
      <c r="H811" s="227"/>
      <c r="I811" s="148"/>
      <c r="J811" s="148"/>
      <c r="K811" s="148"/>
      <c r="L811" s="148"/>
      <c r="M811" s="148"/>
      <c r="N811" s="243"/>
      <c r="O811" s="95"/>
      <c r="P811" s="95"/>
      <c r="Q811" s="148"/>
      <c r="R811" s="148"/>
      <c r="S811" s="148"/>
      <c r="T811" s="148"/>
      <c r="U811" s="148"/>
      <c r="V811" s="148"/>
      <c r="W811" s="148"/>
      <c r="X811" s="148"/>
      <c r="Y811" s="148"/>
      <c r="Z811" s="148"/>
    </row>
    <row r="812" spans="1:26" ht="15.75" customHeight="1">
      <c r="A812" s="148"/>
      <c r="B812" s="148"/>
      <c r="C812" s="148"/>
      <c r="D812" s="148"/>
      <c r="E812" s="235"/>
      <c r="F812" s="148"/>
      <c r="G812" s="148"/>
      <c r="H812" s="227"/>
      <c r="I812" s="148"/>
      <c r="J812" s="148"/>
      <c r="K812" s="148"/>
      <c r="L812" s="148"/>
      <c r="M812" s="148"/>
      <c r="N812" s="243"/>
      <c r="O812" s="95"/>
      <c r="P812" s="95"/>
      <c r="Q812" s="148"/>
      <c r="R812" s="148"/>
      <c r="S812" s="148"/>
      <c r="T812" s="148"/>
      <c r="U812" s="148"/>
      <c r="V812" s="148"/>
      <c r="W812" s="148"/>
      <c r="X812" s="148"/>
      <c r="Y812" s="148"/>
      <c r="Z812" s="148"/>
    </row>
    <row r="813" spans="1:26" ht="15.75" customHeight="1">
      <c r="A813" s="148"/>
      <c r="B813" s="148"/>
      <c r="C813" s="148"/>
      <c r="D813" s="148"/>
      <c r="E813" s="235"/>
      <c r="F813" s="148"/>
      <c r="G813" s="148"/>
      <c r="H813" s="227"/>
      <c r="I813" s="148"/>
      <c r="J813" s="148"/>
      <c r="K813" s="148"/>
      <c r="L813" s="148"/>
      <c r="M813" s="148"/>
      <c r="N813" s="243"/>
      <c r="O813" s="95"/>
      <c r="P813" s="95"/>
      <c r="Q813" s="148"/>
      <c r="R813" s="148"/>
      <c r="S813" s="148"/>
      <c r="T813" s="148"/>
      <c r="U813" s="148"/>
      <c r="V813" s="148"/>
      <c r="W813" s="148"/>
      <c r="X813" s="148"/>
      <c r="Y813" s="148"/>
      <c r="Z813" s="148"/>
    </row>
    <row r="814" spans="1:26" ht="15.75" customHeight="1">
      <c r="A814" s="148"/>
      <c r="B814" s="148"/>
      <c r="C814" s="148"/>
      <c r="D814" s="148"/>
      <c r="E814" s="235"/>
      <c r="F814" s="148"/>
      <c r="G814" s="148"/>
      <c r="H814" s="227"/>
      <c r="I814" s="148"/>
      <c r="J814" s="148"/>
      <c r="K814" s="148"/>
      <c r="L814" s="148"/>
      <c r="M814" s="148"/>
      <c r="N814" s="243"/>
      <c r="O814" s="95"/>
      <c r="P814" s="95"/>
      <c r="Q814" s="148"/>
      <c r="R814" s="148"/>
      <c r="S814" s="148"/>
      <c r="T814" s="148"/>
      <c r="U814" s="148"/>
      <c r="V814" s="148"/>
      <c r="W814" s="148"/>
      <c r="X814" s="148"/>
      <c r="Y814" s="148"/>
      <c r="Z814" s="148"/>
    </row>
    <row r="815" spans="1:26" ht="15.75" customHeight="1">
      <c r="A815" s="148"/>
      <c r="B815" s="148"/>
      <c r="C815" s="148"/>
      <c r="D815" s="148"/>
      <c r="E815" s="235"/>
      <c r="F815" s="148"/>
      <c r="G815" s="148"/>
      <c r="H815" s="227"/>
      <c r="I815" s="148"/>
      <c r="J815" s="148"/>
      <c r="K815" s="148"/>
      <c r="L815" s="148"/>
      <c r="M815" s="148"/>
      <c r="N815" s="243"/>
      <c r="O815" s="95"/>
      <c r="P815" s="95"/>
      <c r="Q815" s="148"/>
      <c r="R815" s="148"/>
      <c r="S815" s="148"/>
      <c r="T815" s="148"/>
      <c r="U815" s="148"/>
      <c r="V815" s="148"/>
      <c r="W815" s="148"/>
      <c r="X815" s="148"/>
      <c r="Y815" s="148"/>
      <c r="Z815" s="148"/>
    </row>
    <row r="816" spans="1:26" ht="15.75" customHeight="1">
      <c r="A816" s="148"/>
      <c r="B816" s="148"/>
      <c r="C816" s="148"/>
      <c r="D816" s="148"/>
      <c r="E816" s="235"/>
      <c r="F816" s="148"/>
      <c r="G816" s="148"/>
      <c r="H816" s="227"/>
      <c r="I816" s="148"/>
      <c r="J816" s="148"/>
      <c r="K816" s="148"/>
      <c r="L816" s="148"/>
      <c r="M816" s="148"/>
      <c r="N816" s="243"/>
      <c r="O816" s="95"/>
      <c r="P816" s="95"/>
      <c r="Q816" s="148"/>
      <c r="R816" s="148"/>
      <c r="S816" s="148"/>
      <c r="T816" s="148"/>
      <c r="U816" s="148"/>
      <c r="V816" s="148"/>
      <c r="W816" s="148"/>
      <c r="X816" s="148"/>
      <c r="Y816" s="148"/>
      <c r="Z816" s="148"/>
    </row>
    <row r="817" spans="1:26" ht="15.75" customHeight="1">
      <c r="A817" s="148"/>
      <c r="B817" s="148"/>
      <c r="C817" s="148"/>
      <c r="D817" s="148"/>
      <c r="E817" s="235"/>
      <c r="F817" s="148"/>
      <c r="G817" s="148"/>
      <c r="H817" s="227"/>
      <c r="I817" s="148"/>
      <c r="J817" s="148"/>
      <c r="K817" s="148"/>
      <c r="L817" s="148"/>
      <c r="M817" s="148"/>
      <c r="N817" s="243"/>
      <c r="O817" s="95"/>
      <c r="P817" s="95"/>
      <c r="Q817" s="148"/>
      <c r="R817" s="148"/>
      <c r="S817" s="148"/>
      <c r="T817" s="148"/>
      <c r="U817" s="148"/>
      <c r="V817" s="148"/>
      <c r="W817" s="148"/>
      <c r="X817" s="148"/>
      <c r="Y817" s="148"/>
      <c r="Z817" s="148"/>
    </row>
    <row r="818" spans="1:26" ht="15.75" customHeight="1">
      <c r="A818" s="148"/>
      <c r="B818" s="148"/>
      <c r="C818" s="148"/>
      <c r="D818" s="148"/>
      <c r="E818" s="235"/>
      <c r="F818" s="148"/>
      <c r="G818" s="148"/>
      <c r="H818" s="227"/>
      <c r="I818" s="148"/>
      <c r="J818" s="148"/>
      <c r="K818" s="148"/>
      <c r="L818" s="148"/>
      <c r="M818" s="148"/>
      <c r="N818" s="243"/>
      <c r="O818" s="95"/>
      <c r="P818" s="95"/>
      <c r="Q818" s="148"/>
      <c r="R818" s="148"/>
      <c r="S818" s="148"/>
      <c r="T818" s="148"/>
      <c r="U818" s="148"/>
      <c r="V818" s="148"/>
      <c r="W818" s="148"/>
      <c r="X818" s="148"/>
      <c r="Y818" s="148"/>
      <c r="Z818" s="148"/>
    </row>
    <row r="819" spans="1:26" ht="15.75" customHeight="1">
      <c r="A819" s="148"/>
      <c r="B819" s="148"/>
      <c r="C819" s="148"/>
      <c r="D819" s="148"/>
      <c r="E819" s="235"/>
      <c r="F819" s="148"/>
      <c r="G819" s="148"/>
      <c r="H819" s="227"/>
      <c r="I819" s="148"/>
      <c r="J819" s="148"/>
      <c r="K819" s="148"/>
      <c r="L819" s="148"/>
      <c r="M819" s="148"/>
      <c r="N819" s="243"/>
      <c r="O819" s="95"/>
      <c r="P819" s="95"/>
      <c r="Q819" s="148"/>
      <c r="R819" s="148"/>
      <c r="S819" s="148"/>
      <c r="T819" s="148"/>
      <c r="U819" s="148"/>
      <c r="V819" s="148"/>
      <c r="W819" s="148"/>
      <c r="X819" s="148"/>
      <c r="Y819" s="148"/>
      <c r="Z819" s="148"/>
    </row>
    <row r="820" spans="1:26" ht="15.75" customHeight="1">
      <c r="A820" s="148"/>
      <c r="B820" s="148"/>
      <c r="C820" s="148"/>
      <c r="D820" s="148"/>
      <c r="E820" s="235"/>
      <c r="F820" s="148"/>
      <c r="G820" s="148"/>
      <c r="H820" s="227"/>
      <c r="I820" s="148"/>
      <c r="J820" s="148"/>
      <c r="K820" s="148"/>
      <c r="L820" s="148"/>
      <c r="M820" s="148"/>
      <c r="N820" s="243"/>
      <c r="O820" s="95"/>
      <c r="P820" s="95"/>
      <c r="Q820" s="148"/>
      <c r="R820" s="148"/>
      <c r="S820" s="148"/>
      <c r="T820" s="148"/>
      <c r="U820" s="148"/>
      <c r="V820" s="148"/>
      <c r="W820" s="148"/>
      <c r="X820" s="148"/>
      <c r="Y820" s="148"/>
      <c r="Z820" s="148"/>
    </row>
    <row r="821" spans="1:26" ht="15.75" customHeight="1">
      <c r="A821" s="148"/>
      <c r="B821" s="148"/>
      <c r="C821" s="148"/>
      <c r="D821" s="148"/>
      <c r="E821" s="235"/>
      <c r="F821" s="148"/>
      <c r="G821" s="148"/>
      <c r="H821" s="227"/>
      <c r="I821" s="148"/>
      <c r="J821" s="148"/>
      <c r="K821" s="148"/>
      <c r="L821" s="148"/>
      <c r="M821" s="148"/>
      <c r="N821" s="243"/>
      <c r="O821" s="95"/>
      <c r="P821" s="95"/>
      <c r="Q821" s="148"/>
      <c r="R821" s="148"/>
      <c r="S821" s="148"/>
      <c r="T821" s="148"/>
      <c r="U821" s="148"/>
      <c r="V821" s="148"/>
      <c r="W821" s="148"/>
      <c r="X821" s="148"/>
      <c r="Y821" s="148"/>
      <c r="Z821" s="148"/>
    </row>
    <row r="822" spans="1:26" ht="15.75" customHeight="1">
      <c r="A822" s="148"/>
      <c r="B822" s="148"/>
      <c r="C822" s="148"/>
      <c r="D822" s="148"/>
      <c r="E822" s="235"/>
      <c r="F822" s="148"/>
      <c r="G822" s="148"/>
      <c r="H822" s="227"/>
      <c r="I822" s="148"/>
      <c r="J822" s="148"/>
      <c r="K822" s="148"/>
      <c r="L822" s="148"/>
      <c r="M822" s="148"/>
      <c r="N822" s="243"/>
      <c r="O822" s="95"/>
      <c r="P822" s="95"/>
      <c r="Q822" s="148"/>
      <c r="R822" s="148"/>
      <c r="S822" s="148"/>
      <c r="T822" s="148"/>
      <c r="U822" s="148"/>
      <c r="V822" s="148"/>
      <c r="W822" s="148"/>
      <c r="X822" s="148"/>
      <c r="Y822" s="148"/>
      <c r="Z822" s="148"/>
    </row>
    <row r="823" spans="1:26" ht="15.75" customHeight="1">
      <c r="A823" s="148"/>
      <c r="B823" s="148"/>
      <c r="C823" s="148"/>
      <c r="D823" s="148"/>
      <c r="E823" s="235"/>
      <c r="F823" s="148"/>
      <c r="G823" s="148"/>
      <c r="H823" s="227"/>
      <c r="I823" s="148"/>
      <c r="J823" s="148"/>
      <c r="K823" s="148"/>
      <c r="L823" s="148"/>
      <c r="M823" s="148"/>
      <c r="N823" s="243"/>
      <c r="O823" s="95"/>
      <c r="P823" s="95"/>
      <c r="Q823" s="148"/>
      <c r="R823" s="148"/>
      <c r="S823" s="148"/>
      <c r="T823" s="148"/>
      <c r="U823" s="148"/>
      <c r="V823" s="148"/>
      <c r="W823" s="148"/>
      <c r="X823" s="148"/>
      <c r="Y823" s="148"/>
      <c r="Z823" s="148"/>
    </row>
    <row r="824" spans="1:26" ht="15.75" customHeight="1">
      <c r="A824" s="148"/>
      <c r="B824" s="148"/>
      <c r="C824" s="148"/>
      <c r="D824" s="148"/>
      <c r="E824" s="235"/>
      <c r="F824" s="148"/>
      <c r="G824" s="148"/>
      <c r="H824" s="227"/>
      <c r="I824" s="148"/>
      <c r="J824" s="148"/>
      <c r="K824" s="148"/>
      <c r="L824" s="148"/>
      <c r="M824" s="148"/>
      <c r="N824" s="243"/>
      <c r="O824" s="95"/>
      <c r="P824" s="95"/>
      <c r="Q824" s="148"/>
      <c r="R824" s="148"/>
      <c r="S824" s="148"/>
      <c r="T824" s="148"/>
      <c r="U824" s="148"/>
      <c r="V824" s="148"/>
      <c r="W824" s="148"/>
      <c r="X824" s="148"/>
      <c r="Y824" s="148"/>
      <c r="Z824" s="148"/>
    </row>
    <row r="825" spans="1:26" ht="15.75" customHeight="1">
      <c r="A825" s="148"/>
      <c r="B825" s="148"/>
      <c r="C825" s="148"/>
      <c r="D825" s="148"/>
      <c r="E825" s="235"/>
      <c r="F825" s="148"/>
      <c r="G825" s="148"/>
      <c r="H825" s="227"/>
      <c r="I825" s="148"/>
      <c r="J825" s="148"/>
      <c r="K825" s="148"/>
      <c r="L825" s="148"/>
      <c r="M825" s="148"/>
      <c r="N825" s="243"/>
      <c r="O825" s="95"/>
      <c r="P825" s="95"/>
      <c r="Q825" s="148"/>
      <c r="R825" s="148"/>
      <c r="S825" s="148"/>
      <c r="T825" s="148"/>
      <c r="U825" s="148"/>
      <c r="V825" s="148"/>
      <c r="W825" s="148"/>
      <c r="X825" s="148"/>
      <c r="Y825" s="148"/>
      <c r="Z825" s="148"/>
    </row>
    <row r="826" spans="1:26" ht="15.75" customHeight="1">
      <c r="A826" s="148"/>
      <c r="B826" s="148"/>
      <c r="C826" s="148"/>
      <c r="D826" s="148"/>
      <c r="E826" s="235"/>
      <c r="F826" s="148"/>
      <c r="G826" s="148"/>
      <c r="H826" s="227"/>
      <c r="I826" s="148"/>
      <c r="J826" s="148"/>
      <c r="K826" s="148"/>
      <c r="L826" s="148"/>
      <c r="M826" s="148"/>
      <c r="N826" s="243"/>
      <c r="O826" s="95"/>
      <c r="P826" s="95"/>
      <c r="Q826" s="148"/>
      <c r="R826" s="148"/>
      <c r="S826" s="148"/>
      <c r="T826" s="148"/>
      <c r="U826" s="148"/>
      <c r="V826" s="148"/>
      <c r="W826" s="148"/>
      <c r="X826" s="148"/>
      <c r="Y826" s="148"/>
      <c r="Z826" s="148"/>
    </row>
    <row r="827" spans="1:26" ht="15.75" customHeight="1">
      <c r="A827" s="148"/>
      <c r="B827" s="148"/>
      <c r="C827" s="148"/>
      <c r="D827" s="148"/>
      <c r="E827" s="235"/>
      <c r="F827" s="148"/>
      <c r="G827" s="148"/>
      <c r="H827" s="227"/>
      <c r="I827" s="148"/>
      <c r="J827" s="148"/>
      <c r="K827" s="148"/>
      <c r="L827" s="148"/>
      <c r="M827" s="148"/>
      <c r="N827" s="243"/>
      <c r="O827" s="95"/>
      <c r="P827" s="95"/>
      <c r="Q827" s="148"/>
      <c r="R827" s="148"/>
      <c r="S827" s="148"/>
      <c r="T827" s="148"/>
      <c r="U827" s="148"/>
      <c r="V827" s="148"/>
      <c r="W827" s="148"/>
      <c r="X827" s="148"/>
      <c r="Y827" s="148"/>
      <c r="Z827" s="148"/>
    </row>
    <row r="828" spans="1:26" ht="15.75" customHeight="1">
      <c r="A828" s="148"/>
      <c r="B828" s="148"/>
      <c r="C828" s="148"/>
      <c r="D828" s="148"/>
      <c r="E828" s="235"/>
      <c r="F828" s="148"/>
      <c r="G828" s="148"/>
      <c r="H828" s="227"/>
      <c r="I828" s="148"/>
      <c r="J828" s="148"/>
      <c r="K828" s="148"/>
      <c r="L828" s="148"/>
      <c r="M828" s="148"/>
      <c r="N828" s="243"/>
      <c r="O828" s="95"/>
      <c r="P828" s="95"/>
      <c r="Q828" s="148"/>
      <c r="R828" s="148"/>
      <c r="S828" s="148"/>
      <c r="T828" s="148"/>
      <c r="U828" s="148"/>
      <c r="V828" s="148"/>
      <c r="W828" s="148"/>
      <c r="X828" s="148"/>
      <c r="Y828" s="148"/>
      <c r="Z828" s="148"/>
    </row>
    <row r="829" spans="1:26" ht="15.75" customHeight="1">
      <c r="A829" s="148"/>
      <c r="B829" s="148"/>
      <c r="C829" s="148"/>
      <c r="D829" s="148"/>
      <c r="E829" s="235"/>
      <c r="F829" s="148"/>
      <c r="G829" s="148"/>
      <c r="H829" s="227"/>
      <c r="I829" s="148"/>
      <c r="J829" s="148"/>
      <c r="K829" s="148"/>
      <c r="L829" s="148"/>
      <c r="M829" s="148"/>
      <c r="N829" s="243"/>
      <c r="O829" s="95"/>
      <c r="P829" s="95"/>
      <c r="Q829" s="148"/>
      <c r="R829" s="148"/>
      <c r="S829" s="148"/>
      <c r="T829" s="148"/>
      <c r="U829" s="148"/>
      <c r="V829" s="148"/>
      <c r="W829" s="148"/>
      <c r="X829" s="148"/>
      <c r="Y829" s="148"/>
      <c r="Z829" s="148"/>
    </row>
    <row r="830" spans="1:26" ht="15.75" customHeight="1">
      <c r="A830" s="148"/>
      <c r="B830" s="148"/>
      <c r="C830" s="148"/>
      <c r="D830" s="148"/>
      <c r="E830" s="235"/>
      <c r="F830" s="148"/>
      <c r="G830" s="148"/>
      <c r="H830" s="227"/>
      <c r="I830" s="148"/>
      <c r="J830" s="148"/>
      <c r="K830" s="148"/>
      <c r="L830" s="148"/>
      <c r="M830" s="148"/>
      <c r="N830" s="243"/>
      <c r="O830" s="95"/>
      <c r="P830" s="95"/>
      <c r="Q830" s="148"/>
      <c r="R830" s="148"/>
      <c r="S830" s="148"/>
      <c r="T830" s="148"/>
      <c r="U830" s="148"/>
      <c r="V830" s="148"/>
      <c r="W830" s="148"/>
      <c r="X830" s="148"/>
      <c r="Y830" s="148"/>
      <c r="Z830" s="148"/>
    </row>
    <row r="831" spans="1:26" ht="15.75" customHeight="1">
      <c r="A831" s="148"/>
      <c r="B831" s="148"/>
      <c r="C831" s="148"/>
      <c r="D831" s="148"/>
      <c r="E831" s="235"/>
      <c r="F831" s="148"/>
      <c r="G831" s="148"/>
      <c r="H831" s="227"/>
      <c r="I831" s="148"/>
      <c r="J831" s="148"/>
      <c r="K831" s="148"/>
      <c r="L831" s="148"/>
      <c r="M831" s="148"/>
      <c r="N831" s="243"/>
      <c r="O831" s="95"/>
      <c r="P831" s="95"/>
      <c r="Q831" s="148"/>
      <c r="R831" s="148"/>
      <c r="S831" s="148"/>
      <c r="T831" s="148"/>
      <c r="U831" s="148"/>
      <c r="V831" s="148"/>
      <c r="W831" s="148"/>
      <c r="X831" s="148"/>
      <c r="Y831" s="148"/>
      <c r="Z831" s="148"/>
    </row>
    <row r="832" spans="1:26" ht="15.75" customHeight="1">
      <c r="A832" s="148"/>
      <c r="B832" s="148"/>
      <c r="C832" s="148"/>
      <c r="D832" s="148"/>
      <c r="E832" s="235"/>
      <c r="F832" s="148"/>
      <c r="G832" s="148"/>
      <c r="H832" s="227"/>
      <c r="I832" s="148"/>
      <c r="J832" s="148"/>
      <c r="K832" s="148"/>
      <c r="L832" s="148"/>
      <c r="M832" s="148"/>
      <c r="N832" s="243"/>
      <c r="O832" s="95"/>
      <c r="P832" s="95"/>
      <c r="Q832" s="148"/>
      <c r="R832" s="148"/>
      <c r="S832" s="148"/>
      <c r="T832" s="148"/>
      <c r="U832" s="148"/>
      <c r="V832" s="148"/>
      <c r="W832" s="148"/>
      <c r="X832" s="148"/>
      <c r="Y832" s="148"/>
      <c r="Z832" s="148"/>
    </row>
    <row r="833" spans="1:26" ht="15.75" customHeight="1">
      <c r="A833" s="148"/>
      <c r="B833" s="148"/>
      <c r="C833" s="148"/>
      <c r="D833" s="148"/>
      <c r="E833" s="235"/>
      <c r="F833" s="148"/>
      <c r="G833" s="148"/>
      <c r="H833" s="227"/>
      <c r="I833" s="148"/>
      <c r="J833" s="148"/>
      <c r="K833" s="148"/>
      <c r="L833" s="148"/>
      <c r="M833" s="148"/>
      <c r="N833" s="243"/>
      <c r="O833" s="95"/>
      <c r="P833" s="95"/>
      <c r="Q833" s="148"/>
      <c r="R833" s="148"/>
      <c r="S833" s="148"/>
      <c r="T833" s="148"/>
      <c r="U833" s="148"/>
      <c r="V833" s="148"/>
      <c r="W833" s="148"/>
      <c r="X833" s="148"/>
      <c r="Y833" s="148"/>
      <c r="Z833" s="148"/>
    </row>
    <row r="834" spans="1:26" ht="15.75" customHeight="1">
      <c r="A834" s="148"/>
      <c r="B834" s="148"/>
      <c r="C834" s="148"/>
      <c r="D834" s="148"/>
      <c r="E834" s="235"/>
      <c r="F834" s="148"/>
      <c r="G834" s="148"/>
      <c r="H834" s="227"/>
      <c r="I834" s="148"/>
      <c r="J834" s="148"/>
      <c r="K834" s="148"/>
      <c r="L834" s="148"/>
      <c r="M834" s="148"/>
      <c r="N834" s="243"/>
      <c r="O834" s="95"/>
      <c r="P834" s="95"/>
      <c r="Q834" s="148"/>
      <c r="R834" s="148"/>
      <c r="S834" s="148"/>
      <c r="T834" s="148"/>
      <c r="U834" s="148"/>
      <c r="V834" s="148"/>
      <c r="W834" s="148"/>
      <c r="X834" s="148"/>
      <c r="Y834" s="148"/>
      <c r="Z834" s="148"/>
    </row>
    <row r="835" spans="1:26" ht="15.75" customHeight="1">
      <c r="A835" s="148"/>
      <c r="B835" s="148"/>
      <c r="C835" s="148"/>
      <c r="D835" s="148"/>
      <c r="E835" s="235"/>
      <c r="F835" s="148"/>
      <c r="G835" s="148"/>
      <c r="H835" s="227"/>
      <c r="I835" s="148"/>
      <c r="J835" s="148"/>
      <c r="K835" s="148"/>
      <c r="L835" s="148"/>
      <c r="M835" s="148"/>
      <c r="N835" s="243"/>
      <c r="O835" s="95"/>
      <c r="P835" s="95"/>
      <c r="Q835" s="148"/>
      <c r="R835" s="148"/>
      <c r="S835" s="148"/>
      <c r="T835" s="148"/>
      <c r="U835" s="148"/>
      <c r="V835" s="148"/>
      <c r="W835" s="148"/>
      <c r="X835" s="148"/>
      <c r="Y835" s="148"/>
      <c r="Z835" s="148"/>
    </row>
    <row r="836" spans="1:26" ht="15.75" customHeight="1">
      <c r="A836" s="148"/>
      <c r="B836" s="148"/>
      <c r="C836" s="148"/>
      <c r="D836" s="148"/>
      <c r="E836" s="235"/>
      <c r="F836" s="148"/>
      <c r="G836" s="148"/>
      <c r="H836" s="227"/>
      <c r="I836" s="148"/>
      <c r="J836" s="148"/>
      <c r="K836" s="148"/>
      <c r="L836" s="148"/>
      <c r="M836" s="148"/>
      <c r="N836" s="243"/>
      <c r="O836" s="95"/>
      <c r="P836" s="95"/>
      <c r="Q836" s="148"/>
      <c r="R836" s="148"/>
      <c r="S836" s="148"/>
      <c r="T836" s="148"/>
      <c r="U836" s="148"/>
      <c r="V836" s="148"/>
      <c r="W836" s="148"/>
      <c r="X836" s="148"/>
      <c r="Y836" s="148"/>
      <c r="Z836" s="148"/>
    </row>
    <row r="837" spans="1:26" ht="15.75" customHeight="1">
      <c r="A837" s="148"/>
      <c r="B837" s="148"/>
      <c r="C837" s="148"/>
      <c r="D837" s="148"/>
      <c r="E837" s="235"/>
      <c r="F837" s="148"/>
      <c r="G837" s="148"/>
      <c r="H837" s="227"/>
      <c r="I837" s="148"/>
      <c r="J837" s="148"/>
      <c r="K837" s="148"/>
      <c r="L837" s="148"/>
      <c r="M837" s="148"/>
      <c r="N837" s="243"/>
      <c r="O837" s="95"/>
      <c r="P837" s="95"/>
      <c r="Q837" s="148"/>
      <c r="R837" s="148"/>
      <c r="S837" s="148"/>
      <c r="T837" s="148"/>
      <c r="U837" s="148"/>
      <c r="V837" s="148"/>
      <c r="W837" s="148"/>
      <c r="X837" s="148"/>
      <c r="Y837" s="148"/>
      <c r="Z837" s="148"/>
    </row>
    <row r="838" spans="1:26" ht="15.75" customHeight="1">
      <c r="A838" s="148"/>
      <c r="B838" s="148"/>
      <c r="C838" s="148"/>
      <c r="D838" s="148"/>
      <c r="E838" s="235"/>
      <c r="F838" s="148"/>
      <c r="G838" s="148"/>
      <c r="H838" s="227"/>
      <c r="I838" s="148"/>
      <c r="J838" s="148"/>
      <c r="K838" s="148"/>
      <c r="L838" s="148"/>
      <c r="M838" s="148"/>
      <c r="N838" s="243"/>
      <c r="O838" s="95"/>
      <c r="P838" s="95"/>
      <c r="Q838" s="148"/>
      <c r="R838" s="148"/>
      <c r="S838" s="148"/>
      <c r="T838" s="148"/>
      <c r="U838" s="148"/>
      <c r="V838" s="148"/>
      <c r="W838" s="148"/>
      <c r="X838" s="148"/>
      <c r="Y838" s="148"/>
      <c r="Z838" s="148"/>
    </row>
    <row r="839" spans="1:26" ht="15.75" customHeight="1">
      <c r="A839" s="148"/>
      <c r="B839" s="148"/>
      <c r="C839" s="148"/>
      <c r="D839" s="148"/>
      <c r="E839" s="235"/>
      <c r="F839" s="148"/>
      <c r="G839" s="148"/>
      <c r="H839" s="227"/>
      <c r="I839" s="148"/>
      <c r="J839" s="148"/>
      <c r="K839" s="148"/>
      <c r="L839" s="148"/>
      <c r="M839" s="148"/>
      <c r="N839" s="243"/>
      <c r="O839" s="95"/>
      <c r="P839" s="95"/>
      <c r="Q839" s="148"/>
      <c r="R839" s="148"/>
      <c r="S839" s="148"/>
      <c r="T839" s="148"/>
      <c r="U839" s="148"/>
      <c r="V839" s="148"/>
      <c r="W839" s="148"/>
      <c r="X839" s="148"/>
      <c r="Y839" s="148"/>
      <c r="Z839" s="148"/>
    </row>
    <row r="840" spans="1:26" ht="15.75" customHeight="1">
      <c r="A840" s="148"/>
      <c r="B840" s="148"/>
      <c r="C840" s="148"/>
      <c r="D840" s="148"/>
      <c r="E840" s="235"/>
      <c r="F840" s="148"/>
      <c r="G840" s="148"/>
      <c r="H840" s="227"/>
      <c r="I840" s="148"/>
      <c r="J840" s="148"/>
      <c r="K840" s="148"/>
      <c r="L840" s="148"/>
      <c r="M840" s="148"/>
      <c r="N840" s="243"/>
      <c r="O840" s="95"/>
      <c r="P840" s="95"/>
      <c r="Q840" s="148"/>
      <c r="R840" s="148"/>
      <c r="S840" s="148"/>
      <c r="T840" s="148"/>
      <c r="U840" s="148"/>
      <c r="V840" s="148"/>
      <c r="W840" s="148"/>
      <c r="X840" s="148"/>
      <c r="Y840" s="148"/>
      <c r="Z840" s="148"/>
    </row>
    <row r="841" spans="1:26" ht="15.75" customHeight="1">
      <c r="A841" s="148"/>
      <c r="B841" s="148"/>
      <c r="C841" s="148"/>
      <c r="D841" s="148"/>
      <c r="E841" s="235"/>
      <c r="F841" s="148"/>
      <c r="G841" s="148"/>
      <c r="H841" s="227"/>
      <c r="I841" s="148"/>
      <c r="J841" s="148"/>
      <c r="K841" s="148"/>
      <c r="L841" s="148"/>
      <c r="M841" s="148"/>
      <c r="N841" s="243"/>
      <c r="O841" s="95"/>
      <c r="P841" s="95"/>
      <c r="Q841" s="148"/>
      <c r="R841" s="148"/>
      <c r="S841" s="148"/>
      <c r="T841" s="148"/>
      <c r="U841" s="148"/>
      <c r="V841" s="148"/>
      <c r="W841" s="148"/>
      <c r="X841" s="148"/>
      <c r="Y841" s="148"/>
      <c r="Z841" s="148"/>
    </row>
    <row r="842" spans="1:26" ht="15.75" customHeight="1">
      <c r="A842" s="148"/>
      <c r="B842" s="148"/>
      <c r="C842" s="148"/>
      <c r="D842" s="148"/>
      <c r="E842" s="235"/>
      <c r="F842" s="148"/>
      <c r="G842" s="148"/>
      <c r="H842" s="227"/>
      <c r="I842" s="148"/>
      <c r="J842" s="148"/>
      <c r="K842" s="148"/>
      <c r="L842" s="148"/>
      <c r="M842" s="148"/>
      <c r="N842" s="243"/>
      <c r="O842" s="95"/>
      <c r="P842" s="95"/>
      <c r="Q842" s="148"/>
      <c r="R842" s="148"/>
      <c r="S842" s="148"/>
      <c r="T842" s="148"/>
      <c r="U842" s="148"/>
      <c r="V842" s="148"/>
      <c r="W842" s="148"/>
      <c r="X842" s="148"/>
      <c r="Y842" s="148"/>
      <c r="Z842" s="148"/>
    </row>
    <row r="843" spans="1:26" ht="15.75" customHeight="1">
      <c r="A843" s="148"/>
      <c r="B843" s="148"/>
      <c r="C843" s="148"/>
      <c r="D843" s="148"/>
      <c r="E843" s="235"/>
      <c r="F843" s="148"/>
      <c r="G843" s="148"/>
      <c r="H843" s="227"/>
      <c r="I843" s="148"/>
      <c r="J843" s="148"/>
      <c r="K843" s="148"/>
      <c r="L843" s="148"/>
      <c r="M843" s="148"/>
      <c r="N843" s="243"/>
      <c r="O843" s="95"/>
      <c r="P843" s="95"/>
      <c r="Q843" s="148"/>
      <c r="R843" s="148"/>
      <c r="S843" s="148"/>
      <c r="T843" s="148"/>
      <c r="U843" s="148"/>
      <c r="V843" s="148"/>
      <c r="W843" s="148"/>
      <c r="X843" s="148"/>
      <c r="Y843" s="148"/>
      <c r="Z843" s="148"/>
    </row>
    <row r="844" spans="1:26" ht="15.75" customHeight="1">
      <c r="A844" s="148"/>
      <c r="B844" s="148"/>
      <c r="C844" s="148"/>
      <c r="D844" s="148"/>
      <c r="E844" s="235"/>
      <c r="F844" s="148"/>
      <c r="G844" s="148"/>
      <c r="H844" s="227"/>
      <c r="I844" s="148"/>
      <c r="J844" s="148"/>
      <c r="K844" s="148"/>
      <c r="L844" s="148"/>
      <c r="M844" s="148"/>
      <c r="N844" s="243"/>
      <c r="O844" s="95"/>
      <c r="P844" s="95"/>
      <c r="Q844" s="148"/>
      <c r="R844" s="148"/>
      <c r="S844" s="148"/>
      <c r="T844" s="148"/>
      <c r="U844" s="148"/>
      <c r="V844" s="148"/>
      <c r="W844" s="148"/>
      <c r="X844" s="148"/>
      <c r="Y844" s="148"/>
      <c r="Z844" s="148"/>
    </row>
    <row r="845" spans="1:26" ht="15.75" customHeight="1">
      <c r="A845" s="148"/>
      <c r="B845" s="148"/>
      <c r="C845" s="148"/>
      <c r="D845" s="148"/>
      <c r="E845" s="235"/>
      <c r="F845" s="148"/>
      <c r="G845" s="148"/>
      <c r="H845" s="227"/>
      <c r="I845" s="148"/>
      <c r="J845" s="148"/>
      <c r="K845" s="148"/>
      <c r="L845" s="148"/>
      <c r="M845" s="148"/>
      <c r="N845" s="243"/>
      <c r="O845" s="95"/>
      <c r="P845" s="95"/>
      <c r="Q845" s="148"/>
      <c r="R845" s="148"/>
      <c r="S845" s="148"/>
      <c r="T845" s="148"/>
      <c r="U845" s="148"/>
      <c r="V845" s="148"/>
      <c r="W845" s="148"/>
      <c r="X845" s="148"/>
      <c r="Y845" s="148"/>
      <c r="Z845" s="148"/>
    </row>
    <row r="846" spans="1:26" ht="15.75" customHeight="1">
      <c r="A846" s="148"/>
      <c r="B846" s="148"/>
      <c r="C846" s="148"/>
      <c r="D846" s="148"/>
      <c r="E846" s="235"/>
      <c r="F846" s="148"/>
      <c r="G846" s="148"/>
      <c r="H846" s="227"/>
      <c r="I846" s="148"/>
      <c r="J846" s="148"/>
      <c r="K846" s="148"/>
      <c r="L846" s="148"/>
      <c r="M846" s="148"/>
      <c r="N846" s="243"/>
      <c r="O846" s="95"/>
      <c r="P846" s="95"/>
      <c r="Q846" s="148"/>
      <c r="R846" s="148"/>
      <c r="S846" s="148"/>
      <c r="T846" s="148"/>
      <c r="U846" s="148"/>
      <c r="V846" s="148"/>
      <c r="W846" s="148"/>
      <c r="X846" s="148"/>
      <c r="Y846" s="148"/>
      <c r="Z846" s="148"/>
    </row>
    <row r="847" spans="1:26" ht="15.75" customHeight="1">
      <c r="A847" s="148"/>
      <c r="B847" s="148"/>
      <c r="C847" s="148"/>
      <c r="D847" s="148"/>
      <c r="E847" s="235"/>
      <c r="F847" s="148"/>
      <c r="G847" s="148"/>
      <c r="H847" s="227"/>
      <c r="I847" s="148"/>
      <c r="J847" s="148"/>
      <c r="K847" s="148"/>
      <c r="L847" s="148"/>
      <c r="M847" s="148"/>
      <c r="N847" s="243"/>
      <c r="O847" s="95"/>
      <c r="P847" s="95"/>
      <c r="Q847" s="148"/>
      <c r="R847" s="148"/>
      <c r="S847" s="148"/>
      <c r="T847" s="148"/>
      <c r="U847" s="148"/>
      <c r="V847" s="148"/>
      <c r="W847" s="148"/>
      <c r="X847" s="148"/>
      <c r="Y847" s="148"/>
      <c r="Z847" s="148"/>
    </row>
    <row r="848" spans="1:26" ht="15.75" customHeight="1">
      <c r="A848" s="148"/>
      <c r="B848" s="148"/>
      <c r="C848" s="148"/>
      <c r="D848" s="148"/>
      <c r="E848" s="235"/>
      <c r="F848" s="148"/>
      <c r="G848" s="148"/>
      <c r="H848" s="227"/>
      <c r="I848" s="148"/>
      <c r="J848" s="148"/>
      <c r="K848" s="148"/>
      <c r="L848" s="148"/>
      <c r="M848" s="148"/>
      <c r="N848" s="243"/>
      <c r="O848" s="95"/>
      <c r="P848" s="95"/>
      <c r="Q848" s="148"/>
      <c r="R848" s="148"/>
      <c r="S848" s="148"/>
      <c r="T848" s="148"/>
      <c r="U848" s="148"/>
      <c r="V848" s="148"/>
      <c r="W848" s="148"/>
      <c r="X848" s="148"/>
      <c r="Y848" s="148"/>
      <c r="Z848" s="148"/>
    </row>
    <row r="849" spans="1:26" ht="15.75" customHeight="1">
      <c r="A849" s="148"/>
      <c r="B849" s="148"/>
      <c r="C849" s="148"/>
      <c r="D849" s="148"/>
      <c r="E849" s="235"/>
      <c r="F849" s="148"/>
      <c r="G849" s="148"/>
      <c r="H849" s="227"/>
      <c r="I849" s="148"/>
      <c r="J849" s="148"/>
      <c r="K849" s="148"/>
      <c r="L849" s="148"/>
      <c r="M849" s="148"/>
      <c r="N849" s="243"/>
      <c r="O849" s="95"/>
      <c r="P849" s="95"/>
      <c r="Q849" s="148"/>
      <c r="R849" s="148"/>
      <c r="S849" s="148"/>
      <c r="T849" s="148"/>
      <c r="U849" s="148"/>
      <c r="V849" s="148"/>
      <c r="W849" s="148"/>
      <c r="X849" s="148"/>
      <c r="Y849" s="148"/>
      <c r="Z849" s="148"/>
    </row>
    <row r="850" spans="1:26" ht="15.75" customHeight="1">
      <c r="A850" s="148"/>
      <c r="B850" s="148"/>
      <c r="C850" s="148"/>
      <c r="D850" s="148"/>
      <c r="E850" s="235"/>
      <c r="F850" s="148"/>
      <c r="G850" s="148"/>
      <c r="H850" s="227"/>
      <c r="I850" s="148"/>
      <c r="J850" s="148"/>
      <c r="K850" s="148"/>
      <c r="L850" s="148"/>
      <c r="M850" s="148"/>
      <c r="N850" s="243"/>
      <c r="O850" s="95"/>
      <c r="P850" s="95"/>
      <c r="Q850" s="148"/>
      <c r="R850" s="148"/>
      <c r="S850" s="148"/>
      <c r="T850" s="148"/>
      <c r="U850" s="148"/>
      <c r="V850" s="148"/>
      <c r="W850" s="148"/>
      <c r="X850" s="148"/>
      <c r="Y850" s="148"/>
      <c r="Z850" s="148"/>
    </row>
    <row r="851" spans="1:26" ht="15.75" customHeight="1">
      <c r="A851" s="148"/>
      <c r="B851" s="148"/>
      <c r="C851" s="148"/>
      <c r="D851" s="148"/>
      <c r="E851" s="235"/>
      <c r="F851" s="148"/>
      <c r="G851" s="148"/>
      <c r="H851" s="227"/>
      <c r="I851" s="148"/>
      <c r="J851" s="148"/>
      <c r="K851" s="148"/>
      <c r="L851" s="148"/>
      <c r="M851" s="148"/>
      <c r="N851" s="243"/>
      <c r="O851" s="95"/>
      <c r="P851" s="95"/>
      <c r="Q851" s="148"/>
      <c r="R851" s="148"/>
      <c r="S851" s="148"/>
      <c r="T851" s="148"/>
      <c r="U851" s="148"/>
      <c r="V851" s="148"/>
      <c r="W851" s="148"/>
      <c r="X851" s="148"/>
      <c r="Y851" s="148"/>
      <c r="Z851" s="148"/>
    </row>
    <row r="852" spans="1:26" ht="15.75" customHeight="1">
      <c r="A852" s="148"/>
      <c r="B852" s="148"/>
      <c r="C852" s="148"/>
      <c r="D852" s="148"/>
      <c r="E852" s="235"/>
      <c r="F852" s="148"/>
      <c r="G852" s="148"/>
      <c r="H852" s="227"/>
      <c r="I852" s="148"/>
      <c r="J852" s="148"/>
      <c r="K852" s="148"/>
      <c r="L852" s="148"/>
      <c r="M852" s="148"/>
      <c r="N852" s="243"/>
      <c r="O852" s="95"/>
      <c r="P852" s="95"/>
      <c r="Q852" s="148"/>
      <c r="R852" s="148"/>
      <c r="S852" s="148"/>
      <c r="T852" s="148"/>
      <c r="U852" s="148"/>
      <c r="V852" s="148"/>
      <c r="W852" s="148"/>
      <c r="X852" s="148"/>
      <c r="Y852" s="148"/>
      <c r="Z852" s="148"/>
    </row>
    <row r="853" spans="1:26" ht="15.75" customHeight="1">
      <c r="A853" s="148"/>
      <c r="B853" s="148"/>
      <c r="C853" s="148"/>
      <c r="D853" s="148"/>
      <c r="E853" s="235"/>
      <c r="F853" s="148"/>
      <c r="G853" s="148"/>
      <c r="H853" s="227"/>
      <c r="I853" s="148"/>
      <c r="J853" s="148"/>
      <c r="K853" s="148"/>
      <c r="L853" s="148"/>
      <c r="M853" s="148"/>
      <c r="N853" s="243"/>
      <c r="O853" s="95"/>
      <c r="P853" s="95"/>
      <c r="Q853" s="148"/>
      <c r="R853" s="148"/>
      <c r="S853" s="148"/>
      <c r="T853" s="148"/>
      <c r="U853" s="148"/>
      <c r="V853" s="148"/>
      <c r="W853" s="148"/>
      <c r="X853" s="148"/>
      <c r="Y853" s="148"/>
      <c r="Z853" s="148"/>
    </row>
    <row r="854" spans="1:26" ht="15.75" customHeight="1">
      <c r="A854" s="148"/>
      <c r="B854" s="148"/>
      <c r="C854" s="148"/>
      <c r="D854" s="148"/>
      <c r="E854" s="235"/>
      <c r="F854" s="148"/>
      <c r="G854" s="148"/>
      <c r="H854" s="227"/>
      <c r="I854" s="148"/>
      <c r="J854" s="148"/>
      <c r="K854" s="148"/>
      <c r="L854" s="148"/>
      <c r="M854" s="148"/>
      <c r="N854" s="243"/>
      <c r="O854" s="95"/>
      <c r="P854" s="95"/>
      <c r="Q854" s="148"/>
      <c r="R854" s="148"/>
      <c r="S854" s="148"/>
      <c r="T854" s="148"/>
      <c r="U854" s="148"/>
      <c r="V854" s="148"/>
      <c r="W854" s="148"/>
      <c r="X854" s="148"/>
      <c r="Y854" s="148"/>
      <c r="Z854" s="148"/>
    </row>
    <row r="855" spans="1:26" ht="15.75" customHeight="1">
      <c r="A855" s="148"/>
      <c r="B855" s="148"/>
      <c r="C855" s="148"/>
      <c r="D855" s="148"/>
      <c r="E855" s="235"/>
      <c r="F855" s="148"/>
      <c r="G855" s="148"/>
      <c r="H855" s="227"/>
      <c r="I855" s="148"/>
      <c r="J855" s="148"/>
      <c r="K855" s="148"/>
      <c r="L855" s="148"/>
      <c r="M855" s="148"/>
      <c r="N855" s="243"/>
      <c r="O855" s="95"/>
      <c r="P855" s="95"/>
      <c r="Q855" s="148"/>
      <c r="R855" s="148"/>
      <c r="S855" s="148"/>
      <c r="T855" s="148"/>
      <c r="U855" s="148"/>
      <c r="V855" s="148"/>
      <c r="W855" s="148"/>
      <c r="X855" s="148"/>
      <c r="Y855" s="148"/>
      <c r="Z855" s="148"/>
    </row>
    <row r="856" spans="1:26" ht="15.75" customHeight="1">
      <c r="A856" s="148"/>
      <c r="B856" s="148"/>
      <c r="C856" s="148"/>
      <c r="D856" s="148"/>
      <c r="E856" s="235"/>
      <c r="F856" s="148"/>
      <c r="G856" s="148"/>
      <c r="H856" s="227"/>
      <c r="I856" s="148"/>
      <c r="J856" s="148"/>
      <c r="K856" s="148"/>
      <c r="L856" s="148"/>
      <c r="M856" s="148"/>
      <c r="N856" s="243"/>
      <c r="O856" s="95"/>
      <c r="P856" s="95"/>
      <c r="Q856" s="148"/>
      <c r="R856" s="148"/>
      <c r="S856" s="148"/>
      <c r="T856" s="148"/>
      <c r="U856" s="148"/>
      <c r="V856" s="148"/>
      <c r="W856" s="148"/>
      <c r="X856" s="148"/>
      <c r="Y856" s="148"/>
      <c r="Z856" s="148"/>
    </row>
    <row r="857" spans="1:26" ht="15.75" customHeight="1">
      <c r="A857" s="148"/>
      <c r="B857" s="148"/>
      <c r="C857" s="148"/>
      <c r="D857" s="148"/>
      <c r="E857" s="235"/>
      <c r="F857" s="148"/>
      <c r="G857" s="148"/>
      <c r="H857" s="227"/>
      <c r="I857" s="148"/>
      <c r="J857" s="148"/>
      <c r="K857" s="148"/>
      <c r="L857" s="148"/>
      <c r="M857" s="148"/>
      <c r="N857" s="243"/>
      <c r="O857" s="95"/>
      <c r="P857" s="95"/>
      <c r="Q857" s="148"/>
      <c r="R857" s="148"/>
      <c r="S857" s="148"/>
      <c r="T857" s="148"/>
      <c r="U857" s="148"/>
      <c r="V857" s="148"/>
      <c r="W857" s="148"/>
      <c r="X857" s="148"/>
      <c r="Y857" s="148"/>
      <c r="Z857" s="148"/>
    </row>
    <row r="858" spans="1:26" ht="15.75" customHeight="1">
      <c r="A858" s="148"/>
      <c r="B858" s="148"/>
      <c r="C858" s="148"/>
      <c r="D858" s="148"/>
      <c r="E858" s="235"/>
      <c r="F858" s="148"/>
      <c r="G858" s="148"/>
      <c r="H858" s="227"/>
      <c r="I858" s="148"/>
      <c r="J858" s="148"/>
      <c r="K858" s="148"/>
      <c r="L858" s="148"/>
      <c r="M858" s="148"/>
      <c r="N858" s="243"/>
      <c r="O858" s="95"/>
      <c r="P858" s="95"/>
      <c r="Q858" s="148"/>
      <c r="R858" s="148"/>
      <c r="S858" s="148"/>
      <c r="T858" s="148"/>
      <c r="U858" s="148"/>
      <c r="V858" s="148"/>
      <c r="W858" s="148"/>
      <c r="X858" s="148"/>
      <c r="Y858" s="148"/>
      <c r="Z858" s="148"/>
    </row>
    <row r="859" spans="1:26" ht="15.75" customHeight="1">
      <c r="A859" s="148"/>
      <c r="B859" s="148"/>
      <c r="C859" s="148"/>
      <c r="D859" s="148"/>
      <c r="E859" s="235"/>
      <c r="F859" s="148"/>
      <c r="G859" s="148"/>
      <c r="H859" s="227"/>
      <c r="I859" s="148"/>
      <c r="J859" s="148"/>
      <c r="K859" s="148"/>
      <c r="L859" s="148"/>
      <c r="M859" s="148"/>
      <c r="N859" s="243"/>
      <c r="O859" s="95"/>
      <c r="P859" s="95"/>
      <c r="Q859" s="148"/>
      <c r="R859" s="148"/>
      <c r="S859" s="148"/>
      <c r="T859" s="148"/>
      <c r="U859" s="148"/>
      <c r="V859" s="148"/>
      <c r="W859" s="148"/>
      <c r="X859" s="148"/>
      <c r="Y859" s="148"/>
      <c r="Z859" s="148"/>
    </row>
    <row r="860" spans="1:26" ht="15.75" customHeight="1">
      <c r="A860" s="148"/>
      <c r="B860" s="148"/>
      <c r="C860" s="148"/>
      <c r="D860" s="148"/>
      <c r="E860" s="235"/>
      <c r="F860" s="148"/>
      <c r="G860" s="148"/>
      <c r="H860" s="227"/>
      <c r="I860" s="148"/>
      <c r="J860" s="148"/>
      <c r="K860" s="148"/>
      <c r="L860" s="148"/>
      <c r="M860" s="148"/>
      <c r="N860" s="243"/>
      <c r="O860" s="95"/>
      <c r="P860" s="95"/>
      <c r="Q860" s="148"/>
      <c r="R860" s="148"/>
      <c r="S860" s="148"/>
      <c r="T860" s="148"/>
      <c r="U860" s="148"/>
      <c r="V860" s="148"/>
      <c r="W860" s="148"/>
      <c r="X860" s="148"/>
      <c r="Y860" s="148"/>
      <c r="Z860" s="148"/>
    </row>
    <row r="861" spans="1:26" ht="15.75" customHeight="1">
      <c r="A861" s="148"/>
      <c r="B861" s="148"/>
      <c r="C861" s="148"/>
      <c r="D861" s="148"/>
      <c r="E861" s="235"/>
      <c r="F861" s="148"/>
      <c r="G861" s="148"/>
      <c r="H861" s="227"/>
      <c r="I861" s="148"/>
      <c r="J861" s="148"/>
      <c r="K861" s="148"/>
      <c r="L861" s="148"/>
      <c r="M861" s="148"/>
      <c r="N861" s="243"/>
      <c r="O861" s="95"/>
      <c r="P861" s="95"/>
      <c r="Q861" s="148"/>
      <c r="R861" s="148"/>
      <c r="S861" s="148"/>
      <c r="T861" s="148"/>
      <c r="U861" s="148"/>
      <c r="V861" s="148"/>
      <c r="W861" s="148"/>
      <c r="X861" s="148"/>
      <c r="Y861" s="148"/>
      <c r="Z861" s="148"/>
    </row>
    <row r="862" spans="1:26" ht="15.75" customHeight="1">
      <c r="A862" s="148"/>
      <c r="B862" s="148"/>
      <c r="C862" s="148"/>
      <c r="D862" s="148"/>
      <c r="E862" s="235"/>
      <c r="F862" s="148"/>
      <c r="G862" s="148"/>
      <c r="H862" s="227"/>
      <c r="I862" s="148"/>
      <c r="J862" s="148"/>
      <c r="K862" s="148"/>
      <c r="L862" s="148"/>
      <c r="M862" s="148"/>
      <c r="N862" s="243"/>
      <c r="O862" s="95"/>
      <c r="P862" s="95"/>
      <c r="Q862" s="148"/>
      <c r="R862" s="148"/>
      <c r="S862" s="148"/>
      <c r="T862" s="148"/>
      <c r="U862" s="148"/>
      <c r="V862" s="148"/>
      <c r="W862" s="148"/>
      <c r="X862" s="148"/>
      <c r="Y862" s="148"/>
      <c r="Z862" s="148"/>
    </row>
    <row r="863" spans="1:26" ht="15.75" customHeight="1">
      <c r="A863" s="148"/>
      <c r="B863" s="148"/>
      <c r="C863" s="148"/>
      <c r="D863" s="148"/>
      <c r="E863" s="235"/>
      <c r="F863" s="148"/>
      <c r="G863" s="148"/>
      <c r="H863" s="227"/>
      <c r="I863" s="148"/>
      <c r="J863" s="148"/>
      <c r="K863" s="148"/>
      <c r="L863" s="148"/>
      <c r="M863" s="148"/>
      <c r="N863" s="243"/>
      <c r="O863" s="95"/>
      <c r="P863" s="95"/>
      <c r="Q863" s="148"/>
      <c r="R863" s="148"/>
      <c r="S863" s="148"/>
      <c r="T863" s="148"/>
      <c r="U863" s="148"/>
      <c r="V863" s="148"/>
      <c r="W863" s="148"/>
      <c r="X863" s="148"/>
      <c r="Y863" s="148"/>
      <c r="Z863" s="148"/>
    </row>
    <row r="864" spans="1:26" ht="15.75" customHeight="1">
      <c r="A864" s="148"/>
      <c r="B864" s="148"/>
      <c r="C864" s="148"/>
      <c r="D864" s="148"/>
      <c r="E864" s="235"/>
      <c r="F864" s="148"/>
      <c r="G864" s="148"/>
      <c r="H864" s="227"/>
      <c r="I864" s="148"/>
      <c r="J864" s="148"/>
      <c r="K864" s="148"/>
      <c r="L864" s="148"/>
      <c r="M864" s="148"/>
      <c r="N864" s="243"/>
      <c r="O864" s="95"/>
      <c r="P864" s="95"/>
      <c r="Q864" s="148"/>
      <c r="R864" s="148"/>
      <c r="S864" s="148"/>
      <c r="T864" s="148"/>
      <c r="U864" s="148"/>
      <c r="V864" s="148"/>
      <c r="W864" s="148"/>
      <c r="X864" s="148"/>
      <c r="Y864" s="148"/>
      <c r="Z864" s="148"/>
    </row>
    <row r="865" spans="1:26" ht="15.75" customHeight="1">
      <c r="A865" s="148"/>
      <c r="B865" s="148"/>
      <c r="C865" s="148"/>
      <c r="D865" s="148"/>
      <c r="E865" s="235"/>
      <c r="F865" s="148"/>
      <c r="G865" s="148"/>
      <c r="H865" s="227"/>
      <c r="I865" s="148"/>
      <c r="J865" s="148"/>
      <c r="K865" s="148"/>
      <c r="L865" s="148"/>
      <c r="M865" s="148"/>
      <c r="N865" s="243"/>
      <c r="O865" s="95"/>
      <c r="P865" s="95"/>
      <c r="Q865" s="148"/>
      <c r="R865" s="148"/>
      <c r="S865" s="148"/>
      <c r="T865" s="148"/>
      <c r="U865" s="148"/>
      <c r="V865" s="148"/>
      <c r="W865" s="148"/>
      <c r="X865" s="148"/>
      <c r="Y865" s="148"/>
      <c r="Z865" s="148"/>
    </row>
    <row r="866" spans="1:26" ht="15.75" customHeight="1">
      <c r="A866" s="148"/>
      <c r="B866" s="148"/>
      <c r="C866" s="148"/>
      <c r="D866" s="148"/>
      <c r="E866" s="235"/>
      <c r="F866" s="148"/>
      <c r="G866" s="148"/>
      <c r="H866" s="227"/>
      <c r="I866" s="148"/>
      <c r="J866" s="148"/>
      <c r="K866" s="148"/>
      <c r="L866" s="148"/>
      <c r="M866" s="148"/>
      <c r="N866" s="243"/>
      <c r="O866" s="95"/>
      <c r="P866" s="95"/>
      <c r="Q866" s="148"/>
      <c r="R866" s="148"/>
      <c r="S866" s="148"/>
      <c r="T866" s="148"/>
      <c r="U866" s="148"/>
      <c r="V866" s="148"/>
      <c r="W866" s="148"/>
      <c r="X866" s="148"/>
      <c r="Y866" s="148"/>
      <c r="Z866" s="148"/>
    </row>
    <row r="867" spans="1:26" ht="15.75" customHeight="1">
      <c r="A867" s="148"/>
      <c r="B867" s="148"/>
      <c r="C867" s="148"/>
      <c r="D867" s="148"/>
      <c r="E867" s="235"/>
      <c r="F867" s="148"/>
      <c r="G867" s="148"/>
      <c r="H867" s="227"/>
      <c r="I867" s="148"/>
      <c r="J867" s="148"/>
      <c r="K867" s="148"/>
      <c r="L867" s="148"/>
      <c r="M867" s="148"/>
      <c r="N867" s="243"/>
      <c r="O867" s="95"/>
      <c r="P867" s="95"/>
      <c r="Q867" s="148"/>
      <c r="R867" s="148"/>
      <c r="S867" s="148"/>
      <c r="T867" s="148"/>
      <c r="U867" s="148"/>
      <c r="V867" s="148"/>
      <c r="W867" s="148"/>
      <c r="X867" s="148"/>
      <c r="Y867" s="148"/>
      <c r="Z867" s="148"/>
    </row>
    <row r="868" spans="1:26" ht="15.75" customHeight="1">
      <c r="A868" s="148"/>
      <c r="B868" s="148"/>
      <c r="C868" s="148"/>
      <c r="D868" s="148"/>
      <c r="E868" s="235"/>
      <c r="F868" s="148"/>
      <c r="G868" s="148"/>
      <c r="H868" s="227"/>
      <c r="I868" s="148"/>
      <c r="J868" s="148"/>
      <c r="K868" s="148"/>
      <c r="L868" s="148"/>
      <c r="M868" s="148"/>
      <c r="N868" s="243"/>
      <c r="O868" s="95"/>
      <c r="P868" s="95"/>
      <c r="Q868" s="148"/>
      <c r="R868" s="148"/>
      <c r="S868" s="148"/>
      <c r="T868" s="148"/>
      <c r="U868" s="148"/>
      <c r="V868" s="148"/>
      <c r="W868" s="148"/>
      <c r="X868" s="148"/>
      <c r="Y868" s="148"/>
      <c r="Z868" s="148"/>
    </row>
    <row r="869" spans="1:26" ht="15.75" customHeight="1">
      <c r="A869" s="148"/>
      <c r="B869" s="148"/>
      <c r="C869" s="148"/>
      <c r="D869" s="148"/>
      <c r="E869" s="235"/>
      <c r="F869" s="148"/>
      <c r="G869" s="148"/>
      <c r="H869" s="227"/>
      <c r="I869" s="148"/>
      <c r="J869" s="148"/>
      <c r="K869" s="148"/>
      <c r="L869" s="148"/>
      <c r="M869" s="148"/>
      <c r="N869" s="243"/>
      <c r="O869" s="95"/>
      <c r="P869" s="95"/>
      <c r="Q869" s="148"/>
      <c r="R869" s="148"/>
      <c r="S869" s="148"/>
      <c r="T869" s="148"/>
      <c r="U869" s="148"/>
      <c r="V869" s="148"/>
      <c r="W869" s="148"/>
      <c r="X869" s="148"/>
      <c r="Y869" s="148"/>
      <c r="Z869" s="148"/>
    </row>
    <row r="870" spans="1:26" ht="15.75" customHeight="1">
      <c r="A870" s="148"/>
      <c r="B870" s="148"/>
      <c r="C870" s="148"/>
      <c r="D870" s="148"/>
      <c r="E870" s="235"/>
      <c r="F870" s="148"/>
      <c r="G870" s="148"/>
      <c r="H870" s="227"/>
      <c r="I870" s="148"/>
      <c r="J870" s="148"/>
      <c r="K870" s="148"/>
      <c r="L870" s="148"/>
      <c r="M870" s="148"/>
      <c r="N870" s="243"/>
      <c r="O870" s="95"/>
      <c r="P870" s="95"/>
      <c r="Q870" s="148"/>
      <c r="R870" s="148"/>
      <c r="S870" s="148"/>
      <c r="T870" s="148"/>
      <c r="U870" s="148"/>
      <c r="V870" s="148"/>
      <c r="W870" s="148"/>
      <c r="X870" s="148"/>
      <c r="Y870" s="148"/>
      <c r="Z870" s="148"/>
    </row>
    <row r="871" spans="1:26" ht="15.75" customHeight="1">
      <c r="A871" s="148"/>
      <c r="B871" s="148"/>
      <c r="C871" s="148"/>
      <c r="D871" s="148"/>
      <c r="E871" s="235"/>
      <c r="F871" s="148"/>
      <c r="G871" s="148"/>
      <c r="H871" s="227"/>
      <c r="I871" s="148"/>
      <c r="J871" s="148"/>
      <c r="K871" s="148"/>
      <c r="L871" s="148"/>
      <c r="M871" s="148"/>
      <c r="N871" s="243"/>
      <c r="O871" s="95"/>
      <c r="P871" s="95"/>
      <c r="Q871" s="148"/>
      <c r="R871" s="148"/>
      <c r="S871" s="148"/>
      <c r="T871" s="148"/>
      <c r="U871" s="148"/>
      <c r="V871" s="148"/>
      <c r="W871" s="148"/>
      <c r="X871" s="148"/>
      <c r="Y871" s="148"/>
      <c r="Z871" s="148"/>
    </row>
    <row r="872" spans="1:26" ht="15.75" customHeight="1">
      <c r="A872" s="148"/>
      <c r="B872" s="148"/>
      <c r="C872" s="148"/>
      <c r="D872" s="148"/>
      <c r="E872" s="235"/>
      <c r="F872" s="148"/>
      <c r="G872" s="148"/>
      <c r="H872" s="227"/>
      <c r="I872" s="148"/>
      <c r="J872" s="148"/>
      <c r="K872" s="148"/>
      <c r="L872" s="148"/>
      <c r="M872" s="148"/>
      <c r="N872" s="243"/>
      <c r="O872" s="95"/>
      <c r="P872" s="95"/>
      <c r="Q872" s="148"/>
      <c r="R872" s="148"/>
      <c r="S872" s="148"/>
      <c r="T872" s="148"/>
      <c r="U872" s="148"/>
      <c r="V872" s="148"/>
      <c r="W872" s="148"/>
      <c r="X872" s="148"/>
      <c r="Y872" s="148"/>
      <c r="Z872" s="148"/>
    </row>
    <row r="873" spans="1:26" ht="15.75" customHeight="1">
      <c r="A873" s="148"/>
      <c r="B873" s="148"/>
      <c r="C873" s="148"/>
      <c r="D873" s="148"/>
      <c r="E873" s="235"/>
      <c r="F873" s="148"/>
      <c r="G873" s="148"/>
      <c r="H873" s="227"/>
      <c r="I873" s="148"/>
      <c r="J873" s="148"/>
      <c r="K873" s="148"/>
      <c r="L873" s="148"/>
      <c r="M873" s="148"/>
      <c r="N873" s="243"/>
      <c r="O873" s="95"/>
      <c r="P873" s="95"/>
      <c r="Q873" s="148"/>
      <c r="R873" s="148"/>
      <c r="S873" s="148"/>
      <c r="T873" s="148"/>
      <c r="U873" s="148"/>
      <c r="V873" s="148"/>
      <c r="W873" s="148"/>
      <c r="X873" s="148"/>
      <c r="Y873" s="148"/>
      <c r="Z873" s="148"/>
    </row>
    <row r="874" spans="1:26" ht="15.75" customHeight="1">
      <c r="A874" s="148"/>
      <c r="B874" s="148"/>
      <c r="C874" s="148"/>
      <c r="D874" s="148"/>
      <c r="E874" s="235"/>
      <c r="F874" s="148"/>
      <c r="G874" s="148"/>
      <c r="H874" s="227"/>
      <c r="I874" s="148"/>
      <c r="J874" s="148"/>
      <c r="K874" s="148"/>
      <c r="L874" s="148"/>
      <c r="M874" s="148"/>
      <c r="N874" s="243"/>
      <c r="O874" s="95"/>
      <c r="P874" s="95"/>
      <c r="Q874" s="148"/>
      <c r="R874" s="148"/>
      <c r="S874" s="148"/>
      <c r="T874" s="148"/>
      <c r="U874" s="148"/>
      <c r="V874" s="148"/>
      <c r="W874" s="148"/>
      <c r="X874" s="148"/>
      <c r="Y874" s="148"/>
      <c r="Z874" s="148"/>
    </row>
    <row r="875" spans="1:26" ht="15.75" customHeight="1">
      <c r="A875" s="148"/>
      <c r="B875" s="148"/>
      <c r="C875" s="148"/>
      <c r="D875" s="148"/>
      <c r="E875" s="235"/>
      <c r="F875" s="148"/>
      <c r="G875" s="148"/>
      <c r="H875" s="227"/>
      <c r="I875" s="148"/>
      <c r="J875" s="148"/>
      <c r="K875" s="148"/>
      <c r="L875" s="148"/>
      <c r="M875" s="148"/>
      <c r="N875" s="243"/>
      <c r="O875" s="95"/>
      <c r="P875" s="95"/>
      <c r="Q875" s="148"/>
      <c r="R875" s="148"/>
      <c r="S875" s="148"/>
      <c r="T875" s="148"/>
      <c r="U875" s="148"/>
      <c r="V875" s="148"/>
      <c r="W875" s="148"/>
      <c r="X875" s="148"/>
      <c r="Y875" s="148"/>
      <c r="Z875" s="148"/>
    </row>
    <row r="876" spans="1:26" ht="15.75" customHeight="1">
      <c r="A876" s="148"/>
      <c r="B876" s="148"/>
      <c r="C876" s="148"/>
      <c r="D876" s="148"/>
      <c r="E876" s="235"/>
      <c r="F876" s="148"/>
      <c r="G876" s="148"/>
      <c r="H876" s="227"/>
      <c r="I876" s="148"/>
      <c r="J876" s="148"/>
      <c r="K876" s="148"/>
      <c r="L876" s="148"/>
      <c r="M876" s="148"/>
      <c r="N876" s="243"/>
      <c r="O876" s="95"/>
      <c r="P876" s="95"/>
      <c r="Q876" s="148"/>
      <c r="R876" s="148"/>
      <c r="S876" s="148"/>
      <c r="T876" s="148"/>
      <c r="U876" s="148"/>
      <c r="V876" s="148"/>
      <c r="W876" s="148"/>
      <c r="X876" s="148"/>
      <c r="Y876" s="148"/>
      <c r="Z876" s="148"/>
    </row>
    <row r="877" spans="1:26" ht="15.75" customHeight="1">
      <c r="A877" s="148"/>
      <c r="B877" s="148"/>
      <c r="C877" s="148"/>
      <c r="D877" s="148"/>
      <c r="E877" s="235"/>
      <c r="F877" s="148"/>
      <c r="G877" s="148"/>
      <c r="H877" s="227"/>
      <c r="I877" s="148"/>
      <c r="J877" s="148"/>
      <c r="K877" s="148"/>
      <c r="L877" s="148"/>
      <c r="M877" s="148"/>
      <c r="N877" s="243"/>
      <c r="O877" s="95"/>
      <c r="P877" s="95"/>
      <c r="Q877" s="148"/>
      <c r="R877" s="148"/>
      <c r="S877" s="148"/>
      <c r="T877" s="148"/>
      <c r="U877" s="148"/>
      <c r="V877" s="148"/>
      <c r="W877" s="148"/>
      <c r="X877" s="148"/>
      <c r="Y877" s="148"/>
      <c r="Z877" s="148"/>
    </row>
    <row r="878" spans="1:26" ht="15.75" customHeight="1">
      <c r="A878" s="148"/>
      <c r="B878" s="148"/>
      <c r="C878" s="148"/>
      <c r="D878" s="148"/>
      <c r="E878" s="235"/>
      <c r="F878" s="148"/>
      <c r="G878" s="148"/>
      <c r="H878" s="227"/>
      <c r="I878" s="148"/>
      <c r="J878" s="148"/>
      <c r="K878" s="148"/>
      <c r="L878" s="148"/>
      <c r="M878" s="148"/>
      <c r="N878" s="243"/>
      <c r="O878" s="95"/>
      <c r="P878" s="95"/>
      <c r="Q878" s="148"/>
      <c r="R878" s="148"/>
      <c r="S878" s="148"/>
      <c r="T878" s="148"/>
      <c r="U878" s="148"/>
      <c r="V878" s="148"/>
      <c r="W878" s="148"/>
      <c r="X878" s="148"/>
      <c r="Y878" s="148"/>
      <c r="Z878" s="148"/>
    </row>
    <row r="879" spans="1:26" ht="15.75" customHeight="1">
      <c r="A879" s="148"/>
      <c r="B879" s="148"/>
      <c r="C879" s="148"/>
      <c r="D879" s="148"/>
      <c r="E879" s="235"/>
      <c r="F879" s="148"/>
      <c r="G879" s="148"/>
      <c r="H879" s="227"/>
      <c r="I879" s="148"/>
      <c r="J879" s="148"/>
      <c r="K879" s="148"/>
      <c r="L879" s="148"/>
      <c r="M879" s="148"/>
      <c r="N879" s="243"/>
      <c r="O879" s="95"/>
      <c r="P879" s="95"/>
      <c r="Q879" s="148"/>
      <c r="R879" s="148"/>
      <c r="S879" s="148"/>
      <c r="T879" s="148"/>
      <c r="U879" s="148"/>
      <c r="V879" s="148"/>
      <c r="W879" s="148"/>
      <c r="X879" s="148"/>
      <c r="Y879" s="148"/>
      <c r="Z879" s="148"/>
    </row>
    <row r="880" spans="1:26" ht="15.75" customHeight="1">
      <c r="A880" s="148"/>
      <c r="B880" s="148"/>
      <c r="C880" s="148"/>
      <c r="D880" s="148"/>
      <c r="E880" s="235"/>
      <c r="F880" s="148"/>
      <c r="G880" s="148"/>
      <c r="H880" s="227"/>
      <c r="I880" s="148"/>
      <c r="J880" s="148"/>
      <c r="K880" s="148"/>
      <c r="L880" s="148"/>
      <c r="M880" s="148"/>
      <c r="N880" s="243"/>
      <c r="O880" s="95"/>
      <c r="P880" s="95"/>
      <c r="Q880" s="148"/>
      <c r="R880" s="148"/>
      <c r="S880" s="148"/>
      <c r="T880" s="148"/>
      <c r="U880" s="148"/>
      <c r="V880" s="148"/>
      <c r="W880" s="148"/>
      <c r="X880" s="148"/>
      <c r="Y880" s="148"/>
      <c r="Z880" s="148"/>
    </row>
    <row r="881" spans="1:26" ht="15.75" customHeight="1">
      <c r="A881" s="148"/>
      <c r="B881" s="148"/>
      <c r="C881" s="148"/>
      <c r="D881" s="148"/>
      <c r="E881" s="235"/>
      <c r="F881" s="148"/>
      <c r="G881" s="148"/>
      <c r="H881" s="227"/>
      <c r="I881" s="148"/>
      <c r="J881" s="148"/>
      <c r="K881" s="148"/>
      <c r="L881" s="148"/>
      <c r="M881" s="148"/>
      <c r="N881" s="243"/>
      <c r="O881" s="95"/>
      <c r="P881" s="95"/>
      <c r="Q881" s="148"/>
      <c r="R881" s="148"/>
      <c r="S881" s="148"/>
      <c r="T881" s="148"/>
      <c r="U881" s="148"/>
      <c r="V881" s="148"/>
      <c r="W881" s="148"/>
      <c r="X881" s="148"/>
      <c r="Y881" s="148"/>
      <c r="Z881" s="148"/>
    </row>
    <row r="882" spans="1:26" ht="15.75" customHeight="1">
      <c r="A882" s="148"/>
      <c r="B882" s="148"/>
      <c r="C882" s="148"/>
      <c r="D882" s="148"/>
      <c r="E882" s="235"/>
      <c r="F882" s="148"/>
      <c r="G882" s="148"/>
      <c r="H882" s="227"/>
      <c r="I882" s="148"/>
      <c r="J882" s="148"/>
      <c r="K882" s="148"/>
      <c r="L882" s="148"/>
      <c r="M882" s="148"/>
      <c r="N882" s="243"/>
      <c r="O882" s="95"/>
      <c r="P882" s="95"/>
      <c r="Q882" s="148"/>
      <c r="R882" s="148"/>
      <c r="S882" s="148"/>
      <c r="T882" s="148"/>
      <c r="U882" s="148"/>
      <c r="V882" s="148"/>
      <c r="W882" s="148"/>
      <c r="X882" s="148"/>
      <c r="Y882" s="148"/>
      <c r="Z882" s="148"/>
    </row>
    <row r="883" spans="1:26" ht="15.75" customHeight="1">
      <c r="A883" s="148"/>
      <c r="B883" s="148"/>
      <c r="C883" s="148"/>
      <c r="D883" s="148"/>
      <c r="E883" s="235"/>
      <c r="F883" s="148"/>
      <c r="G883" s="148"/>
      <c r="H883" s="227"/>
      <c r="I883" s="148"/>
      <c r="J883" s="148"/>
      <c r="K883" s="148"/>
      <c r="L883" s="148"/>
      <c r="M883" s="148"/>
      <c r="N883" s="243"/>
      <c r="O883" s="95"/>
      <c r="P883" s="95"/>
      <c r="Q883" s="148"/>
      <c r="R883" s="148"/>
      <c r="S883" s="148"/>
      <c r="T883" s="148"/>
      <c r="U883" s="148"/>
      <c r="V883" s="148"/>
      <c r="W883" s="148"/>
      <c r="X883" s="148"/>
      <c r="Y883" s="148"/>
      <c r="Z883" s="148"/>
    </row>
    <row r="884" spans="1:26" ht="15.75" customHeight="1">
      <c r="A884" s="148"/>
      <c r="B884" s="148"/>
      <c r="C884" s="148"/>
      <c r="D884" s="148"/>
      <c r="E884" s="235"/>
      <c r="F884" s="148"/>
      <c r="G884" s="148"/>
      <c r="H884" s="227"/>
      <c r="I884" s="148"/>
      <c r="J884" s="148"/>
      <c r="K884" s="148"/>
      <c r="L884" s="148"/>
      <c r="M884" s="148"/>
      <c r="N884" s="243"/>
      <c r="O884" s="95"/>
      <c r="P884" s="95"/>
      <c r="Q884" s="148"/>
      <c r="R884" s="148"/>
      <c r="S884" s="148"/>
      <c r="T884" s="148"/>
      <c r="U884" s="148"/>
      <c r="V884" s="148"/>
      <c r="W884" s="148"/>
      <c r="X884" s="148"/>
      <c r="Y884" s="148"/>
      <c r="Z884" s="148"/>
    </row>
    <row r="885" spans="1:26" ht="15.75" customHeight="1">
      <c r="A885" s="148"/>
      <c r="B885" s="148"/>
      <c r="C885" s="148"/>
      <c r="D885" s="148"/>
      <c r="E885" s="235"/>
      <c r="F885" s="148"/>
      <c r="G885" s="148"/>
      <c r="H885" s="227"/>
      <c r="I885" s="148"/>
      <c r="J885" s="148"/>
      <c r="K885" s="148"/>
      <c r="L885" s="148"/>
      <c r="M885" s="148"/>
      <c r="N885" s="243"/>
      <c r="O885" s="95"/>
      <c r="P885" s="95"/>
      <c r="Q885" s="148"/>
      <c r="R885" s="148"/>
      <c r="S885" s="148"/>
      <c r="T885" s="148"/>
      <c r="U885" s="148"/>
      <c r="V885" s="148"/>
      <c r="W885" s="148"/>
      <c r="X885" s="148"/>
      <c r="Y885" s="148"/>
      <c r="Z885" s="148"/>
    </row>
    <row r="886" spans="1:26" ht="15.75" customHeight="1">
      <c r="A886" s="148"/>
      <c r="B886" s="148"/>
      <c r="C886" s="148"/>
      <c r="D886" s="148"/>
      <c r="E886" s="235"/>
      <c r="F886" s="148"/>
      <c r="G886" s="148"/>
      <c r="H886" s="227"/>
      <c r="I886" s="148"/>
      <c r="J886" s="148"/>
      <c r="K886" s="148"/>
      <c r="L886" s="148"/>
      <c r="M886" s="148"/>
      <c r="N886" s="243"/>
      <c r="O886" s="95"/>
      <c r="P886" s="95"/>
      <c r="Q886" s="148"/>
      <c r="R886" s="148"/>
      <c r="S886" s="148"/>
      <c r="T886" s="148"/>
      <c r="U886" s="148"/>
      <c r="V886" s="148"/>
      <c r="W886" s="148"/>
      <c r="X886" s="148"/>
      <c r="Y886" s="148"/>
      <c r="Z886" s="148"/>
    </row>
    <row r="887" spans="1:26" ht="15.75" customHeight="1">
      <c r="A887" s="148"/>
      <c r="B887" s="148"/>
      <c r="C887" s="148"/>
      <c r="D887" s="148"/>
      <c r="E887" s="235"/>
      <c r="F887" s="148"/>
      <c r="G887" s="148"/>
      <c r="H887" s="227"/>
      <c r="I887" s="148"/>
      <c r="J887" s="148"/>
      <c r="K887" s="148"/>
      <c r="L887" s="148"/>
      <c r="M887" s="148"/>
      <c r="N887" s="243"/>
      <c r="O887" s="95"/>
      <c r="P887" s="95"/>
      <c r="Q887" s="148"/>
      <c r="R887" s="148"/>
      <c r="S887" s="148"/>
      <c r="T887" s="148"/>
      <c r="U887" s="148"/>
      <c r="V887" s="148"/>
      <c r="W887" s="148"/>
      <c r="X887" s="148"/>
      <c r="Y887" s="148"/>
      <c r="Z887" s="148"/>
    </row>
    <row r="888" spans="1:26" ht="15.75" customHeight="1">
      <c r="A888" s="148"/>
      <c r="B888" s="148"/>
      <c r="C888" s="148"/>
      <c r="D888" s="148"/>
      <c r="E888" s="235"/>
      <c r="F888" s="148"/>
      <c r="G888" s="148"/>
      <c r="H888" s="227"/>
      <c r="I888" s="148"/>
      <c r="J888" s="148"/>
      <c r="K888" s="148"/>
      <c r="L888" s="148"/>
      <c r="M888" s="148"/>
      <c r="N888" s="243"/>
      <c r="O888" s="95"/>
      <c r="P888" s="95"/>
      <c r="Q888" s="148"/>
      <c r="R888" s="148"/>
      <c r="S888" s="148"/>
      <c r="T888" s="148"/>
      <c r="U888" s="148"/>
      <c r="V888" s="148"/>
      <c r="W888" s="148"/>
      <c r="X888" s="148"/>
      <c r="Y888" s="148"/>
      <c r="Z888" s="148"/>
    </row>
    <row r="889" spans="1:26" ht="15.75" customHeight="1">
      <c r="A889" s="148"/>
      <c r="B889" s="148"/>
      <c r="C889" s="148"/>
      <c r="D889" s="148"/>
      <c r="E889" s="235"/>
      <c r="F889" s="148"/>
      <c r="G889" s="148"/>
      <c r="H889" s="227"/>
      <c r="I889" s="148"/>
      <c r="J889" s="148"/>
      <c r="K889" s="148"/>
      <c r="L889" s="148"/>
      <c r="M889" s="148"/>
      <c r="N889" s="243"/>
      <c r="O889" s="95"/>
      <c r="P889" s="95"/>
      <c r="Q889" s="148"/>
      <c r="R889" s="148"/>
      <c r="S889" s="148"/>
      <c r="T889" s="148"/>
      <c r="U889" s="148"/>
      <c r="V889" s="148"/>
      <c r="W889" s="148"/>
      <c r="X889" s="148"/>
      <c r="Y889" s="148"/>
      <c r="Z889" s="148"/>
    </row>
    <row r="890" spans="1:26" ht="15.75" customHeight="1">
      <c r="A890" s="148"/>
      <c r="B890" s="148"/>
      <c r="C890" s="148"/>
      <c r="D890" s="148"/>
      <c r="E890" s="235"/>
      <c r="F890" s="148"/>
      <c r="G890" s="148"/>
      <c r="H890" s="227"/>
      <c r="I890" s="148"/>
      <c r="J890" s="148"/>
      <c r="K890" s="148"/>
      <c r="L890" s="148"/>
      <c r="M890" s="148"/>
      <c r="N890" s="243"/>
      <c r="O890" s="95"/>
      <c r="P890" s="95"/>
      <c r="Q890" s="148"/>
      <c r="R890" s="148"/>
      <c r="S890" s="148"/>
      <c r="T890" s="148"/>
      <c r="U890" s="148"/>
      <c r="V890" s="148"/>
      <c r="W890" s="148"/>
      <c r="X890" s="148"/>
      <c r="Y890" s="148"/>
      <c r="Z890" s="148"/>
    </row>
    <row r="891" spans="1:26" ht="15.75" customHeight="1">
      <c r="A891" s="148"/>
      <c r="B891" s="148"/>
      <c r="C891" s="148"/>
      <c r="D891" s="148"/>
      <c r="E891" s="235"/>
      <c r="F891" s="148"/>
      <c r="G891" s="148"/>
      <c r="H891" s="227"/>
      <c r="I891" s="148"/>
      <c r="J891" s="148"/>
      <c r="K891" s="148"/>
      <c r="L891" s="148"/>
      <c r="M891" s="148"/>
      <c r="N891" s="243"/>
      <c r="O891" s="95"/>
      <c r="P891" s="95"/>
      <c r="Q891" s="148"/>
      <c r="R891" s="148"/>
      <c r="S891" s="148"/>
      <c r="T891" s="148"/>
      <c r="U891" s="148"/>
      <c r="V891" s="148"/>
      <c r="W891" s="148"/>
      <c r="X891" s="148"/>
      <c r="Y891" s="148"/>
      <c r="Z891" s="148"/>
    </row>
    <row r="892" spans="1:26" ht="15.75" customHeight="1">
      <c r="A892" s="148"/>
      <c r="B892" s="148"/>
      <c r="C892" s="148"/>
      <c r="D892" s="148"/>
      <c r="E892" s="235"/>
      <c r="F892" s="148"/>
      <c r="G892" s="148"/>
      <c r="H892" s="227"/>
      <c r="I892" s="148"/>
      <c r="J892" s="148"/>
      <c r="K892" s="148"/>
      <c r="L892" s="148"/>
      <c r="M892" s="148"/>
      <c r="N892" s="243"/>
      <c r="O892" s="95"/>
      <c r="P892" s="95"/>
      <c r="Q892" s="148"/>
      <c r="R892" s="148"/>
      <c r="S892" s="148"/>
      <c r="T892" s="148"/>
      <c r="U892" s="148"/>
      <c r="V892" s="148"/>
      <c r="W892" s="148"/>
      <c r="X892" s="148"/>
      <c r="Y892" s="148"/>
      <c r="Z892" s="148"/>
    </row>
    <row r="893" spans="1:26" ht="15.75" customHeight="1">
      <c r="A893" s="148"/>
      <c r="B893" s="148"/>
      <c r="C893" s="148"/>
      <c r="D893" s="148"/>
      <c r="E893" s="235"/>
      <c r="F893" s="148"/>
      <c r="G893" s="148"/>
      <c r="H893" s="227"/>
      <c r="I893" s="148"/>
      <c r="J893" s="148"/>
      <c r="K893" s="148"/>
      <c r="L893" s="148"/>
      <c r="M893" s="148"/>
      <c r="N893" s="243"/>
      <c r="O893" s="95"/>
      <c r="P893" s="95"/>
      <c r="Q893" s="148"/>
      <c r="R893" s="148"/>
      <c r="S893" s="148"/>
      <c r="T893" s="148"/>
      <c r="U893" s="148"/>
      <c r="V893" s="148"/>
      <c r="W893" s="148"/>
      <c r="X893" s="148"/>
      <c r="Y893" s="148"/>
      <c r="Z893" s="148"/>
    </row>
    <row r="894" spans="1:26" ht="15.75" customHeight="1">
      <c r="A894" s="148"/>
      <c r="B894" s="148"/>
      <c r="C894" s="148"/>
      <c r="D894" s="148"/>
      <c r="E894" s="235"/>
      <c r="F894" s="148"/>
      <c r="G894" s="148"/>
      <c r="H894" s="227"/>
      <c r="I894" s="148"/>
      <c r="J894" s="148"/>
      <c r="K894" s="148"/>
      <c r="L894" s="148"/>
      <c r="M894" s="148"/>
      <c r="N894" s="243"/>
      <c r="O894" s="95"/>
      <c r="P894" s="95"/>
      <c r="Q894" s="148"/>
      <c r="R894" s="148"/>
      <c r="S894" s="148"/>
      <c r="T894" s="148"/>
      <c r="U894" s="148"/>
      <c r="V894" s="148"/>
      <c r="W894" s="148"/>
      <c r="X894" s="148"/>
      <c r="Y894" s="148"/>
      <c r="Z894" s="148"/>
    </row>
    <row r="895" spans="1:26" ht="15.75" customHeight="1">
      <c r="A895" s="148"/>
      <c r="B895" s="148"/>
      <c r="C895" s="148"/>
      <c r="D895" s="148"/>
      <c r="E895" s="235"/>
      <c r="F895" s="148"/>
      <c r="G895" s="148"/>
      <c r="H895" s="227"/>
      <c r="I895" s="148"/>
      <c r="J895" s="148"/>
      <c r="K895" s="148"/>
      <c r="L895" s="148"/>
      <c r="M895" s="148"/>
      <c r="N895" s="243"/>
      <c r="O895" s="95"/>
      <c r="P895" s="95"/>
      <c r="Q895" s="148"/>
      <c r="R895" s="148"/>
      <c r="S895" s="148"/>
      <c r="T895" s="148"/>
      <c r="U895" s="148"/>
      <c r="V895" s="148"/>
      <c r="W895" s="148"/>
      <c r="X895" s="148"/>
      <c r="Y895" s="148"/>
      <c r="Z895" s="148"/>
    </row>
    <row r="896" spans="1:26" ht="15.75" customHeight="1">
      <c r="A896" s="148"/>
      <c r="B896" s="148"/>
      <c r="C896" s="148"/>
      <c r="D896" s="148"/>
      <c r="E896" s="235"/>
      <c r="F896" s="148"/>
      <c r="G896" s="148"/>
      <c r="H896" s="227"/>
      <c r="I896" s="148"/>
      <c r="J896" s="148"/>
      <c r="K896" s="148"/>
      <c r="L896" s="148"/>
      <c r="M896" s="148"/>
      <c r="N896" s="243"/>
      <c r="O896" s="95"/>
      <c r="P896" s="95"/>
      <c r="Q896" s="148"/>
      <c r="R896" s="148"/>
      <c r="S896" s="148"/>
      <c r="T896" s="148"/>
      <c r="U896" s="148"/>
      <c r="V896" s="148"/>
      <c r="W896" s="148"/>
      <c r="X896" s="148"/>
      <c r="Y896" s="148"/>
      <c r="Z896" s="148"/>
    </row>
    <row r="897" spans="1:26" ht="15.75" customHeight="1">
      <c r="A897" s="148"/>
      <c r="B897" s="148"/>
      <c r="C897" s="148"/>
      <c r="D897" s="148"/>
      <c r="E897" s="235"/>
      <c r="F897" s="148"/>
      <c r="G897" s="148"/>
      <c r="H897" s="227"/>
      <c r="I897" s="148"/>
      <c r="J897" s="148"/>
      <c r="K897" s="148"/>
      <c r="L897" s="148"/>
      <c r="M897" s="148"/>
      <c r="N897" s="243"/>
      <c r="O897" s="95"/>
      <c r="P897" s="95"/>
      <c r="Q897" s="148"/>
      <c r="R897" s="148"/>
      <c r="S897" s="148"/>
      <c r="T897" s="148"/>
      <c r="U897" s="148"/>
      <c r="V897" s="148"/>
      <c r="W897" s="148"/>
      <c r="X897" s="148"/>
      <c r="Y897" s="148"/>
      <c r="Z897" s="148"/>
    </row>
    <row r="898" spans="1:26" ht="15.75" customHeight="1">
      <c r="A898" s="148"/>
      <c r="B898" s="148"/>
      <c r="C898" s="148"/>
      <c r="D898" s="148"/>
      <c r="E898" s="235"/>
      <c r="F898" s="148"/>
      <c r="G898" s="148"/>
      <c r="H898" s="227"/>
      <c r="I898" s="148"/>
      <c r="J898" s="148"/>
      <c r="K898" s="148"/>
      <c r="L898" s="148"/>
      <c r="M898" s="148"/>
      <c r="N898" s="243"/>
      <c r="O898" s="95"/>
      <c r="P898" s="95"/>
      <c r="Q898" s="148"/>
      <c r="R898" s="148"/>
      <c r="S898" s="148"/>
      <c r="T898" s="148"/>
      <c r="U898" s="148"/>
      <c r="V898" s="148"/>
      <c r="W898" s="148"/>
      <c r="X898" s="148"/>
      <c r="Y898" s="148"/>
      <c r="Z898" s="148"/>
    </row>
    <row r="899" spans="1:26" ht="15.75" customHeight="1">
      <c r="A899" s="148"/>
      <c r="B899" s="148"/>
      <c r="C899" s="148"/>
      <c r="D899" s="148"/>
      <c r="E899" s="235"/>
      <c r="F899" s="148"/>
      <c r="G899" s="148"/>
      <c r="H899" s="227"/>
      <c r="I899" s="148"/>
      <c r="J899" s="148"/>
      <c r="K899" s="148"/>
      <c r="L899" s="148"/>
      <c r="M899" s="148"/>
      <c r="N899" s="243"/>
      <c r="O899" s="95"/>
      <c r="P899" s="95"/>
      <c r="Q899" s="148"/>
      <c r="R899" s="148"/>
      <c r="S899" s="148"/>
      <c r="T899" s="148"/>
      <c r="U899" s="148"/>
      <c r="V899" s="148"/>
      <c r="W899" s="148"/>
      <c r="X899" s="148"/>
      <c r="Y899" s="148"/>
      <c r="Z899" s="148"/>
    </row>
    <row r="900" spans="1:26" ht="15.75" customHeight="1">
      <c r="A900" s="148"/>
      <c r="B900" s="148"/>
      <c r="C900" s="148"/>
      <c r="D900" s="148"/>
      <c r="E900" s="235"/>
      <c r="F900" s="148"/>
      <c r="G900" s="148"/>
      <c r="H900" s="227"/>
      <c r="I900" s="148"/>
      <c r="J900" s="148"/>
      <c r="K900" s="148"/>
      <c r="L900" s="148"/>
      <c r="M900" s="148"/>
      <c r="N900" s="243"/>
      <c r="O900" s="95"/>
      <c r="P900" s="95"/>
      <c r="Q900" s="148"/>
      <c r="R900" s="148"/>
      <c r="S900" s="148"/>
      <c r="T900" s="148"/>
      <c r="U900" s="148"/>
      <c r="V900" s="148"/>
      <c r="W900" s="148"/>
      <c r="X900" s="148"/>
      <c r="Y900" s="148"/>
      <c r="Z900" s="148"/>
    </row>
    <row r="901" spans="1:26" ht="15.75" customHeight="1">
      <c r="A901" s="148"/>
      <c r="B901" s="148"/>
      <c r="C901" s="148"/>
      <c r="D901" s="148"/>
      <c r="E901" s="235"/>
      <c r="F901" s="148"/>
      <c r="G901" s="148"/>
      <c r="H901" s="227"/>
      <c r="I901" s="148"/>
      <c r="J901" s="148"/>
      <c r="K901" s="148"/>
      <c r="L901" s="148"/>
      <c r="M901" s="148"/>
      <c r="N901" s="243"/>
      <c r="O901" s="95"/>
      <c r="P901" s="95"/>
      <c r="Q901" s="148"/>
      <c r="R901" s="148"/>
      <c r="S901" s="148"/>
      <c r="T901" s="148"/>
      <c r="U901" s="148"/>
      <c r="V901" s="148"/>
      <c r="W901" s="148"/>
      <c r="X901" s="148"/>
      <c r="Y901" s="148"/>
      <c r="Z901" s="148"/>
    </row>
    <row r="902" spans="1:26" ht="15.75" customHeight="1">
      <c r="A902" s="148"/>
      <c r="B902" s="148"/>
      <c r="C902" s="148"/>
      <c r="D902" s="148"/>
      <c r="E902" s="235"/>
      <c r="F902" s="148"/>
      <c r="G902" s="148"/>
      <c r="H902" s="227"/>
      <c r="I902" s="148"/>
      <c r="J902" s="148"/>
      <c r="K902" s="148"/>
      <c r="L902" s="148"/>
      <c r="M902" s="148"/>
      <c r="N902" s="243"/>
      <c r="O902" s="95"/>
      <c r="P902" s="95"/>
      <c r="Q902" s="148"/>
      <c r="R902" s="148"/>
      <c r="S902" s="148"/>
      <c r="T902" s="148"/>
      <c r="U902" s="148"/>
      <c r="V902" s="148"/>
      <c r="W902" s="148"/>
      <c r="X902" s="148"/>
      <c r="Y902" s="148"/>
      <c r="Z902" s="148"/>
    </row>
    <row r="903" spans="1:26" ht="15.75" customHeight="1">
      <c r="A903" s="148"/>
      <c r="B903" s="148"/>
      <c r="C903" s="148"/>
      <c r="D903" s="148"/>
      <c r="E903" s="235"/>
      <c r="F903" s="148"/>
      <c r="G903" s="148"/>
      <c r="H903" s="227"/>
      <c r="I903" s="148"/>
      <c r="J903" s="148"/>
      <c r="K903" s="148"/>
      <c r="L903" s="148"/>
      <c r="M903" s="148"/>
      <c r="N903" s="243"/>
      <c r="O903" s="95"/>
      <c r="P903" s="95"/>
      <c r="Q903" s="148"/>
      <c r="R903" s="148"/>
      <c r="S903" s="148"/>
      <c r="T903" s="148"/>
      <c r="U903" s="148"/>
      <c r="V903" s="148"/>
      <c r="W903" s="148"/>
      <c r="X903" s="148"/>
      <c r="Y903" s="148"/>
      <c r="Z903" s="148"/>
    </row>
    <row r="904" spans="1:26" ht="15.75" customHeight="1">
      <c r="A904" s="148"/>
      <c r="B904" s="148"/>
      <c r="C904" s="148"/>
      <c r="D904" s="148"/>
      <c r="E904" s="235"/>
      <c r="F904" s="148"/>
      <c r="G904" s="148"/>
      <c r="H904" s="227"/>
      <c r="I904" s="148"/>
      <c r="J904" s="148"/>
      <c r="K904" s="148"/>
      <c r="L904" s="148"/>
      <c r="M904" s="148"/>
      <c r="N904" s="243"/>
      <c r="O904" s="95"/>
      <c r="P904" s="95"/>
      <c r="Q904" s="148"/>
      <c r="R904" s="148"/>
      <c r="S904" s="148"/>
      <c r="T904" s="148"/>
      <c r="U904" s="148"/>
      <c r="V904" s="148"/>
      <c r="W904" s="148"/>
      <c r="X904" s="148"/>
      <c r="Y904" s="148"/>
      <c r="Z904" s="148"/>
    </row>
    <row r="905" spans="1:26" ht="15.75" customHeight="1">
      <c r="A905" s="148"/>
      <c r="B905" s="148"/>
      <c r="C905" s="148"/>
      <c r="D905" s="148"/>
      <c r="E905" s="235"/>
      <c r="F905" s="148"/>
      <c r="G905" s="148"/>
      <c r="H905" s="227"/>
      <c r="I905" s="148"/>
      <c r="J905" s="148"/>
      <c r="K905" s="148"/>
      <c r="L905" s="148"/>
      <c r="M905" s="148"/>
      <c r="N905" s="243"/>
      <c r="O905" s="95"/>
      <c r="P905" s="95"/>
      <c r="Q905" s="148"/>
      <c r="R905" s="148"/>
      <c r="S905" s="148"/>
      <c r="T905" s="148"/>
      <c r="U905" s="148"/>
      <c r="V905" s="148"/>
      <c r="W905" s="148"/>
      <c r="X905" s="148"/>
      <c r="Y905" s="148"/>
      <c r="Z905" s="148"/>
    </row>
    <row r="906" spans="1:26" ht="15.75" customHeight="1">
      <c r="A906" s="148"/>
      <c r="B906" s="148"/>
      <c r="C906" s="148"/>
      <c r="D906" s="148"/>
      <c r="E906" s="235"/>
      <c r="F906" s="148"/>
      <c r="G906" s="148"/>
      <c r="H906" s="227"/>
      <c r="I906" s="148"/>
      <c r="J906" s="148"/>
      <c r="K906" s="148"/>
      <c r="L906" s="148"/>
      <c r="M906" s="148"/>
      <c r="N906" s="243"/>
      <c r="O906" s="95"/>
      <c r="P906" s="95"/>
      <c r="Q906" s="148"/>
      <c r="R906" s="148"/>
      <c r="S906" s="148"/>
      <c r="T906" s="148"/>
      <c r="U906" s="148"/>
      <c r="V906" s="148"/>
      <c r="W906" s="148"/>
      <c r="X906" s="148"/>
      <c r="Y906" s="148"/>
      <c r="Z906" s="148"/>
    </row>
    <row r="907" spans="1:26" ht="15.75" customHeight="1">
      <c r="A907" s="148"/>
      <c r="B907" s="148"/>
      <c r="C907" s="148"/>
      <c r="D907" s="148"/>
      <c r="E907" s="235"/>
      <c r="F907" s="148"/>
      <c r="G907" s="148"/>
      <c r="H907" s="227"/>
      <c r="I907" s="148"/>
      <c r="J907" s="148"/>
      <c r="K907" s="148"/>
      <c r="L907" s="148"/>
      <c r="M907" s="148"/>
      <c r="N907" s="243"/>
      <c r="O907" s="95"/>
      <c r="P907" s="95"/>
      <c r="Q907" s="148"/>
      <c r="R907" s="148"/>
      <c r="S907" s="148"/>
      <c r="T907" s="148"/>
      <c r="U907" s="148"/>
      <c r="V907" s="148"/>
      <c r="W907" s="148"/>
      <c r="X907" s="148"/>
      <c r="Y907" s="148"/>
      <c r="Z907" s="148"/>
    </row>
    <row r="908" spans="1:26" ht="15.75" customHeight="1">
      <c r="A908" s="148"/>
      <c r="B908" s="148"/>
      <c r="C908" s="148"/>
      <c r="D908" s="148"/>
      <c r="E908" s="235"/>
      <c r="F908" s="148"/>
      <c r="G908" s="148"/>
      <c r="H908" s="227"/>
      <c r="I908" s="148"/>
      <c r="J908" s="148"/>
      <c r="K908" s="148"/>
      <c r="L908" s="148"/>
      <c r="M908" s="148"/>
      <c r="N908" s="243"/>
      <c r="O908" s="95"/>
      <c r="P908" s="95"/>
      <c r="Q908" s="148"/>
      <c r="R908" s="148"/>
      <c r="S908" s="148"/>
      <c r="T908" s="148"/>
      <c r="U908" s="148"/>
      <c r="V908" s="148"/>
      <c r="W908" s="148"/>
      <c r="X908" s="148"/>
      <c r="Y908" s="148"/>
      <c r="Z908" s="148"/>
    </row>
    <row r="909" spans="1:26" ht="15.75" customHeight="1">
      <c r="A909" s="148"/>
      <c r="B909" s="148"/>
      <c r="C909" s="148"/>
      <c r="D909" s="148"/>
      <c r="E909" s="235"/>
      <c r="F909" s="148"/>
      <c r="G909" s="148"/>
      <c r="H909" s="227"/>
      <c r="I909" s="148"/>
      <c r="J909" s="148"/>
      <c r="K909" s="148"/>
      <c r="L909" s="148"/>
      <c r="M909" s="148"/>
      <c r="N909" s="243"/>
      <c r="O909" s="95"/>
      <c r="P909" s="95"/>
      <c r="Q909" s="148"/>
      <c r="R909" s="148"/>
      <c r="S909" s="148"/>
      <c r="T909" s="148"/>
      <c r="U909" s="148"/>
      <c r="V909" s="148"/>
      <c r="W909" s="148"/>
      <c r="X909" s="148"/>
      <c r="Y909" s="148"/>
      <c r="Z909" s="148"/>
    </row>
    <row r="910" spans="1:26" ht="15.75" customHeight="1">
      <c r="A910" s="148"/>
      <c r="B910" s="148"/>
      <c r="C910" s="148"/>
      <c r="D910" s="148"/>
      <c r="E910" s="235"/>
      <c r="F910" s="148"/>
      <c r="G910" s="148"/>
      <c r="H910" s="227"/>
      <c r="I910" s="148"/>
      <c r="J910" s="148"/>
      <c r="K910" s="148"/>
      <c r="L910" s="148"/>
      <c r="M910" s="148"/>
      <c r="N910" s="243"/>
      <c r="O910" s="95"/>
      <c r="P910" s="95"/>
      <c r="Q910" s="148"/>
      <c r="R910" s="148"/>
      <c r="S910" s="148"/>
      <c r="T910" s="148"/>
      <c r="U910" s="148"/>
      <c r="V910" s="148"/>
      <c r="W910" s="148"/>
      <c r="X910" s="148"/>
      <c r="Y910" s="148"/>
      <c r="Z910" s="148"/>
    </row>
    <row r="911" spans="1:26" ht="15.75" customHeight="1">
      <c r="A911" s="148"/>
      <c r="B911" s="148"/>
      <c r="C911" s="148"/>
      <c r="D911" s="148"/>
      <c r="E911" s="235"/>
      <c r="F911" s="148"/>
      <c r="G911" s="148"/>
      <c r="H911" s="227"/>
      <c r="I911" s="148"/>
      <c r="J911" s="148"/>
      <c r="K911" s="148"/>
      <c r="L911" s="148"/>
      <c r="M911" s="148"/>
      <c r="N911" s="243"/>
      <c r="O911" s="95"/>
      <c r="P911" s="95"/>
      <c r="Q911" s="148"/>
      <c r="R911" s="148"/>
      <c r="S911" s="148"/>
      <c r="T911" s="148"/>
      <c r="U911" s="148"/>
      <c r="V911" s="148"/>
      <c r="W911" s="148"/>
      <c r="X911" s="148"/>
      <c r="Y911" s="148"/>
      <c r="Z911" s="148"/>
    </row>
    <row r="912" spans="1:26" ht="15.75" customHeight="1">
      <c r="A912" s="148"/>
      <c r="B912" s="148"/>
      <c r="C912" s="148"/>
      <c r="D912" s="148"/>
      <c r="E912" s="235"/>
      <c r="F912" s="148"/>
      <c r="G912" s="148"/>
      <c r="H912" s="227"/>
      <c r="I912" s="148"/>
      <c r="J912" s="148"/>
      <c r="K912" s="148"/>
      <c r="L912" s="148"/>
      <c r="M912" s="148"/>
      <c r="N912" s="243"/>
      <c r="O912" s="95"/>
      <c r="P912" s="95"/>
      <c r="Q912" s="148"/>
      <c r="R912" s="148"/>
      <c r="S912" s="148"/>
      <c r="T912" s="148"/>
      <c r="U912" s="148"/>
      <c r="V912" s="148"/>
      <c r="W912" s="148"/>
      <c r="X912" s="148"/>
      <c r="Y912" s="148"/>
      <c r="Z912" s="148"/>
    </row>
    <row r="913" spans="1:26" ht="15.75" customHeight="1">
      <c r="A913" s="148"/>
      <c r="B913" s="148"/>
      <c r="C913" s="148"/>
      <c r="D913" s="148"/>
      <c r="E913" s="235"/>
      <c r="F913" s="148"/>
      <c r="G913" s="148"/>
      <c r="H913" s="227"/>
      <c r="I913" s="148"/>
      <c r="J913" s="148"/>
      <c r="K913" s="148"/>
      <c r="L913" s="148"/>
      <c r="M913" s="148"/>
      <c r="N913" s="243"/>
      <c r="O913" s="95"/>
      <c r="P913" s="95"/>
      <c r="Q913" s="148"/>
      <c r="R913" s="148"/>
      <c r="S913" s="148"/>
      <c r="T913" s="148"/>
      <c r="U913" s="148"/>
      <c r="V913" s="148"/>
      <c r="W913" s="148"/>
      <c r="X913" s="148"/>
      <c r="Y913" s="148"/>
      <c r="Z913" s="148"/>
    </row>
    <row r="914" spans="1:26" ht="15.75" customHeight="1">
      <c r="A914" s="148"/>
      <c r="B914" s="148"/>
      <c r="C914" s="148"/>
      <c r="D914" s="148"/>
      <c r="E914" s="235"/>
      <c r="F914" s="148"/>
      <c r="G914" s="148"/>
      <c r="H914" s="227"/>
      <c r="I914" s="148"/>
      <c r="J914" s="148"/>
      <c r="K914" s="148"/>
      <c r="L914" s="148"/>
      <c r="M914" s="148"/>
      <c r="N914" s="243"/>
      <c r="O914" s="95"/>
      <c r="P914" s="95"/>
      <c r="Q914" s="148"/>
      <c r="R914" s="148"/>
      <c r="S914" s="148"/>
      <c r="T914" s="148"/>
      <c r="U914" s="148"/>
      <c r="V914" s="148"/>
      <c r="W914" s="148"/>
      <c r="X914" s="148"/>
      <c r="Y914" s="148"/>
      <c r="Z914" s="148"/>
    </row>
    <row r="915" spans="1:26" ht="15.75" customHeight="1">
      <c r="A915" s="148"/>
      <c r="B915" s="148"/>
      <c r="C915" s="148"/>
      <c r="D915" s="148"/>
      <c r="E915" s="235"/>
      <c r="F915" s="148"/>
      <c r="G915" s="148"/>
      <c r="H915" s="227"/>
      <c r="I915" s="148"/>
      <c r="J915" s="148"/>
      <c r="K915" s="148"/>
      <c r="L915" s="148"/>
      <c r="M915" s="148"/>
      <c r="N915" s="243"/>
      <c r="O915" s="95"/>
      <c r="P915" s="95"/>
      <c r="Q915" s="148"/>
      <c r="R915" s="148"/>
      <c r="S915" s="148"/>
      <c r="T915" s="148"/>
      <c r="U915" s="148"/>
      <c r="V915" s="148"/>
      <c r="W915" s="148"/>
      <c r="X915" s="148"/>
      <c r="Y915" s="148"/>
      <c r="Z915" s="148"/>
    </row>
    <row r="916" spans="1:26" ht="15.75" customHeight="1">
      <c r="A916" s="148"/>
      <c r="B916" s="148"/>
      <c r="C916" s="148"/>
      <c r="D916" s="148"/>
      <c r="E916" s="235"/>
      <c r="F916" s="148"/>
      <c r="G916" s="148"/>
      <c r="H916" s="227"/>
      <c r="I916" s="148"/>
      <c r="J916" s="148"/>
      <c r="K916" s="148"/>
      <c r="L916" s="148"/>
      <c r="M916" s="148"/>
      <c r="N916" s="243"/>
      <c r="O916" s="95"/>
      <c r="P916" s="95"/>
      <c r="Q916" s="148"/>
      <c r="R916" s="148"/>
      <c r="S916" s="148"/>
      <c r="T916" s="148"/>
      <c r="U916" s="148"/>
      <c r="V916" s="148"/>
      <c r="W916" s="148"/>
      <c r="X916" s="148"/>
      <c r="Y916" s="148"/>
      <c r="Z916" s="148"/>
    </row>
    <row r="917" spans="1:26" ht="15.75" customHeight="1">
      <c r="A917" s="148"/>
      <c r="B917" s="148"/>
      <c r="C917" s="148"/>
      <c r="D917" s="148"/>
      <c r="E917" s="235"/>
      <c r="F917" s="148"/>
      <c r="G917" s="148"/>
      <c r="H917" s="227"/>
      <c r="I917" s="148"/>
      <c r="J917" s="148"/>
      <c r="K917" s="148"/>
      <c r="L917" s="148"/>
      <c r="M917" s="148"/>
      <c r="N917" s="243"/>
      <c r="O917" s="95"/>
      <c r="P917" s="95"/>
      <c r="Q917" s="148"/>
      <c r="R917" s="148"/>
      <c r="S917" s="148"/>
      <c r="T917" s="148"/>
      <c r="U917" s="148"/>
      <c r="V917" s="148"/>
      <c r="W917" s="148"/>
      <c r="X917" s="148"/>
      <c r="Y917" s="148"/>
      <c r="Z917" s="148"/>
    </row>
    <row r="918" spans="1:26" ht="15.75" customHeight="1">
      <c r="A918" s="148"/>
      <c r="B918" s="148"/>
      <c r="C918" s="148"/>
      <c r="D918" s="148"/>
      <c r="E918" s="235"/>
      <c r="F918" s="148"/>
      <c r="G918" s="148"/>
      <c r="H918" s="227"/>
      <c r="I918" s="148"/>
      <c r="J918" s="148"/>
      <c r="K918" s="148"/>
      <c r="L918" s="148"/>
      <c r="M918" s="148"/>
      <c r="N918" s="243"/>
      <c r="O918" s="95"/>
      <c r="P918" s="95"/>
      <c r="Q918" s="148"/>
      <c r="R918" s="148"/>
      <c r="S918" s="148"/>
      <c r="T918" s="148"/>
      <c r="U918" s="148"/>
      <c r="V918" s="148"/>
      <c r="W918" s="148"/>
      <c r="X918" s="148"/>
      <c r="Y918" s="148"/>
      <c r="Z918" s="148"/>
    </row>
    <row r="919" spans="1:26" ht="15.75" customHeight="1">
      <c r="A919" s="148"/>
      <c r="B919" s="148"/>
      <c r="C919" s="148"/>
      <c r="D919" s="148"/>
      <c r="E919" s="235"/>
      <c r="F919" s="148"/>
      <c r="G919" s="148"/>
      <c r="H919" s="227"/>
      <c r="I919" s="148"/>
      <c r="J919" s="148"/>
      <c r="K919" s="148"/>
      <c r="L919" s="148"/>
      <c r="M919" s="148"/>
      <c r="N919" s="243"/>
      <c r="O919" s="95"/>
      <c r="P919" s="95"/>
      <c r="Q919" s="148"/>
      <c r="R919" s="148"/>
      <c r="S919" s="148"/>
      <c r="T919" s="148"/>
      <c r="U919" s="148"/>
      <c r="V919" s="148"/>
      <c r="W919" s="148"/>
      <c r="X919" s="148"/>
      <c r="Y919" s="148"/>
      <c r="Z919" s="148"/>
    </row>
    <row r="920" spans="1:26" ht="15.75" customHeight="1">
      <c r="A920" s="148"/>
      <c r="B920" s="148"/>
      <c r="C920" s="148"/>
      <c r="D920" s="148"/>
      <c r="E920" s="235"/>
      <c r="F920" s="148"/>
      <c r="G920" s="148"/>
      <c r="H920" s="227"/>
      <c r="I920" s="148"/>
      <c r="J920" s="148"/>
      <c r="K920" s="148"/>
      <c r="L920" s="148"/>
      <c r="M920" s="148"/>
      <c r="N920" s="243"/>
      <c r="O920" s="95"/>
      <c r="P920" s="95"/>
      <c r="Q920" s="148"/>
      <c r="R920" s="148"/>
      <c r="S920" s="148"/>
      <c r="T920" s="148"/>
      <c r="U920" s="148"/>
      <c r="V920" s="148"/>
      <c r="W920" s="148"/>
      <c r="X920" s="148"/>
      <c r="Y920" s="148"/>
      <c r="Z920" s="148"/>
    </row>
    <row r="921" spans="1:26" ht="15.75" customHeight="1">
      <c r="A921" s="148"/>
      <c r="B921" s="148"/>
      <c r="C921" s="148"/>
      <c r="D921" s="148"/>
      <c r="E921" s="235"/>
      <c r="F921" s="148"/>
      <c r="G921" s="148"/>
      <c r="H921" s="227"/>
      <c r="I921" s="148"/>
      <c r="J921" s="148"/>
      <c r="K921" s="148"/>
      <c r="L921" s="148"/>
      <c r="M921" s="148"/>
      <c r="N921" s="243"/>
      <c r="O921" s="95"/>
      <c r="P921" s="95"/>
      <c r="Q921" s="148"/>
      <c r="R921" s="148"/>
      <c r="S921" s="148"/>
      <c r="T921" s="148"/>
      <c r="U921" s="148"/>
      <c r="V921" s="148"/>
      <c r="W921" s="148"/>
      <c r="X921" s="148"/>
      <c r="Y921" s="148"/>
      <c r="Z921" s="148"/>
    </row>
    <row r="922" spans="1:26" ht="15.75" customHeight="1">
      <c r="A922" s="148"/>
      <c r="B922" s="148"/>
      <c r="C922" s="148"/>
      <c r="D922" s="148"/>
      <c r="E922" s="235"/>
      <c r="F922" s="148"/>
      <c r="G922" s="148"/>
      <c r="H922" s="227"/>
      <c r="I922" s="148"/>
      <c r="J922" s="148"/>
      <c r="K922" s="148"/>
      <c r="L922" s="148"/>
      <c r="M922" s="148"/>
      <c r="N922" s="243"/>
      <c r="O922" s="95"/>
      <c r="P922" s="95"/>
      <c r="Q922" s="148"/>
      <c r="R922" s="148"/>
      <c r="S922" s="148"/>
      <c r="T922" s="148"/>
      <c r="U922" s="148"/>
      <c r="V922" s="148"/>
      <c r="W922" s="148"/>
      <c r="X922" s="148"/>
      <c r="Y922" s="148"/>
      <c r="Z922" s="148"/>
    </row>
    <row r="923" spans="1:26" ht="15.75" customHeight="1">
      <c r="A923" s="148"/>
      <c r="B923" s="148"/>
      <c r="C923" s="148"/>
      <c r="D923" s="148"/>
      <c r="E923" s="235"/>
      <c r="F923" s="148"/>
      <c r="G923" s="148"/>
      <c r="H923" s="227"/>
      <c r="I923" s="148"/>
      <c r="J923" s="148"/>
      <c r="K923" s="148"/>
      <c r="L923" s="148"/>
      <c r="M923" s="148"/>
      <c r="N923" s="243"/>
      <c r="O923" s="95"/>
      <c r="P923" s="95"/>
      <c r="Q923" s="148"/>
      <c r="R923" s="148"/>
      <c r="S923" s="148"/>
      <c r="T923" s="148"/>
      <c r="U923" s="148"/>
      <c r="V923" s="148"/>
      <c r="W923" s="148"/>
      <c r="X923" s="148"/>
      <c r="Y923" s="148"/>
      <c r="Z923" s="148"/>
    </row>
    <row r="924" spans="1:26" ht="15.75" customHeight="1">
      <c r="A924" s="148"/>
      <c r="B924" s="148"/>
      <c r="C924" s="148"/>
      <c r="D924" s="148"/>
      <c r="E924" s="235"/>
      <c r="F924" s="148"/>
      <c r="G924" s="148"/>
      <c r="H924" s="227"/>
      <c r="I924" s="148"/>
      <c r="J924" s="148"/>
      <c r="K924" s="148"/>
      <c r="L924" s="148"/>
      <c r="M924" s="148"/>
      <c r="N924" s="243"/>
      <c r="O924" s="95"/>
      <c r="P924" s="95"/>
      <c r="Q924" s="148"/>
      <c r="R924" s="148"/>
      <c r="S924" s="148"/>
      <c r="T924" s="148"/>
      <c r="U924" s="148"/>
      <c r="V924" s="148"/>
      <c r="W924" s="148"/>
      <c r="X924" s="148"/>
      <c r="Y924" s="148"/>
      <c r="Z924" s="148"/>
    </row>
    <row r="925" spans="1:26" ht="15.75" customHeight="1">
      <c r="A925" s="148"/>
      <c r="B925" s="148"/>
      <c r="C925" s="148"/>
      <c r="D925" s="148"/>
      <c r="E925" s="235"/>
      <c r="F925" s="148"/>
      <c r="G925" s="148"/>
      <c r="H925" s="227"/>
      <c r="I925" s="148"/>
      <c r="J925" s="148"/>
      <c r="K925" s="148"/>
      <c r="L925" s="148"/>
      <c r="M925" s="148"/>
      <c r="N925" s="243"/>
      <c r="O925" s="95"/>
      <c r="P925" s="95"/>
      <c r="Q925" s="148"/>
      <c r="R925" s="148"/>
      <c r="S925" s="148"/>
      <c r="T925" s="148"/>
      <c r="U925" s="148"/>
      <c r="V925" s="148"/>
      <c r="W925" s="148"/>
      <c r="X925" s="148"/>
      <c r="Y925" s="148"/>
      <c r="Z925" s="148"/>
    </row>
    <row r="926" spans="1:26" ht="15.75" customHeight="1">
      <c r="A926" s="148"/>
      <c r="B926" s="148"/>
      <c r="C926" s="148"/>
      <c r="D926" s="148"/>
      <c r="E926" s="235"/>
      <c r="F926" s="148"/>
      <c r="G926" s="148"/>
      <c r="H926" s="227"/>
      <c r="I926" s="148"/>
      <c r="J926" s="148"/>
      <c r="K926" s="148"/>
      <c r="L926" s="148"/>
      <c r="M926" s="148"/>
      <c r="N926" s="243"/>
      <c r="O926" s="95"/>
      <c r="P926" s="95"/>
      <c r="Q926" s="148"/>
      <c r="R926" s="148"/>
      <c r="S926" s="148"/>
      <c r="T926" s="148"/>
      <c r="U926" s="148"/>
      <c r="V926" s="148"/>
      <c r="W926" s="148"/>
      <c r="X926" s="148"/>
      <c r="Y926" s="148"/>
      <c r="Z926" s="148"/>
    </row>
    <row r="927" spans="1:26" ht="15.75" customHeight="1">
      <c r="A927" s="148"/>
      <c r="B927" s="148"/>
      <c r="C927" s="148"/>
      <c r="D927" s="148"/>
      <c r="E927" s="235"/>
      <c r="F927" s="148"/>
      <c r="G927" s="148"/>
      <c r="H927" s="227"/>
      <c r="I927" s="148"/>
      <c r="J927" s="148"/>
      <c r="K927" s="148"/>
      <c r="L927" s="148"/>
      <c r="M927" s="148"/>
      <c r="N927" s="243"/>
      <c r="O927" s="95"/>
      <c r="P927" s="95"/>
      <c r="Q927" s="148"/>
      <c r="R927" s="148"/>
      <c r="S927" s="148"/>
      <c r="T927" s="148"/>
      <c r="U927" s="148"/>
      <c r="V927" s="148"/>
      <c r="W927" s="148"/>
      <c r="X927" s="148"/>
      <c r="Y927" s="148"/>
      <c r="Z927" s="148"/>
    </row>
    <row r="928" spans="1:26" ht="15.75" customHeight="1">
      <c r="A928" s="148"/>
      <c r="B928" s="148"/>
      <c r="C928" s="148"/>
      <c r="D928" s="148"/>
      <c r="E928" s="235"/>
      <c r="F928" s="148"/>
      <c r="G928" s="148"/>
      <c r="H928" s="227"/>
      <c r="I928" s="148"/>
      <c r="J928" s="148"/>
      <c r="K928" s="148"/>
      <c r="L928" s="148"/>
      <c r="M928" s="148"/>
      <c r="N928" s="243"/>
      <c r="O928" s="95"/>
      <c r="P928" s="95"/>
      <c r="Q928" s="148"/>
      <c r="R928" s="148"/>
      <c r="S928" s="148"/>
      <c r="T928" s="148"/>
      <c r="U928" s="148"/>
      <c r="V928" s="148"/>
      <c r="W928" s="148"/>
      <c r="X928" s="148"/>
      <c r="Y928" s="148"/>
      <c r="Z928" s="148"/>
    </row>
    <row r="929" spans="1:26" ht="15.75" customHeight="1">
      <c r="A929" s="148"/>
      <c r="B929" s="148"/>
      <c r="C929" s="148"/>
      <c r="D929" s="148"/>
      <c r="E929" s="235"/>
      <c r="F929" s="148"/>
      <c r="G929" s="148"/>
      <c r="H929" s="227"/>
      <c r="I929" s="148"/>
      <c r="J929" s="148"/>
      <c r="K929" s="148"/>
      <c r="L929" s="148"/>
      <c r="M929" s="148"/>
      <c r="N929" s="243"/>
      <c r="O929" s="95"/>
      <c r="P929" s="95"/>
      <c r="Q929" s="148"/>
      <c r="R929" s="148"/>
      <c r="S929" s="148"/>
      <c r="T929" s="148"/>
      <c r="U929" s="148"/>
      <c r="V929" s="148"/>
      <c r="W929" s="148"/>
      <c r="X929" s="148"/>
      <c r="Y929" s="148"/>
      <c r="Z929" s="148"/>
    </row>
    <row r="930" spans="1:26" ht="15.75" customHeight="1">
      <c r="A930" s="148"/>
      <c r="B930" s="148"/>
      <c r="C930" s="148"/>
      <c r="D930" s="148"/>
      <c r="E930" s="235"/>
      <c r="F930" s="148"/>
      <c r="G930" s="148"/>
      <c r="H930" s="227"/>
      <c r="I930" s="148"/>
      <c r="J930" s="148"/>
      <c r="K930" s="148"/>
      <c r="L930" s="148"/>
      <c r="M930" s="148"/>
      <c r="N930" s="243"/>
      <c r="O930" s="95"/>
      <c r="P930" s="95"/>
      <c r="Q930" s="148"/>
      <c r="R930" s="148"/>
      <c r="S930" s="148"/>
      <c r="T930" s="148"/>
      <c r="U930" s="148"/>
      <c r="V930" s="148"/>
      <c r="W930" s="148"/>
      <c r="X930" s="148"/>
      <c r="Y930" s="148"/>
      <c r="Z930" s="148"/>
    </row>
    <row r="931" spans="1:26" ht="15.75" customHeight="1">
      <c r="A931" s="148"/>
      <c r="B931" s="148"/>
      <c r="C931" s="148"/>
      <c r="D931" s="148"/>
      <c r="E931" s="235"/>
      <c r="F931" s="148"/>
      <c r="G931" s="148"/>
      <c r="H931" s="227"/>
      <c r="I931" s="148"/>
      <c r="J931" s="148"/>
      <c r="K931" s="148"/>
      <c r="L931" s="148"/>
      <c r="M931" s="148"/>
      <c r="N931" s="243"/>
      <c r="O931" s="95"/>
      <c r="P931" s="95"/>
      <c r="Q931" s="148"/>
      <c r="R931" s="148"/>
      <c r="S931" s="148"/>
      <c r="T931" s="148"/>
      <c r="U931" s="148"/>
      <c r="V931" s="148"/>
      <c r="W931" s="148"/>
      <c r="X931" s="148"/>
      <c r="Y931" s="148"/>
      <c r="Z931" s="148"/>
    </row>
    <row r="932" spans="1:26" ht="15.75" customHeight="1">
      <c r="A932" s="148"/>
      <c r="B932" s="148"/>
      <c r="C932" s="148"/>
      <c r="D932" s="148"/>
      <c r="E932" s="235"/>
      <c r="F932" s="148"/>
      <c r="G932" s="148"/>
      <c r="H932" s="227"/>
      <c r="I932" s="148"/>
      <c r="J932" s="148"/>
      <c r="K932" s="148"/>
      <c r="L932" s="148"/>
      <c r="M932" s="148"/>
      <c r="N932" s="243"/>
      <c r="O932" s="95"/>
      <c r="P932" s="95"/>
      <c r="Q932" s="148"/>
      <c r="R932" s="148"/>
      <c r="S932" s="148"/>
      <c r="T932" s="148"/>
      <c r="U932" s="148"/>
      <c r="V932" s="148"/>
      <c r="W932" s="148"/>
      <c r="X932" s="148"/>
      <c r="Y932" s="148"/>
      <c r="Z932" s="148"/>
    </row>
    <row r="933" spans="1:26" ht="15.75" customHeight="1">
      <c r="A933" s="148"/>
      <c r="B933" s="148"/>
      <c r="C933" s="148"/>
      <c r="D933" s="148"/>
      <c r="E933" s="235"/>
      <c r="F933" s="148"/>
      <c r="G933" s="148"/>
      <c r="H933" s="227"/>
      <c r="I933" s="148"/>
      <c r="J933" s="148"/>
      <c r="K933" s="148"/>
      <c r="L933" s="148"/>
      <c r="M933" s="148"/>
      <c r="N933" s="243"/>
      <c r="O933" s="95"/>
      <c r="P933" s="95"/>
      <c r="Q933" s="148"/>
      <c r="R933" s="148"/>
      <c r="S933" s="148"/>
      <c r="T933" s="148"/>
      <c r="U933" s="148"/>
      <c r="V933" s="148"/>
      <c r="W933" s="148"/>
      <c r="X933" s="148"/>
      <c r="Y933" s="148"/>
      <c r="Z933" s="148"/>
    </row>
    <row r="934" spans="1:26" ht="15.75" customHeight="1">
      <c r="A934" s="148"/>
      <c r="B934" s="148"/>
      <c r="C934" s="148"/>
      <c r="D934" s="148"/>
      <c r="E934" s="235"/>
      <c r="F934" s="148"/>
      <c r="G934" s="148"/>
      <c r="H934" s="227"/>
      <c r="I934" s="148"/>
      <c r="J934" s="148"/>
      <c r="K934" s="148"/>
      <c r="L934" s="148"/>
      <c r="M934" s="148"/>
      <c r="N934" s="243"/>
      <c r="O934" s="95"/>
      <c r="P934" s="95"/>
      <c r="Q934" s="148"/>
      <c r="R934" s="148"/>
      <c r="S934" s="148"/>
      <c r="T934" s="148"/>
      <c r="U934" s="148"/>
      <c r="V934" s="148"/>
      <c r="W934" s="148"/>
      <c r="X934" s="148"/>
      <c r="Y934" s="148"/>
      <c r="Z934" s="148"/>
    </row>
    <row r="935" spans="1:26" ht="15.75" customHeight="1">
      <c r="A935" s="148"/>
      <c r="B935" s="148"/>
      <c r="C935" s="148"/>
      <c r="D935" s="148"/>
      <c r="E935" s="235"/>
      <c r="F935" s="148"/>
      <c r="G935" s="148"/>
      <c r="H935" s="227"/>
      <c r="I935" s="148"/>
      <c r="J935" s="148"/>
      <c r="K935" s="148"/>
      <c r="L935" s="148"/>
      <c r="M935" s="148"/>
      <c r="N935" s="243"/>
      <c r="O935" s="95"/>
      <c r="P935" s="95"/>
      <c r="Q935" s="148"/>
      <c r="R935" s="148"/>
      <c r="S935" s="148"/>
      <c r="T935" s="148"/>
      <c r="U935" s="148"/>
      <c r="V935" s="148"/>
      <c r="W935" s="148"/>
      <c r="X935" s="148"/>
      <c r="Y935" s="148"/>
      <c r="Z935" s="148"/>
    </row>
    <row r="936" spans="1:26" ht="15.75" customHeight="1">
      <c r="A936" s="148"/>
      <c r="B936" s="148"/>
      <c r="C936" s="148"/>
      <c r="D936" s="148"/>
      <c r="E936" s="235"/>
      <c r="F936" s="148"/>
      <c r="G936" s="148"/>
      <c r="H936" s="227"/>
      <c r="I936" s="148"/>
      <c r="J936" s="148"/>
      <c r="K936" s="148"/>
      <c r="L936" s="148"/>
      <c r="M936" s="148"/>
      <c r="N936" s="243"/>
      <c r="O936" s="95"/>
      <c r="P936" s="95"/>
      <c r="Q936" s="148"/>
      <c r="R936" s="148"/>
      <c r="S936" s="148"/>
      <c r="T936" s="148"/>
      <c r="U936" s="148"/>
      <c r="V936" s="148"/>
      <c r="W936" s="148"/>
      <c r="X936" s="148"/>
      <c r="Y936" s="148"/>
      <c r="Z936" s="148"/>
    </row>
    <row r="937" spans="1:26" ht="15.75" customHeight="1">
      <c r="A937" s="148"/>
      <c r="B937" s="148"/>
      <c r="C937" s="148"/>
      <c r="D937" s="148"/>
      <c r="E937" s="235"/>
      <c r="F937" s="148"/>
      <c r="G937" s="148"/>
      <c r="H937" s="227"/>
      <c r="I937" s="148"/>
      <c r="J937" s="148"/>
      <c r="K937" s="148"/>
      <c r="L937" s="148"/>
      <c r="M937" s="148"/>
      <c r="N937" s="243"/>
      <c r="O937" s="95"/>
      <c r="P937" s="95"/>
      <c r="Q937" s="148"/>
      <c r="R937" s="148"/>
      <c r="S937" s="148"/>
      <c r="T937" s="148"/>
      <c r="U937" s="148"/>
      <c r="V937" s="148"/>
      <c r="W937" s="148"/>
      <c r="X937" s="148"/>
      <c r="Y937" s="148"/>
      <c r="Z937" s="148"/>
    </row>
    <row r="938" spans="1:26" ht="15.75" customHeight="1">
      <c r="A938" s="148"/>
      <c r="B938" s="148"/>
      <c r="C938" s="148"/>
      <c r="D938" s="148"/>
      <c r="E938" s="235"/>
      <c r="F938" s="148"/>
      <c r="G938" s="148"/>
      <c r="H938" s="227"/>
      <c r="I938" s="148"/>
      <c r="J938" s="148"/>
      <c r="K938" s="148"/>
      <c r="L938" s="148"/>
      <c r="M938" s="148"/>
      <c r="N938" s="243"/>
      <c r="O938" s="95"/>
      <c r="P938" s="95"/>
      <c r="Q938" s="148"/>
      <c r="R938" s="148"/>
      <c r="S938" s="148"/>
      <c r="T938" s="148"/>
      <c r="U938" s="148"/>
      <c r="V938" s="148"/>
      <c r="W938" s="148"/>
      <c r="X938" s="148"/>
      <c r="Y938" s="148"/>
      <c r="Z938" s="148"/>
    </row>
    <row r="939" spans="1:26" ht="15.75" customHeight="1">
      <c r="A939" s="148"/>
      <c r="B939" s="148"/>
      <c r="C939" s="148"/>
      <c r="D939" s="148"/>
      <c r="E939" s="235"/>
      <c r="F939" s="148"/>
      <c r="G939" s="148"/>
      <c r="H939" s="227"/>
      <c r="I939" s="148"/>
      <c r="J939" s="148"/>
      <c r="K939" s="148"/>
      <c r="L939" s="148"/>
      <c r="M939" s="148"/>
      <c r="N939" s="243"/>
      <c r="O939" s="95"/>
      <c r="P939" s="95"/>
      <c r="Q939" s="148"/>
      <c r="R939" s="148"/>
      <c r="S939" s="148"/>
      <c r="T939" s="148"/>
      <c r="U939" s="148"/>
      <c r="V939" s="148"/>
      <c r="W939" s="148"/>
      <c r="X939" s="148"/>
      <c r="Y939" s="148"/>
      <c r="Z939" s="148"/>
    </row>
    <row r="940" spans="1:26" ht="15.75" customHeight="1">
      <c r="A940" s="148"/>
      <c r="B940" s="148"/>
      <c r="C940" s="148"/>
      <c r="D940" s="148"/>
      <c r="E940" s="235"/>
      <c r="F940" s="148"/>
      <c r="G940" s="148"/>
      <c r="H940" s="227"/>
      <c r="I940" s="148"/>
      <c r="J940" s="148"/>
      <c r="K940" s="148"/>
      <c r="L940" s="148"/>
      <c r="M940" s="148"/>
      <c r="N940" s="243"/>
      <c r="O940" s="95"/>
      <c r="P940" s="95"/>
      <c r="Q940" s="148"/>
      <c r="R940" s="148"/>
      <c r="S940" s="148"/>
      <c r="T940" s="148"/>
      <c r="U940" s="148"/>
      <c r="V940" s="148"/>
      <c r="W940" s="148"/>
      <c r="X940" s="148"/>
      <c r="Y940" s="148"/>
      <c r="Z940" s="148"/>
    </row>
    <row r="941" spans="1:26" ht="15.75" customHeight="1">
      <c r="A941" s="148"/>
      <c r="B941" s="148"/>
      <c r="C941" s="148"/>
      <c r="D941" s="148"/>
      <c r="E941" s="235"/>
      <c r="F941" s="148"/>
      <c r="G941" s="148"/>
      <c r="H941" s="227"/>
      <c r="I941" s="148"/>
      <c r="J941" s="148"/>
      <c r="K941" s="148"/>
      <c r="L941" s="148"/>
      <c r="M941" s="148"/>
      <c r="N941" s="243"/>
      <c r="O941" s="95"/>
      <c r="P941" s="95"/>
      <c r="Q941" s="148"/>
      <c r="R941" s="148"/>
      <c r="S941" s="148"/>
      <c r="T941" s="148"/>
      <c r="U941" s="148"/>
      <c r="V941" s="148"/>
      <c r="W941" s="148"/>
      <c r="X941" s="148"/>
      <c r="Y941" s="148"/>
      <c r="Z941" s="148"/>
    </row>
    <row r="942" spans="1:26" ht="15.75" customHeight="1">
      <c r="A942" s="148"/>
      <c r="B942" s="148"/>
      <c r="C942" s="148"/>
      <c r="D942" s="148"/>
      <c r="E942" s="235"/>
      <c r="F942" s="148"/>
      <c r="G942" s="148"/>
      <c r="H942" s="227"/>
      <c r="I942" s="148"/>
      <c r="J942" s="148"/>
      <c r="K942" s="148"/>
      <c r="L942" s="148"/>
      <c r="M942" s="148"/>
      <c r="N942" s="243"/>
      <c r="O942" s="95"/>
      <c r="P942" s="95"/>
      <c r="Q942" s="148"/>
      <c r="R942" s="148"/>
      <c r="S942" s="148"/>
      <c r="T942" s="148"/>
      <c r="U942" s="148"/>
      <c r="V942" s="148"/>
      <c r="W942" s="148"/>
      <c r="X942" s="148"/>
      <c r="Y942" s="148"/>
      <c r="Z942" s="148"/>
    </row>
    <row r="943" spans="1:26" ht="15.75" customHeight="1">
      <c r="A943" s="148"/>
      <c r="B943" s="148"/>
      <c r="C943" s="148"/>
      <c r="D943" s="148"/>
      <c r="E943" s="235"/>
      <c r="F943" s="148"/>
      <c r="G943" s="148"/>
      <c r="H943" s="227"/>
      <c r="I943" s="148"/>
      <c r="J943" s="148"/>
      <c r="K943" s="148"/>
      <c r="L943" s="148"/>
      <c r="M943" s="148"/>
      <c r="N943" s="243"/>
      <c r="O943" s="95"/>
      <c r="P943" s="95"/>
      <c r="Q943" s="148"/>
      <c r="R943" s="148"/>
      <c r="S943" s="148"/>
      <c r="T943" s="148"/>
      <c r="U943" s="148"/>
      <c r="V943" s="148"/>
      <c r="W943" s="148"/>
      <c r="X943" s="148"/>
      <c r="Y943" s="148"/>
      <c r="Z943" s="148"/>
    </row>
    <row r="944" spans="1:26" ht="15.75" customHeight="1">
      <c r="A944" s="148"/>
      <c r="B944" s="148"/>
      <c r="C944" s="148"/>
      <c r="D944" s="148"/>
      <c r="E944" s="235"/>
      <c r="F944" s="148"/>
      <c r="G944" s="148"/>
      <c r="H944" s="227"/>
      <c r="I944" s="148"/>
      <c r="J944" s="148"/>
      <c r="K944" s="148"/>
      <c r="L944" s="148"/>
      <c r="M944" s="148"/>
      <c r="N944" s="243"/>
      <c r="O944" s="95"/>
      <c r="P944" s="95"/>
      <c r="Q944" s="148"/>
      <c r="R944" s="148"/>
      <c r="S944" s="148"/>
      <c r="T944" s="148"/>
      <c r="U944" s="148"/>
      <c r="V944" s="148"/>
      <c r="W944" s="148"/>
      <c r="X944" s="148"/>
      <c r="Y944" s="148"/>
      <c r="Z944" s="148"/>
    </row>
    <row r="945" spans="1:26" ht="15.75" customHeight="1">
      <c r="A945" s="148"/>
      <c r="B945" s="148"/>
      <c r="C945" s="148"/>
      <c r="D945" s="148"/>
      <c r="E945" s="235"/>
      <c r="F945" s="148"/>
      <c r="G945" s="148"/>
      <c r="H945" s="227"/>
      <c r="I945" s="148"/>
      <c r="J945" s="148"/>
      <c r="K945" s="148"/>
      <c r="L945" s="148"/>
      <c r="M945" s="148"/>
      <c r="N945" s="243"/>
      <c r="O945" s="95"/>
      <c r="P945" s="95"/>
      <c r="Q945" s="148"/>
      <c r="R945" s="148"/>
      <c r="S945" s="148"/>
      <c r="T945" s="148"/>
      <c r="U945" s="148"/>
      <c r="V945" s="148"/>
      <c r="W945" s="148"/>
      <c r="X945" s="148"/>
      <c r="Y945" s="148"/>
      <c r="Z945" s="148"/>
    </row>
    <row r="946" spans="1:26" ht="15.75" customHeight="1">
      <c r="A946" s="148"/>
      <c r="B946" s="148"/>
      <c r="C946" s="148"/>
      <c r="D946" s="148"/>
      <c r="E946" s="235"/>
      <c r="F946" s="148"/>
      <c r="G946" s="148"/>
      <c r="H946" s="227"/>
      <c r="I946" s="148"/>
      <c r="J946" s="148"/>
      <c r="K946" s="148"/>
      <c r="L946" s="148"/>
      <c r="M946" s="148"/>
      <c r="N946" s="243"/>
      <c r="O946" s="95"/>
      <c r="P946" s="95"/>
      <c r="Q946" s="148"/>
      <c r="R946" s="148"/>
      <c r="S946" s="148"/>
      <c r="T946" s="148"/>
      <c r="U946" s="148"/>
      <c r="V946" s="148"/>
      <c r="W946" s="148"/>
      <c r="X946" s="148"/>
      <c r="Y946" s="148"/>
      <c r="Z946" s="148"/>
    </row>
    <row r="947" spans="1:26" ht="15.75" customHeight="1">
      <c r="A947" s="148"/>
      <c r="B947" s="148"/>
      <c r="C947" s="148"/>
      <c r="D947" s="148"/>
      <c r="E947" s="235"/>
      <c r="F947" s="148"/>
      <c r="G947" s="148"/>
      <c r="H947" s="227"/>
      <c r="I947" s="148"/>
      <c r="J947" s="148"/>
      <c r="K947" s="148"/>
      <c r="L947" s="148"/>
      <c r="M947" s="148"/>
      <c r="N947" s="243"/>
      <c r="O947" s="95"/>
      <c r="P947" s="95"/>
      <c r="Q947" s="148"/>
      <c r="R947" s="148"/>
      <c r="S947" s="148"/>
      <c r="T947" s="148"/>
      <c r="U947" s="148"/>
      <c r="V947" s="148"/>
      <c r="W947" s="148"/>
      <c r="X947" s="148"/>
      <c r="Y947" s="148"/>
      <c r="Z947" s="148"/>
    </row>
    <row r="948" spans="1:26" ht="15.75" customHeight="1">
      <c r="A948" s="148"/>
      <c r="B948" s="148"/>
      <c r="C948" s="148"/>
      <c r="D948" s="148"/>
      <c r="E948" s="235"/>
      <c r="F948" s="148"/>
      <c r="G948" s="148"/>
      <c r="H948" s="227"/>
      <c r="I948" s="148"/>
      <c r="J948" s="148"/>
      <c r="K948" s="148"/>
      <c r="L948" s="148"/>
      <c r="M948" s="148"/>
      <c r="N948" s="243"/>
      <c r="O948" s="95"/>
      <c r="P948" s="95"/>
      <c r="Q948" s="148"/>
      <c r="R948" s="148"/>
      <c r="S948" s="148"/>
      <c r="T948" s="148"/>
      <c r="U948" s="148"/>
      <c r="V948" s="148"/>
      <c r="W948" s="148"/>
      <c r="X948" s="148"/>
      <c r="Y948" s="148"/>
      <c r="Z948" s="148"/>
    </row>
    <row r="949" spans="1:26" ht="15.75" customHeight="1">
      <c r="A949" s="148"/>
      <c r="B949" s="148"/>
      <c r="C949" s="148"/>
      <c r="D949" s="148"/>
      <c r="E949" s="235"/>
      <c r="F949" s="148"/>
      <c r="G949" s="148"/>
      <c r="H949" s="227"/>
      <c r="I949" s="148"/>
      <c r="J949" s="148"/>
      <c r="K949" s="148"/>
      <c r="L949" s="148"/>
      <c r="M949" s="148"/>
      <c r="N949" s="243"/>
      <c r="O949" s="95"/>
      <c r="P949" s="95"/>
      <c r="Q949" s="148"/>
      <c r="R949" s="148"/>
      <c r="S949" s="148"/>
      <c r="T949" s="148"/>
      <c r="U949" s="148"/>
      <c r="V949" s="148"/>
      <c r="W949" s="148"/>
      <c r="X949" s="148"/>
      <c r="Y949" s="148"/>
      <c r="Z949" s="148"/>
    </row>
    <row r="950" spans="1:26" ht="15.75" customHeight="1">
      <c r="A950" s="148"/>
      <c r="B950" s="148"/>
      <c r="C950" s="148"/>
      <c r="D950" s="148"/>
      <c r="E950" s="235"/>
      <c r="F950" s="148"/>
      <c r="G950" s="148"/>
      <c r="H950" s="227"/>
      <c r="I950" s="148"/>
      <c r="J950" s="148"/>
      <c r="K950" s="148"/>
      <c r="L950" s="148"/>
      <c r="M950" s="148"/>
      <c r="N950" s="243"/>
      <c r="O950" s="95"/>
      <c r="P950" s="95"/>
      <c r="Q950" s="148"/>
      <c r="R950" s="148"/>
      <c r="S950" s="148"/>
      <c r="T950" s="148"/>
      <c r="U950" s="148"/>
      <c r="V950" s="148"/>
      <c r="W950" s="148"/>
      <c r="X950" s="148"/>
      <c r="Y950" s="148"/>
      <c r="Z950" s="148"/>
    </row>
    <row r="951" spans="1:26" ht="15.75" customHeight="1">
      <c r="A951" s="148"/>
      <c r="B951" s="148"/>
      <c r="C951" s="148"/>
      <c r="D951" s="148"/>
      <c r="E951" s="235"/>
      <c r="F951" s="148"/>
      <c r="G951" s="148"/>
      <c r="H951" s="227"/>
      <c r="I951" s="148"/>
      <c r="J951" s="148"/>
      <c r="K951" s="148"/>
      <c r="L951" s="148"/>
      <c r="M951" s="148"/>
      <c r="N951" s="243"/>
      <c r="O951" s="95"/>
      <c r="P951" s="95"/>
      <c r="Q951" s="148"/>
      <c r="R951" s="148"/>
      <c r="S951" s="148"/>
      <c r="T951" s="148"/>
      <c r="U951" s="148"/>
      <c r="V951" s="148"/>
      <c r="W951" s="148"/>
      <c r="X951" s="148"/>
      <c r="Y951" s="148"/>
      <c r="Z951" s="148"/>
    </row>
    <row r="952" spans="1:26" ht="15.75" customHeight="1">
      <c r="A952" s="148"/>
      <c r="B952" s="148"/>
      <c r="C952" s="148"/>
      <c r="D952" s="148"/>
      <c r="E952" s="235"/>
      <c r="F952" s="148"/>
      <c r="G952" s="148"/>
      <c r="H952" s="227"/>
      <c r="I952" s="148"/>
      <c r="J952" s="148"/>
      <c r="K952" s="148"/>
      <c r="L952" s="148"/>
      <c r="M952" s="148"/>
      <c r="N952" s="243"/>
      <c r="O952" s="95"/>
      <c r="P952" s="95"/>
      <c r="Q952" s="148"/>
      <c r="R952" s="148"/>
      <c r="S952" s="148"/>
      <c r="T952" s="148"/>
      <c r="U952" s="148"/>
      <c r="V952" s="148"/>
      <c r="W952" s="148"/>
      <c r="X952" s="148"/>
      <c r="Y952" s="148"/>
      <c r="Z952" s="148"/>
    </row>
    <row r="953" spans="1:26" ht="15.75" customHeight="1">
      <c r="A953" s="148"/>
      <c r="B953" s="148"/>
      <c r="C953" s="148"/>
      <c r="D953" s="148"/>
      <c r="E953" s="235"/>
      <c r="F953" s="148"/>
      <c r="G953" s="148"/>
      <c r="H953" s="227"/>
      <c r="I953" s="148"/>
      <c r="J953" s="148"/>
      <c r="K953" s="148"/>
      <c r="L953" s="148"/>
      <c r="M953" s="148"/>
      <c r="N953" s="243"/>
      <c r="O953" s="95"/>
      <c r="P953" s="95"/>
      <c r="Q953" s="148"/>
      <c r="R953" s="148"/>
      <c r="S953" s="148"/>
      <c r="T953" s="148"/>
      <c r="U953" s="148"/>
      <c r="V953" s="148"/>
      <c r="W953" s="148"/>
      <c r="X953" s="148"/>
      <c r="Y953" s="148"/>
      <c r="Z953" s="148"/>
    </row>
    <row r="954" spans="1:26" ht="15.75" customHeight="1">
      <c r="A954" s="148"/>
      <c r="B954" s="148"/>
      <c r="C954" s="148"/>
      <c r="D954" s="148"/>
      <c r="E954" s="235"/>
      <c r="F954" s="148"/>
      <c r="G954" s="148"/>
      <c r="H954" s="227"/>
      <c r="I954" s="148"/>
      <c r="J954" s="148"/>
      <c r="K954" s="148"/>
      <c r="L954" s="148"/>
      <c r="M954" s="148"/>
      <c r="N954" s="243"/>
      <c r="O954" s="95"/>
      <c r="P954" s="95"/>
      <c r="Q954" s="148"/>
      <c r="R954" s="148"/>
      <c r="S954" s="148"/>
      <c r="T954" s="148"/>
      <c r="U954" s="148"/>
      <c r="V954" s="148"/>
      <c r="W954" s="148"/>
      <c r="X954" s="148"/>
      <c r="Y954" s="148"/>
      <c r="Z954" s="148"/>
    </row>
    <row r="955" spans="1:26" ht="15.75" customHeight="1">
      <c r="A955" s="148"/>
      <c r="B955" s="148"/>
      <c r="C955" s="148"/>
      <c r="D955" s="148"/>
      <c r="E955" s="235"/>
      <c r="F955" s="148"/>
      <c r="G955" s="148"/>
      <c r="H955" s="227"/>
      <c r="I955" s="148"/>
      <c r="J955" s="148"/>
      <c r="K955" s="148"/>
      <c r="L955" s="148"/>
      <c r="M955" s="148"/>
      <c r="N955" s="243"/>
      <c r="O955" s="95"/>
      <c r="P955" s="95"/>
      <c r="Q955" s="148"/>
      <c r="R955" s="148"/>
      <c r="S955" s="148"/>
      <c r="T955" s="148"/>
      <c r="U955" s="148"/>
      <c r="V955" s="148"/>
      <c r="W955" s="148"/>
      <c r="X955" s="148"/>
      <c r="Y955" s="148"/>
      <c r="Z955" s="148"/>
    </row>
    <row r="956" spans="1:26" ht="15.75" customHeight="1">
      <c r="A956" s="148"/>
      <c r="B956" s="148"/>
      <c r="C956" s="148"/>
      <c r="D956" s="148"/>
      <c r="E956" s="235"/>
      <c r="F956" s="148"/>
      <c r="G956" s="148"/>
      <c r="H956" s="227"/>
      <c r="I956" s="148"/>
      <c r="J956" s="148"/>
      <c r="K956" s="148"/>
      <c r="L956" s="148"/>
      <c r="M956" s="148"/>
      <c r="N956" s="243"/>
      <c r="O956" s="95"/>
      <c r="P956" s="95"/>
      <c r="Q956" s="148"/>
      <c r="R956" s="148"/>
      <c r="S956" s="148"/>
      <c r="T956" s="148"/>
      <c r="U956" s="148"/>
      <c r="V956" s="148"/>
      <c r="W956" s="148"/>
      <c r="X956" s="148"/>
      <c r="Y956" s="148"/>
      <c r="Z956" s="148"/>
    </row>
    <row r="957" spans="1:26" ht="15.75" customHeight="1">
      <c r="A957" s="148"/>
      <c r="B957" s="148"/>
      <c r="C957" s="148"/>
      <c r="D957" s="148"/>
      <c r="E957" s="235"/>
      <c r="F957" s="148"/>
      <c r="G957" s="148"/>
      <c r="H957" s="227"/>
      <c r="I957" s="148"/>
      <c r="J957" s="148"/>
      <c r="K957" s="148"/>
      <c r="L957" s="148"/>
      <c r="M957" s="148"/>
      <c r="N957" s="243"/>
      <c r="O957" s="95"/>
      <c r="P957" s="95"/>
      <c r="Q957" s="148"/>
      <c r="R957" s="148"/>
      <c r="S957" s="148"/>
      <c r="T957" s="148"/>
      <c r="U957" s="148"/>
      <c r="V957" s="148"/>
      <c r="W957" s="148"/>
      <c r="X957" s="148"/>
      <c r="Y957" s="148"/>
      <c r="Z957" s="148"/>
    </row>
    <row r="958" spans="1:26" ht="15.75" customHeight="1">
      <c r="A958" s="148"/>
      <c r="B958" s="148"/>
      <c r="C958" s="148"/>
      <c r="D958" s="148"/>
      <c r="E958" s="235"/>
      <c r="F958" s="148"/>
      <c r="G958" s="148"/>
      <c r="H958" s="227"/>
      <c r="I958" s="148"/>
      <c r="J958" s="148"/>
      <c r="K958" s="148"/>
      <c r="L958" s="148"/>
      <c r="M958" s="148"/>
      <c r="N958" s="243"/>
      <c r="O958" s="95"/>
      <c r="P958" s="95"/>
      <c r="Q958" s="148"/>
      <c r="R958" s="148"/>
      <c r="S958" s="148"/>
      <c r="T958" s="148"/>
      <c r="U958" s="148"/>
      <c r="V958" s="148"/>
      <c r="W958" s="148"/>
      <c r="X958" s="148"/>
      <c r="Y958" s="148"/>
      <c r="Z958" s="148"/>
    </row>
    <row r="959" spans="1:26" ht="15.75" customHeight="1">
      <c r="A959" s="148"/>
      <c r="B959" s="148"/>
      <c r="C959" s="148"/>
      <c r="D959" s="148"/>
      <c r="E959" s="235"/>
      <c r="F959" s="148"/>
      <c r="G959" s="148"/>
      <c r="H959" s="227"/>
      <c r="I959" s="148"/>
      <c r="J959" s="148"/>
      <c r="K959" s="148"/>
      <c r="L959" s="148"/>
      <c r="M959" s="148"/>
      <c r="N959" s="243"/>
      <c r="O959" s="95"/>
      <c r="P959" s="95"/>
      <c r="Q959" s="148"/>
      <c r="R959" s="148"/>
      <c r="S959" s="148"/>
      <c r="T959" s="148"/>
      <c r="U959" s="148"/>
      <c r="V959" s="148"/>
      <c r="W959" s="148"/>
      <c r="X959" s="148"/>
      <c r="Y959" s="148"/>
      <c r="Z959" s="148"/>
    </row>
    <row r="960" spans="1:26" ht="15.75" customHeight="1">
      <c r="A960" s="148"/>
      <c r="B960" s="148"/>
      <c r="C960" s="148"/>
      <c r="D960" s="148"/>
      <c r="E960" s="235"/>
      <c r="F960" s="148"/>
      <c r="G960" s="148"/>
      <c r="H960" s="227"/>
      <c r="I960" s="148"/>
      <c r="J960" s="148"/>
      <c r="K960" s="148"/>
      <c r="L960" s="148"/>
      <c r="M960" s="148"/>
      <c r="N960" s="243"/>
      <c r="O960" s="95"/>
      <c r="P960" s="95"/>
      <c r="Q960" s="148"/>
      <c r="R960" s="148"/>
      <c r="S960" s="148"/>
      <c r="T960" s="148"/>
      <c r="U960" s="148"/>
      <c r="V960" s="148"/>
      <c r="W960" s="148"/>
      <c r="X960" s="148"/>
      <c r="Y960" s="148"/>
      <c r="Z960" s="148"/>
    </row>
    <row r="961" spans="1:26" ht="15.75" customHeight="1">
      <c r="A961" s="148"/>
      <c r="B961" s="148"/>
      <c r="C961" s="148"/>
      <c r="D961" s="148"/>
      <c r="E961" s="235"/>
      <c r="F961" s="148"/>
      <c r="G961" s="148"/>
      <c r="H961" s="227"/>
      <c r="I961" s="148"/>
      <c r="J961" s="148"/>
      <c r="K961" s="148"/>
      <c r="L961" s="148"/>
      <c r="M961" s="148"/>
      <c r="N961" s="243"/>
      <c r="O961" s="95"/>
      <c r="P961" s="95"/>
      <c r="Q961" s="148"/>
      <c r="R961" s="148"/>
      <c r="S961" s="148"/>
      <c r="T961" s="148"/>
      <c r="U961" s="148"/>
      <c r="V961" s="148"/>
      <c r="W961" s="148"/>
      <c r="X961" s="148"/>
      <c r="Y961" s="148"/>
      <c r="Z961" s="148"/>
    </row>
    <row r="962" spans="1:26" ht="15.75" customHeight="1">
      <c r="A962" s="148"/>
      <c r="B962" s="148"/>
      <c r="C962" s="148"/>
      <c r="D962" s="148"/>
      <c r="E962" s="235"/>
      <c r="F962" s="148"/>
      <c r="G962" s="148"/>
      <c r="H962" s="227"/>
      <c r="I962" s="148"/>
      <c r="J962" s="148"/>
      <c r="K962" s="148"/>
      <c r="L962" s="148"/>
      <c r="M962" s="148"/>
      <c r="N962" s="243"/>
      <c r="O962" s="95"/>
      <c r="P962" s="95"/>
      <c r="Q962" s="148"/>
      <c r="R962" s="148"/>
      <c r="S962" s="148"/>
      <c r="T962" s="148"/>
      <c r="U962" s="148"/>
      <c r="V962" s="148"/>
      <c r="W962" s="148"/>
      <c r="X962" s="148"/>
      <c r="Y962" s="148"/>
      <c r="Z962" s="148"/>
    </row>
    <row r="963" spans="1:26" ht="15.75" customHeight="1">
      <c r="A963" s="148"/>
      <c r="B963" s="148"/>
      <c r="C963" s="148"/>
      <c r="D963" s="148"/>
      <c r="E963" s="235"/>
      <c r="F963" s="148"/>
      <c r="G963" s="148"/>
      <c r="H963" s="227"/>
      <c r="I963" s="148"/>
      <c r="J963" s="148"/>
      <c r="K963" s="148"/>
      <c r="L963" s="148"/>
      <c r="M963" s="148"/>
      <c r="N963" s="243"/>
      <c r="O963" s="95"/>
      <c r="P963" s="95"/>
      <c r="Q963" s="148"/>
      <c r="R963" s="148"/>
      <c r="S963" s="148"/>
      <c r="T963" s="148"/>
      <c r="U963" s="148"/>
      <c r="V963" s="148"/>
      <c r="W963" s="148"/>
      <c r="X963" s="148"/>
      <c r="Y963" s="148"/>
      <c r="Z963" s="148"/>
    </row>
    <row r="964" spans="1:26" ht="15.75" customHeight="1">
      <c r="A964" s="148"/>
      <c r="B964" s="148"/>
      <c r="C964" s="148"/>
      <c r="D964" s="148"/>
      <c r="E964" s="235"/>
      <c r="F964" s="148"/>
      <c r="G964" s="148"/>
      <c r="H964" s="227"/>
      <c r="I964" s="148"/>
      <c r="J964" s="148"/>
      <c r="K964" s="148"/>
      <c r="L964" s="148"/>
      <c r="M964" s="148"/>
      <c r="N964" s="243"/>
      <c r="O964" s="95"/>
      <c r="P964" s="95"/>
      <c r="Q964" s="148"/>
      <c r="R964" s="148"/>
      <c r="S964" s="148"/>
      <c r="T964" s="148"/>
      <c r="U964" s="148"/>
      <c r="V964" s="148"/>
      <c r="W964" s="148"/>
      <c r="X964" s="148"/>
      <c r="Y964" s="148"/>
      <c r="Z964" s="148"/>
    </row>
    <row r="965" spans="1:26" ht="15.75" customHeight="1">
      <c r="A965" s="148"/>
      <c r="B965" s="148"/>
      <c r="C965" s="148"/>
      <c r="D965" s="148"/>
      <c r="E965" s="235"/>
      <c r="F965" s="148"/>
      <c r="G965" s="148"/>
      <c r="H965" s="227"/>
      <c r="I965" s="148"/>
      <c r="J965" s="148"/>
      <c r="K965" s="148"/>
      <c r="L965" s="148"/>
      <c r="M965" s="148"/>
      <c r="N965" s="243"/>
      <c r="O965" s="95"/>
      <c r="P965" s="95"/>
      <c r="Q965" s="148"/>
      <c r="R965" s="148"/>
      <c r="S965" s="148"/>
      <c r="T965" s="148"/>
      <c r="U965" s="148"/>
      <c r="V965" s="148"/>
      <c r="W965" s="148"/>
      <c r="X965" s="148"/>
      <c r="Y965" s="148"/>
      <c r="Z965" s="148"/>
    </row>
    <row r="966" spans="1:26" ht="15.75" customHeight="1">
      <c r="A966" s="148"/>
      <c r="B966" s="148"/>
      <c r="C966" s="148"/>
      <c r="D966" s="148"/>
      <c r="E966" s="235"/>
      <c r="F966" s="148"/>
      <c r="G966" s="148"/>
      <c r="H966" s="227"/>
      <c r="I966" s="148"/>
      <c r="J966" s="148"/>
      <c r="K966" s="148"/>
      <c r="L966" s="148"/>
      <c r="M966" s="148"/>
      <c r="N966" s="243"/>
      <c r="O966" s="95"/>
      <c r="P966" s="95"/>
      <c r="Q966" s="148"/>
      <c r="R966" s="148"/>
      <c r="S966" s="148"/>
      <c r="T966" s="148"/>
      <c r="U966" s="148"/>
      <c r="V966" s="148"/>
      <c r="W966" s="148"/>
      <c r="X966" s="148"/>
      <c r="Y966" s="148"/>
      <c r="Z966" s="148"/>
    </row>
    <row r="967" spans="1:26" ht="15.75" customHeight="1">
      <c r="A967" s="148"/>
      <c r="B967" s="148"/>
      <c r="C967" s="148"/>
      <c r="D967" s="148"/>
      <c r="E967" s="235"/>
      <c r="F967" s="148"/>
      <c r="G967" s="148"/>
      <c r="H967" s="227"/>
      <c r="I967" s="148"/>
      <c r="J967" s="148"/>
      <c r="K967" s="148"/>
      <c r="L967" s="148"/>
      <c r="M967" s="148"/>
      <c r="N967" s="243"/>
      <c r="O967" s="95"/>
      <c r="P967" s="95"/>
      <c r="Q967" s="148"/>
      <c r="R967" s="148"/>
      <c r="S967" s="148"/>
      <c r="T967" s="148"/>
      <c r="U967" s="148"/>
      <c r="V967" s="148"/>
      <c r="W967" s="148"/>
      <c r="X967" s="148"/>
      <c r="Y967" s="148"/>
      <c r="Z967" s="148"/>
    </row>
    <row r="968" spans="1:26" ht="15.75" customHeight="1">
      <c r="A968" s="148"/>
      <c r="B968" s="148"/>
      <c r="C968" s="148"/>
      <c r="D968" s="148"/>
      <c r="E968" s="235"/>
      <c r="F968" s="148"/>
      <c r="G968" s="148"/>
      <c r="H968" s="227"/>
      <c r="I968" s="148"/>
      <c r="J968" s="148"/>
      <c r="K968" s="148"/>
      <c r="L968" s="148"/>
      <c r="M968" s="148"/>
      <c r="N968" s="243"/>
      <c r="O968" s="95"/>
      <c r="P968" s="95"/>
      <c r="Q968" s="148"/>
      <c r="R968" s="148"/>
      <c r="S968" s="148"/>
      <c r="T968" s="148"/>
      <c r="U968" s="148"/>
      <c r="V968" s="148"/>
      <c r="W968" s="148"/>
      <c r="X968" s="148"/>
      <c r="Y968" s="148"/>
      <c r="Z968" s="148"/>
    </row>
    <row r="969" spans="1:26" ht="15.75" customHeight="1">
      <c r="A969" s="148"/>
      <c r="B969" s="148"/>
      <c r="C969" s="148"/>
      <c r="D969" s="148"/>
      <c r="E969" s="235"/>
      <c r="F969" s="148"/>
      <c r="G969" s="148"/>
      <c r="H969" s="227"/>
      <c r="I969" s="148"/>
      <c r="J969" s="148"/>
      <c r="K969" s="148"/>
      <c r="L969" s="148"/>
      <c r="M969" s="148"/>
      <c r="N969" s="243"/>
      <c r="O969" s="95"/>
      <c r="P969" s="95"/>
      <c r="Q969" s="148"/>
      <c r="R969" s="148"/>
      <c r="S969" s="148"/>
      <c r="T969" s="148"/>
      <c r="U969" s="148"/>
      <c r="V969" s="148"/>
      <c r="W969" s="148"/>
      <c r="X969" s="148"/>
      <c r="Y969" s="148"/>
      <c r="Z969" s="148"/>
    </row>
    <row r="970" spans="1:26" ht="15.75" customHeight="1">
      <c r="A970" s="148"/>
      <c r="B970" s="148"/>
      <c r="C970" s="148"/>
      <c r="D970" s="148"/>
      <c r="E970" s="235"/>
      <c r="F970" s="148"/>
      <c r="G970" s="148"/>
      <c r="H970" s="227"/>
      <c r="I970" s="148"/>
      <c r="J970" s="148"/>
      <c r="K970" s="148"/>
      <c r="L970" s="148"/>
      <c r="M970" s="148"/>
      <c r="N970" s="243"/>
      <c r="O970" s="95"/>
      <c r="P970" s="95"/>
      <c r="Q970" s="148"/>
      <c r="R970" s="148"/>
      <c r="S970" s="148"/>
      <c r="T970" s="148"/>
      <c r="U970" s="148"/>
      <c r="V970" s="148"/>
      <c r="W970" s="148"/>
      <c r="X970" s="148"/>
      <c r="Y970" s="148"/>
      <c r="Z970" s="148"/>
    </row>
    <row r="971" spans="1:26" ht="15.75" customHeight="1">
      <c r="A971" s="148"/>
      <c r="B971" s="148"/>
      <c r="C971" s="148"/>
      <c r="D971" s="148"/>
      <c r="E971" s="235"/>
      <c r="F971" s="148"/>
      <c r="G971" s="148"/>
      <c r="H971" s="227"/>
      <c r="I971" s="148"/>
      <c r="J971" s="148"/>
      <c r="K971" s="148"/>
      <c r="L971" s="148"/>
      <c r="M971" s="148"/>
      <c r="N971" s="243"/>
      <c r="O971" s="95"/>
      <c r="P971" s="95"/>
      <c r="Q971" s="148"/>
      <c r="R971" s="148"/>
      <c r="S971" s="148"/>
      <c r="T971" s="148"/>
      <c r="U971" s="148"/>
      <c r="V971" s="148"/>
      <c r="W971" s="148"/>
      <c r="X971" s="148"/>
      <c r="Y971" s="148"/>
      <c r="Z971" s="148"/>
    </row>
    <row r="972" spans="1:26" ht="15.75" customHeight="1">
      <c r="A972" s="148"/>
      <c r="B972" s="148"/>
      <c r="C972" s="148"/>
      <c r="D972" s="148"/>
      <c r="E972" s="235"/>
      <c r="F972" s="148"/>
      <c r="G972" s="148"/>
      <c r="H972" s="227"/>
      <c r="I972" s="148"/>
      <c r="J972" s="148"/>
      <c r="K972" s="148"/>
      <c r="L972" s="148"/>
      <c r="M972" s="148"/>
      <c r="N972" s="243"/>
      <c r="O972" s="95"/>
      <c r="P972" s="95"/>
      <c r="Q972" s="148"/>
      <c r="R972" s="148"/>
      <c r="S972" s="148"/>
      <c r="T972" s="148"/>
      <c r="U972" s="148"/>
      <c r="V972" s="148"/>
      <c r="W972" s="148"/>
      <c r="X972" s="148"/>
      <c r="Y972" s="148"/>
      <c r="Z972" s="148"/>
    </row>
    <row r="973" spans="1:26" ht="15.75" customHeight="1">
      <c r="A973" s="148"/>
      <c r="B973" s="148"/>
      <c r="C973" s="148"/>
      <c r="D973" s="148"/>
      <c r="E973" s="235"/>
      <c r="F973" s="148"/>
      <c r="G973" s="148"/>
      <c r="H973" s="227"/>
      <c r="I973" s="148"/>
      <c r="J973" s="148"/>
      <c r="K973" s="148"/>
      <c r="L973" s="148"/>
      <c r="M973" s="148"/>
      <c r="N973" s="243"/>
      <c r="O973" s="95"/>
      <c r="P973" s="95"/>
      <c r="Q973" s="148"/>
      <c r="R973" s="148"/>
      <c r="S973" s="148"/>
      <c r="T973" s="148"/>
      <c r="U973" s="148"/>
      <c r="V973" s="148"/>
      <c r="W973" s="148"/>
      <c r="X973" s="148"/>
      <c r="Y973" s="148"/>
      <c r="Z973" s="148"/>
    </row>
    <row r="974" spans="1:26" ht="15.75" customHeight="1">
      <c r="A974" s="148"/>
      <c r="B974" s="148"/>
      <c r="C974" s="148"/>
      <c r="D974" s="148"/>
      <c r="E974" s="235"/>
      <c r="F974" s="148"/>
      <c r="G974" s="148"/>
      <c r="H974" s="227"/>
      <c r="I974" s="148"/>
      <c r="J974" s="148"/>
      <c r="K974" s="148"/>
      <c r="L974" s="148"/>
      <c r="M974" s="148"/>
      <c r="N974" s="243"/>
      <c r="O974" s="95"/>
      <c r="P974" s="95"/>
      <c r="Q974" s="148"/>
      <c r="R974" s="148"/>
      <c r="S974" s="148"/>
      <c r="T974" s="148"/>
      <c r="U974" s="148"/>
      <c r="V974" s="148"/>
      <c r="W974" s="148"/>
      <c r="X974" s="148"/>
      <c r="Y974" s="148"/>
      <c r="Z974" s="148"/>
    </row>
    <row r="975" spans="1:26" ht="15.75" customHeight="1">
      <c r="A975" s="148"/>
      <c r="B975" s="148"/>
      <c r="C975" s="148"/>
      <c r="D975" s="148"/>
      <c r="E975" s="235"/>
      <c r="F975" s="148"/>
      <c r="G975" s="148"/>
      <c r="H975" s="227"/>
      <c r="I975" s="148"/>
      <c r="J975" s="148"/>
      <c r="K975" s="148"/>
      <c r="L975" s="148"/>
      <c r="M975" s="148"/>
      <c r="N975" s="243"/>
      <c r="O975" s="95"/>
      <c r="P975" s="95"/>
      <c r="Q975" s="148"/>
      <c r="R975" s="148"/>
      <c r="S975" s="148"/>
      <c r="T975" s="148"/>
      <c r="U975" s="148"/>
      <c r="V975" s="148"/>
      <c r="W975" s="148"/>
      <c r="X975" s="148"/>
      <c r="Y975" s="148"/>
      <c r="Z975" s="148"/>
    </row>
    <row r="976" spans="1:26" ht="15.75" customHeight="1">
      <c r="A976" s="148"/>
      <c r="B976" s="148"/>
      <c r="C976" s="148"/>
      <c r="D976" s="148"/>
      <c r="E976" s="235"/>
      <c r="F976" s="148"/>
      <c r="G976" s="148"/>
      <c r="H976" s="227"/>
      <c r="I976" s="148"/>
      <c r="J976" s="148"/>
      <c r="K976" s="148"/>
      <c r="L976" s="148"/>
      <c r="M976" s="148"/>
      <c r="N976" s="243"/>
      <c r="O976" s="95"/>
      <c r="P976" s="95"/>
      <c r="Q976" s="148"/>
      <c r="R976" s="148"/>
      <c r="S976" s="148"/>
      <c r="T976" s="148"/>
      <c r="U976" s="148"/>
      <c r="V976" s="148"/>
      <c r="W976" s="148"/>
      <c r="X976" s="148"/>
      <c r="Y976" s="148"/>
      <c r="Z976" s="148"/>
    </row>
    <row r="977" spans="1:26" ht="15.75" customHeight="1">
      <c r="A977" s="148"/>
      <c r="B977" s="148"/>
      <c r="C977" s="148"/>
      <c r="D977" s="148"/>
      <c r="E977" s="235"/>
      <c r="F977" s="148"/>
      <c r="G977" s="148"/>
      <c r="H977" s="227"/>
      <c r="I977" s="148"/>
      <c r="J977" s="148"/>
      <c r="K977" s="148"/>
      <c r="L977" s="148"/>
      <c r="M977" s="148"/>
      <c r="N977" s="243"/>
      <c r="O977" s="95"/>
      <c r="P977" s="95"/>
      <c r="Q977" s="148"/>
      <c r="R977" s="148"/>
      <c r="S977" s="148"/>
      <c r="T977" s="148"/>
      <c r="U977" s="148"/>
      <c r="V977" s="148"/>
      <c r="W977" s="148"/>
      <c r="X977" s="148"/>
      <c r="Y977" s="148"/>
      <c r="Z977" s="148"/>
    </row>
    <row r="978" spans="1:26" ht="15.75" customHeight="1">
      <c r="A978" s="148"/>
      <c r="B978" s="148"/>
      <c r="C978" s="148"/>
      <c r="D978" s="148"/>
      <c r="E978" s="235"/>
      <c r="F978" s="148"/>
      <c r="G978" s="148"/>
      <c r="H978" s="227"/>
      <c r="I978" s="148"/>
      <c r="J978" s="148"/>
      <c r="K978" s="148"/>
      <c r="L978" s="148"/>
      <c r="M978" s="148"/>
      <c r="N978" s="243"/>
      <c r="O978" s="95"/>
      <c r="P978" s="95"/>
      <c r="Q978" s="148"/>
      <c r="R978" s="148"/>
      <c r="S978" s="148"/>
      <c r="T978" s="148"/>
      <c r="U978" s="148"/>
      <c r="V978" s="148"/>
      <c r="W978" s="148"/>
      <c r="X978" s="148"/>
      <c r="Y978" s="148"/>
      <c r="Z978" s="148"/>
    </row>
    <row r="979" spans="1:26" ht="15.75" customHeight="1">
      <c r="A979" s="148"/>
      <c r="B979" s="148"/>
      <c r="C979" s="148"/>
      <c r="D979" s="148"/>
      <c r="E979" s="235"/>
      <c r="F979" s="148"/>
      <c r="G979" s="148"/>
      <c r="H979" s="227"/>
      <c r="I979" s="148"/>
      <c r="J979" s="148"/>
      <c r="K979" s="148"/>
      <c r="L979" s="148"/>
      <c r="M979" s="148"/>
      <c r="N979" s="243"/>
      <c r="O979" s="95"/>
      <c r="P979" s="95"/>
      <c r="Q979" s="148"/>
      <c r="R979" s="148"/>
      <c r="S979" s="148"/>
      <c r="T979" s="148"/>
      <c r="U979" s="148"/>
      <c r="V979" s="148"/>
      <c r="W979" s="148"/>
      <c r="X979" s="148"/>
      <c r="Y979" s="148"/>
      <c r="Z979" s="148"/>
    </row>
    <row r="980" spans="1:26" ht="15.75" customHeight="1">
      <c r="A980" s="148"/>
      <c r="B980" s="148"/>
      <c r="C980" s="148"/>
      <c r="D980" s="148"/>
      <c r="E980" s="235"/>
      <c r="F980" s="148"/>
      <c r="G980" s="148"/>
      <c r="H980" s="227"/>
      <c r="I980" s="148"/>
      <c r="J980" s="148"/>
      <c r="K980" s="148"/>
      <c r="L980" s="148"/>
      <c r="M980" s="148"/>
      <c r="N980" s="243"/>
      <c r="O980" s="95"/>
      <c r="P980" s="95"/>
      <c r="Q980" s="148"/>
      <c r="R980" s="148"/>
      <c r="S980" s="148"/>
      <c r="T980" s="148"/>
      <c r="U980" s="148"/>
      <c r="V980" s="148"/>
      <c r="W980" s="148"/>
      <c r="X980" s="148"/>
      <c r="Y980" s="148"/>
      <c r="Z980" s="148"/>
    </row>
    <row r="981" spans="1:26" ht="15.75" customHeight="1">
      <c r="A981" s="148"/>
      <c r="B981" s="148"/>
      <c r="C981" s="148"/>
      <c r="D981" s="148"/>
      <c r="E981" s="235"/>
      <c r="F981" s="148"/>
      <c r="G981" s="148"/>
      <c r="H981" s="227"/>
      <c r="I981" s="148"/>
      <c r="J981" s="148"/>
      <c r="K981" s="148"/>
      <c r="L981" s="148"/>
      <c r="M981" s="148"/>
      <c r="N981" s="243"/>
      <c r="O981" s="95"/>
      <c r="P981" s="95"/>
      <c r="Q981" s="148"/>
      <c r="R981" s="148"/>
      <c r="S981" s="148"/>
      <c r="T981" s="148"/>
      <c r="U981" s="148"/>
      <c r="V981" s="148"/>
      <c r="W981" s="148"/>
      <c r="X981" s="148"/>
      <c r="Y981" s="148"/>
      <c r="Z981" s="148"/>
    </row>
    <row r="982" spans="1:26" ht="15.75" customHeight="1">
      <c r="A982" s="148"/>
      <c r="B982" s="148"/>
      <c r="C982" s="148"/>
      <c r="D982" s="148"/>
      <c r="E982" s="235"/>
      <c r="F982" s="148"/>
      <c r="G982" s="148"/>
      <c r="H982" s="227"/>
      <c r="I982" s="148"/>
      <c r="J982" s="148"/>
      <c r="K982" s="148"/>
      <c r="L982" s="148"/>
      <c r="M982" s="148"/>
      <c r="N982" s="243"/>
      <c r="O982" s="95"/>
      <c r="P982" s="95"/>
      <c r="Q982" s="148"/>
      <c r="R982" s="148"/>
      <c r="S982" s="148"/>
      <c r="T982" s="148"/>
      <c r="U982" s="148"/>
      <c r="V982" s="148"/>
      <c r="W982" s="148"/>
      <c r="X982" s="148"/>
      <c r="Y982" s="148"/>
      <c r="Z982" s="148"/>
    </row>
    <row r="983" spans="1:26" ht="15.75" customHeight="1">
      <c r="A983" s="148"/>
      <c r="B983" s="148"/>
      <c r="C983" s="148"/>
      <c r="D983" s="148"/>
      <c r="E983" s="235"/>
      <c r="F983" s="148"/>
      <c r="G983" s="148"/>
      <c r="H983" s="227"/>
      <c r="I983" s="148"/>
      <c r="J983" s="148"/>
      <c r="K983" s="148"/>
      <c r="L983" s="148"/>
      <c r="M983" s="148"/>
      <c r="N983" s="243"/>
      <c r="O983" s="95"/>
      <c r="P983" s="95"/>
      <c r="Q983" s="148"/>
      <c r="R983" s="148"/>
      <c r="S983" s="148"/>
      <c r="T983" s="148"/>
      <c r="U983" s="148"/>
      <c r="V983" s="148"/>
      <c r="W983" s="148"/>
      <c r="X983" s="148"/>
      <c r="Y983" s="148"/>
      <c r="Z983" s="148"/>
    </row>
    <row r="984" spans="1:26" ht="15.75" customHeight="1">
      <c r="A984" s="148"/>
      <c r="B984" s="148"/>
      <c r="C984" s="148"/>
      <c r="D984" s="148"/>
      <c r="E984" s="235"/>
      <c r="F984" s="148"/>
      <c r="G984" s="148"/>
      <c r="H984" s="227"/>
      <c r="I984" s="148"/>
      <c r="J984" s="148"/>
      <c r="K984" s="148"/>
      <c r="L984" s="148"/>
      <c r="M984" s="148"/>
      <c r="N984" s="243"/>
      <c r="O984" s="95"/>
      <c r="P984" s="95"/>
      <c r="Q984" s="148"/>
      <c r="R984" s="148"/>
      <c r="S984" s="148"/>
      <c r="T984" s="148"/>
      <c r="U984" s="148"/>
      <c r="V984" s="148"/>
      <c r="W984" s="148"/>
      <c r="X984" s="148"/>
      <c r="Y984" s="148"/>
      <c r="Z984" s="148"/>
    </row>
    <row r="985" spans="1:26" ht="15.75" customHeight="1">
      <c r="A985" s="148"/>
      <c r="B985" s="148"/>
      <c r="C985" s="148"/>
      <c r="D985" s="148"/>
      <c r="E985" s="235"/>
      <c r="F985" s="148"/>
      <c r="G985" s="148"/>
      <c r="H985" s="227"/>
      <c r="I985" s="148"/>
      <c r="J985" s="148"/>
      <c r="K985" s="148"/>
      <c r="L985" s="148"/>
      <c r="M985" s="148"/>
      <c r="N985" s="243"/>
      <c r="O985" s="95"/>
      <c r="P985" s="95"/>
      <c r="Q985" s="148"/>
      <c r="R985" s="148"/>
      <c r="S985" s="148"/>
      <c r="T985" s="148"/>
      <c r="U985" s="148"/>
      <c r="V985" s="148"/>
      <c r="W985" s="148"/>
      <c r="X985" s="148"/>
      <c r="Y985" s="148"/>
      <c r="Z985" s="148"/>
    </row>
    <row r="986" spans="1:26" ht="15.75" customHeight="1">
      <c r="A986" s="148"/>
      <c r="B986" s="148"/>
      <c r="C986" s="148"/>
      <c r="D986" s="148"/>
      <c r="E986" s="235"/>
      <c r="F986" s="148"/>
      <c r="G986" s="148"/>
      <c r="H986" s="227"/>
      <c r="I986" s="148"/>
      <c r="J986" s="148"/>
      <c r="K986" s="148"/>
      <c r="L986" s="148"/>
      <c r="M986" s="148"/>
      <c r="N986" s="243"/>
      <c r="O986" s="95"/>
      <c r="P986" s="95"/>
      <c r="Q986" s="148"/>
      <c r="R986" s="148"/>
      <c r="S986" s="148"/>
      <c r="T986" s="148"/>
      <c r="U986" s="148"/>
      <c r="V986" s="148"/>
      <c r="W986" s="148"/>
      <c r="X986" s="148"/>
      <c r="Y986" s="148"/>
      <c r="Z986" s="148"/>
    </row>
    <row r="987" spans="1:26" ht="15.75" customHeight="1">
      <c r="A987" s="148"/>
      <c r="B987" s="148"/>
      <c r="C987" s="148"/>
      <c r="D987" s="148"/>
      <c r="E987" s="235"/>
      <c r="F987" s="148"/>
      <c r="G987" s="148"/>
      <c r="H987" s="227"/>
      <c r="I987" s="148"/>
      <c r="J987" s="148"/>
      <c r="K987" s="148"/>
      <c r="L987" s="148"/>
      <c r="M987" s="148"/>
      <c r="N987" s="243"/>
      <c r="O987" s="95"/>
      <c r="P987" s="95"/>
      <c r="Q987" s="148"/>
      <c r="R987" s="148"/>
      <c r="S987" s="148"/>
      <c r="T987" s="148"/>
      <c r="U987" s="148"/>
      <c r="V987" s="148"/>
      <c r="W987" s="148"/>
      <c r="X987" s="148"/>
      <c r="Y987" s="148"/>
      <c r="Z987" s="148"/>
    </row>
    <row r="988" spans="1:26" ht="15.75" customHeight="1">
      <c r="A988" s="148"/>
      <c r="B988" s="148"/>
      <c r="C988" s="148"/>
      <c r="D988" s="148"/>
      <c r="E988" s="235"/>
      <c r="F988" s="148"/>
      <c r="G988" s="148"/>
      <c r="H988" s="227"/>
      <c r="I988" s="148"/>
      <c r="J988" s="148"/>
      <c r="K988" s="148"/>
      <c r="L988" s="148"/>
      <c r="M988" s="148"/>
      <c r="N988" s="243"/>
      <c r="O988" s="95"/>
      <c r="P988" s="95"/>
      <c r="Q988" s="148"/>
      <c r="R988" s="148"/>
      <c r="S988" s="148"/>
      <c r="T988" s="148"/>
      <c r="U988" s="148"/>
      <c r="V988" s="148"/>
      <c r="W988" s="148"/>
      <c r="X988" s="148"/>
      <c r="Y988" s="148"/>
      <c r="Z988" s="148"/>
    </row>
    <row r="989" spans="1:26" ht="15.75" customHeight="1">
      <c r="A989" s="148"/>
      <c r="B989" s="148"/>
      <c r="C989" s="148"/>
      <c r="D989" s="148"/>
      <c r="E989" s="235"/>
      <c r="F989" s="148"/>
      <c r="G989" s="148"/>
      <c r="H989" s="227"/>
      <c r="I989" s="148"/>
      <c r="J989" s="148"/>
      <c r="K989" s="148"/>
      <c r="L989" s="148"/>
      <c r="M989" s="148"/>
      <c r="N989" s="243"/>
      <c r="O989" s="95"/>
      <c r="P989" s="95"/>
      <c r="Q989" s="148"/>
      <c r="R989" s="148"/>
      <c r="S989" s="148"/>
      <c r="T989" s="148"/>
      <c r="U989" s="148"/>
      <c r="V989" s="148"/>
      <c r="W989" s="148"/>
      <c r="X989" s="148"/>
      <c r="Y989" s="148"/>
      <c r="Z989" s="148"/>
    </row>
    <row r="990" spans="1:26" ht="15.75" customHeight="1">
      <c r="A990" s="148"/>
      <c r="B990" s="148"/>
      <c r="C990" s="148"/>
      <c r="D990" s="148"/>
      <c r="E990" s="235"/>
      <c r="F990" s="148"/>
      <c r="G990" s="148"/>
      <c r="H990" s="227"/>
      <c r="I990" s="148"/>
      <c r="J990" s="148"/>
      <c r="K990" s="148"/>
      <c r="L990" s="148"/>
      <c r="M990" s="148"/>
      <c r="N990" s="243"/>
      <c r="O990" s="95"/>
      <c r="P990" s="95"/>
      <c r="Q990" s="148"/>
      <c r="R990" s="148"/>
      <c r="S990" s="148"/>
      <c r="T990" s="148"/>
      <c r="U990" s="148"/>
      <c r="V990" s="148"/>
      <c r="W990" s="148"/>
      <c r="X990" s="148"/>
      <c r="Y990" s="148"/>
      <c r="Z990" s="148"/>
    </row>
    <row r="991" spans="1:26" ht="15.75" customHeight="1">
      <c r="A991" s="148"/>
      <c r="B991" s="148"/>
      <c r="C991" s="148"/>
      <c r="D991" s="148"/>
      <c r="E991" s="235"/>
      <c r="F991" s="148"/>
      <c r="G991" s="148"/>
      <c r="H991" s="227"/>
      <c r="I991" s="148"/>
      <c r="J991" s="148"/>
      <c r="K991" s="148"/>
      <c r="L991" s="148"/>
      <c r="M991" s="148"/>
      <c r="N991" s="243"/>
      <c r="O991" s="95"/>
      <c r="P991" s="95"/>
      <c r="Q991" s="148"/>
      <c r="R991" s="148"/>
      <c r="S991" s="148"/>
      <c r="T991" s="148"/>
      <c r="U991" s="148"/>
      <c r="V991" s="148"/>
      <c r="W991" s="148"/>
      <c r="X991" s="148"/>
      <c r="Y991" s="148"/>
      <c r="Z991" s="148"/>
    </row>
    <row r="992" spans="1:26" ht="15.75" customHeight="1">
      <c r="A992" s="148"/>
      <c r="B992" s="148"/>
      <c r="C992" s="148"/>
      <c r="D992" s="148"/>
      <c r="E992" s="235"/>
      <c r="F992" s="148"/>
      <c r="G992" s="148"/>
      <c r="H992" s="227"/>
      <c r="I992" s="148"/>
      <c r="J992" s="148"/>
      <c r="K992" s="148"/>
      <c r="L992" s="148"/>
      <c r="M992" s="148"/>
      <c r="N992" s="243"/>
      <c r="O992" s="95"/>
      <c r="P992" s="95"/>
      <c r="Q992" s="148"/>
      <c r="R992" s="148"/>
      <c r="S992" s="148"/>
      <c r="T992" s="148"/>
      <c r="U992" s="148"/>
      <c r="V992" s="148"/>
      <c r="W992" s="148"/>
      <c r="X992" s="148"/>
      <c r="Y992" s="148"/>
      <c r="Z992" s="148"/>
    </row>
    <row r="993" spans="1:26" ht="15.75" customHeight="1">
      <c r="A993" s="148"/>
      <c r="B993" s="148"/>
      <c r="C993" s="148"/>
      <c r="D993" s="148"/>
      <c r="E993" s="235"/>
      <c r="F993" s="148"/>
      <c r="G993" s="148"/>
      <c r="H993" s="227"/>
      <c r="I993" s="148"/>
      <c r="J993" s="148"/>
      <c r="K993" s="148"/>
      <c r="L993" s="148"/>
      <c r="M993" s="148"/>
      <c r="N993" s="243"/>
      <c r="O993" s="95"/>
      <c r="P993" s="95"/>
      <c r="Q993" s="148"/>
      <c r="R993" s="148"/>
      <c r="S993" s="148"/>
      <c r="T993" s="148"/>
      <c r="U993" s="148"/>
      <c r="V993" s="148"/>
      <c r="W993" s="148"/>
      <c r="X993" s="148"/>
      <c r="Y993" s="148"/>
      <c r="Z993" s="148"/>
    </row>
    <row r="994" spans="1:26" ht="15.75" customHeight="1">
      <c r="A994" s="148"/>
      <c r="B994" s="148"/>
      <c r="C994" s="148"/>
      <c r="D994" s="148"/>
      <c r="E994" s="235"/>
      <c r="F994" s="148"/>
      <c r="G994" s="148"/>
      <c r="H994" s="227"/>
      <c r="I994" s="148"/>
      <c r="J994" s="148"/>
      <c r="K994" s="148"/>
      <c r="L994" s="148"/>
      <c r="M994" s="148"/>
      <c r="N994" s="243"/>
      <c r="O994" s="95"/>
      <c r="P994" s="95"/>
      <c r="Q994" s="148"/>
      <c r="R994" s="148"/>
      <c r="S994" s="148"/>
      <c r="T994" s="148"/>
      <c r="U994" s="148"/>
      <c r="V994" s="148"/>
      <c r="W994" s="148"/>
      <c r="X994" s="148"/>
      <c r="Y994" s="148"/>
      <c r="Z994" s="148"/>
    </row>
    <row r="995" spans="1:26" ht="15.75" customHeight="1">
      <c r="A995" s="148"/>
      <c r="B995" s="148"/>
      <c r="C995" s="148"/>
      <c r="D995" s="148"/>
      <c r="E995" s="235"/>
      <c r="F995" s="148"/>
      <c r="G995" s="148"/>
      <c r="H995" s="227"/>
      <c r="I995" s="148"/>
      <c r="J995" s="148"/>
      <c r="K995" s="148"/>
      <c r="L995" s="148"/>
      <c r="M995" s="148"/>
      <c r="N995" s="243"/>
      <c r="O995" s="95"/>
      <c r="P995" s="95"/>
      <c r="Q995" s="148"/>
      <c r="R995" s="148"/>
      <c r="S995" s="148"/>
      <c r="T995" s="148"/>
      <c r="U995" s="148"/>
      <c r="V995" s="148"/>
      <c r="W995" s="148"/>
      <c r="X995" s="148"/>
      <c r="Y995" s="148"/>
      <c r="Z995" s="148"/>
    </row>
    <row r="996" spans="1:26" ht="15.75" customHeight="1">
      <c r="A996" s="148"/>
      <c r="B996" s="148"/>
      <c r="C996" s="148"/>
      <c r="D996" s="148"/>
      <c r="E996" s="235"/>
      <c r="F996" s="148"/>
      <c r="G996" s="148"/>
      <c r="H996" s="227"/>
      <c r="I996" s="148"/>
      <c r="J996" s="148"/>
      <c r="K996" s="148"/>
      <c r="L996" s="148"/>
      <c r="M996" s="148"/>
      <c r="N996" s="243"/>
      <c r="O996" s="95"/>
      <c r="P996" s="95"/>
      <c r="Q996" s="148"/>
      <c r="R996" s="148"/>
      <c r="S996" s="148"/>
      <c r="T996" s="148"/>
      <c r="U996" s="148"/>
      <c r="V996" s="148"/>
      <c r="W996" s="148"/>
      <c r="X996" s="148"/>
      <c r="Y996" s="148"/>
      <c r="Z996" s="148"/>
    </row>
    <row r="997" spans="1:26" ht="15.75" customHeight="1">
      <c r="A997" s="148"/>
      <c r="B997" s="148"/>
      <c r="C997" s="148"/>
      <c r="D997" s="148"/>
      <c r="E997" s="235"/>
      <c r="F997" s="148"/>
      <c r="G997" s="148"/>
      <c r="H997" s="227"/>
      <c r="I997" s="148"/>
      <c r="J997" s="148"/>
      <c r="K997" s="148"/>
      <c r="L997" s="148"/>
      <c r="M997" s="148"/>
      <c r="N997" s="243"/>
      <c r="O997" s="95"/>
      <c r="P997" s="95"/>
      <c r="Q997" s="148"/>
      <c r="R997" s="148"/>
      <c r="S997" s="148"/>
      <c r="T997" s="148"/>
      <c r="U997" s="148"/>
      <c r="V997" s="148"/>
      <c r="W997" s="148"/>
      <c r="X997" s="148"/>
      <c r="Y997" s="148"/>
      <c r="Z997" s="148"/>
    </row>
    <row r="998" spans="1:26" ht="15.75" customHeight="1">
      <c r="A998" s="148"/>
      <c r="B998" s="148"/>
      <c r="C998" s="148"/>
      <c r="D998" s="148"/>
      <c r="E998" s="235"/>
      <c r="F998" s="148"/>
      <c r="G998" s="148"/>
      <c r="H998" s="227"/>
      <c r="I998" s="148"/>
      <c r="J998" s="148"/>
      <c r="K998" s="148"/>
      <c r="L998" s="148"/>
      <c r="M998" s="148"/>
      <c r="N998" s="243"/>
      <c r="O998" s="95"/>
      <c r="P998" s="95"/>
      <c r="Q998" s="148"/>
      <c r="R998" s="148"/>
      <c r="S998" s="148"/>
      <c r="T998" s="148"/>
      <c r="U998" s="148"/>
      <c r="V998" s="148"/>
      <c r="W998" s="148"/>
      <c r="X998" s="148"/>
      <c r="Y998" s="148"/>
      <c r="Z998" s="148"/>
    </row>
    <row r="999" spans="1:26" ht="15.75" customHeight="1">
      <c r="A999" s="148"/>
      <c r="B999" s="148"/>
      <c r="C999" s="148"/>
      <c r="D999" s="148"/>
      <c r="E999" s="235"/>
      <c r="F999" s="148"/>
      <c r="G999" s="148"/>
      <c r="H999" s="227"/>
      <c r="I999" s="148"/>
      <c r="J999" s="148"/>
      <c r="K999" s="148"/>
      <c r="L999" s="148"/>
      <c r="M999" s="148"/>
      <c r="N999" s="243"/>
      <c r="O999" s="95"/>
      <c r="P999" s="95"/>
      <c r="Q999" s="148"/>
      <c r="R999" s="148"/>
      <c r="S999" s="148"/>
      <c r="T999" s="148"/>
      <c r="U999" s="148"/>
      <c r="V999" s="148"/>
      <c r="W999" s="148"/>
      <c r="X999" s="148"/>
      <c r="Y999" s="148"/>
      <c r="Z999" s="148"/>
    </row>
    <row r="1000" spans="1:26" ht="15.75" customHeight="1">
      <c r="A1000" s="148"/>
      <c r="B1000" s="148"/>
      <c r="C1000" s="148"/>
      <c r="D1000" s="148"/>
      <c r="E1000" s="235"/>
      <c r="F1000" s="148"/>
      <c r="G1000" s="148"/>
      <c r="H1000" s="227"/>
      <c r="I1000" s="148"/>
      <c r="J1000" s="148"/>
      <c r="K1000" s="148"/>
      <c r="L1000" s="148"/>
      <c r="M1000" s="148"/>
      <c r="N1000" s="243"/>
      <c r="O1000" s="95"/>
      <c r="P1000" s="95"/>
      <c r="Q1000" s="148"/>
      <c r="R1000" s="148"/>
      <c r="S1000" s="148"/>
      <c r="T1000" s="148"/>
      <c r="U1000" s="148"/>
      <c r="V1000" s="148"/>
      <c r="W1000" s="148"/>
      <c r="X1000" s="148"/>
      <c r="Y1000" s="148"/>
      <c r="Z1000" s="148"/>
    </row>
    <row r="1001" spans="1:26" ht="15.75" customHeight="1">
      <c r="A1001" s="148"/>
      <c r="B1001" s="148"/>
      <c r="C1001" s="148"/>
      <c r="D1001" s="148"/>
      <c r="E1001" s="235"/>
      <c r="F1001" s="148"/>
      <c r="G1001" s="148"/>
      <c r="H1001" s="227"/>
      <c r="I1001" s="148"/>
      <c r="J1001" s="148"/>
      <c r="K1001" s="148"/>
      <c r="L1001" s="148"/>
      <c r="M1001" s="148"/>
      <c r="N1001" s="243"/>
      <c r="O1001" s="95"/>
      <c r="P1001" s="95"/>
      <c r="Q1001" s="148"/>
      <c r="R1001" s="148"/>
      <c r="S1001" s="148"/>
      <c r="T1001" s="148"/>
      <c r="U1001" s="148"/>
      <c r="V1001" s="148"/>
      <c r="W1001" s="148"/>
      <c r="X1001" s="148"/>
      <c r="Y1001" s="148"/>
      <c r="Z1001" s="148"/>
    </row>
    <row r="1002" spans="1:26" ht="15.75" customHeight="1">
      <c r="A1002" s="148"/>
      <c r="B1002" s="148"/>
      <c r="C1002" s="148"/>
      <c r="D1002" s="148"/>
      <c r="E1002" s="235"/>
      <c r="F1002" s="148"/>
      <c r="G1002" s="148"/>
      <c r="H1002" s="227"/>
      <c r="I1002" s="148"/>
      <c r="J1002" s="148"/>
      <c r="K1002" s="148"/>
      <c r="L1002" s="148"/>
      <c r="M1002" s="148"/>
      <c r="N1002" s="243"/>
      <c r="O1002" s="95"/>
      <c r="P1002" s="95"/>
      <c r="Q1002" s="148"/>
      <c r="R1002" s="148"/>
      <c r="S1002" s="148"/>
      <c r="T1002" s="148"/>
      <c r="U1002" s="148"/>
      <c r="V1002" s="148"/>
      <c r="W1002" s="148"/>
      <c r="X1002" s="148"/>
      <c r="Y1002" s="148"/>
      <c r="Z1002" s="148"/>
    </row>
    <row r="1003" spans="1:26" ht="15.75" customHeight="1">
      <c r="A1003" s="148"/>
      <c r="B1003" s="148"/>
      <c r="C1003" s="148"/>
      <c r="D1003" s="148"/>
      <c r="E1003" s="235"/>
      <c r="F1003" s="148"/>
      <c r="G1003" s="148"/>
      <c r="H1003" s="227"/>
      <c r="I1003" s="148"/>
      <c r="J1003" s="148"/>
      <c r="K1003" s="148"/>
      <c r="L1003" s="148"/>
      <c r="M1003" s="148"/>
      <c r="N1003" s="243"/>
      <c r="O1003" s="95"/>
      <c r="P1003" s="95"/>
      <c r="Q1003" s="148"/>
      <c r="R1003" s="148"/>
      <c r="S1003" s="148"/>
      <c r="T1003" s="148"/>
      <c r="U1003" s="148"/>
      <c r="V1003" s="148"/>
      <c r="W1003" s="148"/>
      <c r="X1003" s="148"/>
      <c r="Y1003" s="148"/>
      <c r="Z1003" s="148"/>
    </row>
    <row r="1004" spans="1:26" ht="15.75" customHeight="1">
      <c r="A1004" s="148"/>
      <c r="B1004" s="148"/>
      <c r="C1004" s="148"/>
      <c r="D1004" s="148"/>
      <c r="E1004" s="235"/>
      <c r="F1004" s="148"/>
      <c r="G1004" s="148"/>
      <c r="H1004" s="227"/>
      <c r="I1004" s="148"/>
      <c r="J1004" s="148"/>
      <c r="K1004" s="148"/>
      <c r="L1004" s="148"/>
      <c r="M1004" s="148"/>
      <c r="N1004" s="243"/>
      <c r="O1004" s="95"/>
      <c r="P1004" s="95"/>
      <c r="Q1004" s="148"/>
      <c r="R1004" s="148"/>
      <c r="S1004" s="148"/>
      <c r="T1004" s="148"/>
      <c r="U1004" s="148"/>
      <c r="V1004" s="148"/>
      <c r="W1004" s="148"/>
      <c r="X1004" s="148"/>
      <c r="Y1004" s="148"/>
      <c r="Z1004" s="148"/>
    </row>
    <row r="1005" spans="1:26" ht="15.75" customHeight="1">
      <c r="A1005" s="148"/>
      <c r="B1005" s="148"/>
      <c r="C1005" s="148"/>
      <c r="D1005" s="148"/>
      <c r="E1005" s="235"/>
      <c r="F1005" s="148"/>
      <c r="G1005" s="148"/>
      <c r="H1005" s="227"/>
      <c r="I1005" s="148"/>
      <c r="J1005" s="148"/>
      <c r="K1005" s="148"/>
      <c r="L1005" s="148"/>
      <c r="M1005" s="148"/>
      <c r="N1005" s="243"/>
      <c r="O1005" s="95"/>
      <c r="P1005" s="95"/>
      <c r="Q1005" s="148"/>
      <c r="R1005" s="148"/>
      <c r="S1005" s="148"/>
      <c r="T1005" s="148"/>
      <c r="U1005" s="148"/>
      <c r="V1005" s="148"/>
      <c r="W1005" s="148"/>
      <c r="X1005" s="148"/>
      <c r="Y1005" s="148"/>
      <c r="Z1005" s="148"/>
    </row>
    <row r="1006" spans="1:26" ht="15.75" customHeight="1">
      <c r="A1006" s="148"/>
      <c r="B1006" s="148"/>
      <c r="C1006" s="148"/>
      <c r="D1006" s="148"/>
      <c r="E1006" s="235"/>
      <c r="F1006" s="148"/>
      <c r="G1006" s="148"/>
      <c r="H1006" s="227"/>
      <c r="I1006" s="148"/>
      <c r="J1006" s="148"/>
      <c r="K1006" s="148"/>
      <c r="L1006" s="148"/>
      <c r="M1006" s="148"/>
      <c r="N1006" s="243"/>
      <c r="O1006" s="95"/>
      <c r="P1006" s="95"/>
      <c r="Q1006" s="148"/>
      <c r="R1006" s="148"/>
      <c r="S1006" s="148"/>
      <c r="T1006" s="148"/>
      <c r="U1006" s="148"/>
      <c r="V1006" s="148"/>
      <c r="W1006" s="148"/>
      <c r="X1006" s="148"/>
      <c r="Y1006" s="148"/>
      <c r="Z1006" s="148"/>
    </row>
    <row r="1007" spans="1:26" ht="15.75" customHeight="1">
      <c r="A1007" s="148"/>
      <c r="B1007" s="148"/>
      <c r="C1007" s="148"/>
      <c r="D1007" s="148"/>
      <c r="E1007" s="235"/>
      <c r="F1007" s="148"/>
      <c r="G1007" s="148"/>
      <c r="H1007" s="227"/>
      <c r="I1007" s="148"/>
      <c r="J1007" s="148"/>
      <c r="K1007" s="148"/>
      <c r="L1007" s="148"/>
      <c r="M1007" s="148"/>
      <c r="N1007" s="243"/>
      <c r="O1007" s="95"/>
      <c r="P1007" s="95"/>
      <c r="Q1007" s="148"/>
      <c r="R1007" s="148"/>
      <c r="S1007" s="148"/>
      <c r="T1007" s="148"/>
      <c r="U1007" s="148"/>
      <c r="V1007" s="148"/>
      <c r="W1007" s="148"/>
      <c r="X1007" s="148"/>
      <c r="Y1007" s="148"/>
      <c r="Z1007" s="148"/>
    </row>
    <row r="1008" spans="1:26" ht="15.75" customHeight="1">
      <c r="A1008" s="148"/>
      <c r="B1008" s="148"/>
      <c r="C1008" s="148"/>
      <c r="D1008" s="148"/>
      <c r="E1008" s="235"/>
      <c r="F1008" s="148"/>
      <c r="G1008" s="148"/>
      <c r="H1008" s="227"/>
      <c r="I1008" s="148"/>
      <c r="J1008" s="148"/>
      <c r="K1008" s="148"/>
      <c r="L1008" s="148"/>
      <c r="M1008" s="148"/>
      <c r="N1008" s="243"/>
      <c r="O1008" s="95"/>
      <c r="P1008" s="95"/>
      <c r="Q1008" s="148"/>
      <c r="R1008" s="148"/>
      <c r="S1008" s="148"/>
      <c r="T1008" s="148"/>
      <c r="U1008" s="148"/>
      <c r="V1008" s="148"/>
      <c r="W1008" s="148"/>
      <c r="X1008" s="148"/>
      <c r="Y1008" s="148"/>
      <c r="Z1008" s="148"/>
    </row>
    <row r="1009" spans="1:26" ht="15.75" customHeight="1">
      <c r="A1009" s="148"/>
      <c r="B1009" s="148"/>
      <c r="C1009" s="148"/>
      <c r="D1009" s="148"/>
      <c r="E1009" s="235"/>
      <c r="F1009" s="148"/>
      <c r="G1009" s="148"/>
      <c r="H1009" s="227"/>
      <c r="I1009" s="148"/>
      <c r="J1009" s="148"/>
      <c r="K1009" s="148"/>
      <c r="L1009" s="148"/>
      <c r="M1009" s="148"/>
      <c r="N1009" s="243"/>
      <c r="O1009" s="95"/>
      <c r="P1009" s="95"/>
      <c r="Q1009" s="148"/>
      <c r="R1009" s="148"/>
      <c r="S1009" s="148"/>
      <c r="T1009" s="148"/>
      <c r="U1009" s="148"/>
      <c r="V1009" s="148"/>
      <c r="W1009" s="148"/>
      <c r="X1009" s="148"/>
      <c r="Y1009" s="148"/>
      <c r="Z1009" s="148"/>
    </row>
    <row r="1010" spans="1:26" ht="15.75" customHeight="1">
      <c r="A1010" s="148"/>
      <c r="B1010" s="148"/>
      <c r="C1010" s="148"/>
      <c r="D1010" s="148"/>
      <c r="E1010" s="235"/>
      <c r="F1010" s="148"/>
      <c r="G1010" s="148"/>
      <c r="H1010" s="227"/>
      <c r="I1010" s="148"/>
      <c r="J1010" s="148"/>
      <c r="K1010" s="148"/>
      <c r="L1010" s="148"/>
      <c r="M1010" s="148"/>
      <c r="N1010" s="243"/>
      <c r="O1010" s="95"/>
      <c r="P1010" s="95"/>
      <c r="Q1010" s="148"/>
      <c r="R1010" s="148"/>
      <c r="S1010" s="148"/>
      <c r="T1010" s="148"/>
      <c r="U1010" s="148"/>
      <c r="V1010" s="148"/>
      <c r="W1010" s="148"/>
      <c r="X1010" s="148"/>
      <c r="Y1010" s="148"/>
      <c r="Z1010" s="148"/>
    </row>
    <row r="1011" spans="1:26" ht="15.75" customHeight="1">
      <c r="A1011" s="148"/>
      <c r="B1011" s="148"/>
      <c r="C1011" s="148"/>
      <c r="D1011" s="148"/>
      <c r="E1011" s="235"/>
      <c r="F1011" s="148"/>
      <c r="G1011" s="148"/>
      <c r="H1011" s="227"/>
      <c r="I1011" s="148"/>
      <c r="J1011" s="148"/>
      <c r="K1011" s="148"/>
      <c r="L1011" s="148"/>
      <c r="M1011" s="148"/>
      <c r="N1011" s="243"/>
      <c r="O1011" s="95"/>
      <c r="P1011" s="95"/>
      <c r="Q1011" s="148"/>
      <c r="R1011" s="148"/>
      <c r="S1011" s="148"/>
      <c r="T1011" s="148"/>
      <c r="U1011" s="148"/>
      <c r="V1011" s="148"/>
      <c r="W1011" s="148"/>
      <c r="X1011" s="148"/>
      <c r="Y1011" s="148"/>
      <c r="Z1011" s="148"/>
    </row>
    <row r="1012" spans="1:26" ht="15.75" customHeight="1">
      <c r="A1012" s="148"/>
      <c r="B1012" s="148"/>
      <c r="C1012" s="148"/>
      <c r="D1012" s="148"/>
      <c r="E1012" s="235"/>
      <c r="F1012" s="148"/>
      <c r="G1012" s="148"/>
      <c r="H1012" s="227"/>
      <c r="I1012" s="148"/>
      <c r="J1012" s="148"/>
      <c r="K1012" s="148"/>
      <c r="L1012" s="148"/>
      <c r="M1012" s="148"/>
      <c r="N1012" s="243"/>
      <c r="O1012" s="95"/>
      <c r="P1012" s="95"/>
      <c r="Q1012" s="148"/>
      <c r="R1012" s="148"/>
      <c r="S1012" s="148"/>
      <c r="T1012" s="148"/>
      <c r="U1012" s="148"/>
      <c r="V1012" s="148"/>
      <c r="W1012" s="148"/>
      <c r="X1012" s="148"/>
      <c r="Y1012" s="148"/>
      <c r="Z1012" s="148"/>
    </row>
    <row r="1013" spans="1:26" ht="15.75" customHeight="1">
      <c r="A1013" s="148"/>
      <c r="B1013" s="148"/>
      <c r="C1013" s="148"/>
      <c r="D1013" s="148"/>
      <c r="E1013" s="235"/>
      <c r="F1013" s="148"/>
      <c r="G1013" s="148"/>
      <c r="H1013" s="227"/>
      <c r="I1013" s="148"/>
      <c r="J1013" s="148"/>
      <c r="K1013" s="148"/>
      <c r="L1013" s="148"/>
      <c r="M1013" s="148"/>
      <c r="N1013" s="243"/>
      <c r="O1013" s="95"/>
      <c r="P1013" s="95"/>
      <c r="Q1013" s="148"/>
      <c r="R1013" s="148"/>
      <c r="S1013" s="148"/>
      <c r="T1013" s="148"/>
      <c r="U1013" s="148"/>
      <c r="V1013" s="148"/>
      <c r="W1013" s="148"/>
      <c r="X1013" s="148"/>
      <c r="Y1013" s="148"/>
      <c r="Z1013" s="148"/>
    </row>
    <row r="1014" spans="1:26" ht="15.75" customHeight="1">
      <c r="A1014" s="148"/>
      <c r="B1014" s="148"/>
      <c r="C1014" s="148"/>
      <c r="D1014" s="148"/>
      <c r="E1014" s="235"/>
      <c r="F1014" s="148"/>
      <c r="G1014" s="148"/>
      <c r="H1014" s="227"/>
      <c r="I1014" s="148"/>
      <c r="J1014" s="148"/>
      <c r="K1014" s="148"/>
      <c r="L1014" s="148"/>
      <c r="M1014" s="148"/>
      <c r="N1014" s="243"/>
      <c r="O1014" s="95"/>
      <c r="P1014" s="95"/>
      <c r="Q1014" s="148"/>
      <c r="R1014" s="148"/>
      <c r="S1014" s="148"/>
      <c r="T1014" s="148"/>
      <c r="U1014" s="148"/>
      <c r="V1014" s="148"/>
      <c r="W1014" s="148"/>
      <c r="X1014" s="148"/>
      <c r="Y1014" s="148"/>
      <c r="Z1014" s="148"/>
    </row>
    <row r="1015" spans="1:26" ht="15.75" customHeight="1">
      <c r="A1015" s="148"/>
      <c r="B1015" s="148"/>
      <c r="C1015" s="148"/>
      <c r="D1015" s="148"/>
      <c r="E1015" s="235"/>
      <c r="F1015" s="148"/>
      <c r="G1015" s="148"/>
      <c r="H1015" s="227"/>
      <c r="I1015" s="148"/>
      <c r="J1015" s="148"/>
      <c r="K1015" s="148"/>
      <c r="L1015" s="148"/>
      <c r="M1015" s="148"/>
      <c r="N1015" s="243"/>
      <c r="O1015" s="95"/>
      <c r="P1015" s="95"/>
      <c r="Q1015" s="148"/>
      <c r="R1015" s="148"/>
      <c r="S1015" s="148"/>
      <c r="T1015" s="148"/>
      <c r="U1015" s="148"/>
      <c r="V1015" s="148"/>
      <c r="W1015" s="148"/>
      <c r="X1015" s="148"/>
      <c r="Y1015" s="148"/>
      <c r="Z1015" s="148"/>
    </row>
    <row r="1016" spans="1:26" ht="15.75" customHeight="1">
      <c r="A1016" s="148"/>
      <c r="B1016" s="148"/>
      <c r="C1016" s="148"/>
      <c r="D1016" s="148"/>
      <c r="E1016" s="235"/>
      <c r="F1016" s="148"/>
      <c r="G1016" s="148"/>
      <c r="H1016" s="227"/>
      <c r="I1016" s="148"/>
      <c r="J1016" s="148"/>
      <c r="K1016" s="148"/>
      <c r="L1016" s="148"/>
      <c r="M1016" s="148"/>
      <c r="N1016" s="243"/>
      <c r="O1016" s="95"/>
      <c r="P1016" s="95"/>
      <c r="Q1016" s="148"/>
      <c r="R1016" s="148"/>
      <c r="S1016" s="148"/>
      <c r="T1016" s="148"/>
      <c r="U1016" s="148"/>
      <c r="V1016" s="148"/>
      <c r="W1016" s="148"/>
      <c r="X1016" s="148"/>
      <c r="Y1016" s="148"/>
      <c r="Z1016" s="148"/>
    </row>
    <row r="1017" spans="1:26" ht="15.75" customHeight="1">
      <c r="A1017" s="148"/>
      <c r="B1017" s="148"/>
      <c r="C1017" s="148"/>
      <c r="D1017" s="148"/>
      <c r="E1017" s="235"/>
      <c r="F1017" s="148"/>
      <c r="G1017" s="148"/>
      <c r="H1017" s="227"/>
      <c r="I1017" s="148"/>
      <c r="J1017" s="148"/>
      <c r="K1017" s="148"/>
      <c r="L1017" s="148"/>
      <c r="M1017" s="148"/>
      <c r="N1017" s="243"/>
      <c r="O1017" s="95"/>
      <c r="P1017" s="95"/>
      <c r="Q1017" s="148"/>
      <c r="R1017" s="148"/>
      <c r="S1017" s="148"/>
      <c r="T1017" s="148"/>
      <c r="U1017" s="148"/>
      <c r="V1017" s="148"/>
      <c r="W1017" s="148"/>
      <c r="X1017" s="148"/>
      <c r="Y1017" s="148"/>
      <c r="Z1017" s="148"/>
    </row>
  </sheetData>
  <mergeCells count="58">
    <mergeCell ref="D69:G69"/>
    <mergeCell ref="A70:J70"/>
    <mergeCell ref="D41:D49"/>
    <mergeCell ref="C64:G64"/>
    <mergeCell ref="D65:G65"/>
    <mergeCell ref="E66:G66"/>
    <mergeCell ref="C67:G67"/>
    <mergeCell ref="D68:G68"/>
    <mergeCell ref="D59:G59"/>
    <mergeCell ref="D60:G60"/>
    <mergeCell ref="D61:G61"/>
    <mergeCell ref="C62:G62"/>
    <mergeCell ref="D63:G63"/>
    <mergeCell ref="E54:G54"/>
    <mergeCell ref="E55:G55"/>
    <mergeCell ref="E56:G56"/>
    <mergeCell ref="E57:G57"/>
    <mergeCell ref="C58:G58"/>
    <mergeCell ref="E49:G49"/>
    <mergeCell ref="E50:G50"/>
    <mergeCell ref="E51:G51"/>
    <mergeCell ref="E52:G52"/>
    <mergeCell ref="E53:G53"/>
    <mergeCell ref="E44:G44"/>
    <mergeCell ref="E45:G45"/>
    <mergeCell ref="E46:G46"/>
    <mergeCell ref="E47:G47"/>
    <mergeCell ref="E48:G48"/>
    <mergeCell ref="E39:G39"/>
    <mergeCell ref="E40:G40"/>
    <mergeCell ref="E41:G41"/>
    <mergeCell ref="E42:G42"/>
    <mergeCell ref="E43:G43"/>
    <mergeCell ref="E27:G27"/>
    <mergeCell ref="C28:G28"/>
    <mergeCell ref="D29:G29"/>
    <mergeCell ref="D33:G33"/>
    <mergeCell ref="E38:G38"/>
    <mergeCell ref="B22:G22"/>
    <mergeCell ref="C23:G23"/>
    <mergeCell ref="D24:G24"/>
    <mergeCell ref="C25:G25"/>
    <mergeCell ref="D26:G26"/>
    <mergeCell ref="G15:M15"/>
    <mergeCell ref="G16:J16"/>
    <mergeCell ref="A18:M18"/>
    <mergeCell ref="B20:G20"/>
    <mergeCell ref="B21:G21"/>
    <mergeCell ref="G8:M8"/>
    <mergeCell ref="G9:J9"/>
    <mergeCell ref="G12:J12"/>
    <mergeCell ref="G13:J13"/>
    <mergeCell ref="G14:J14"/>
    <mergeCell ref="A1:M1"/>
    <mergeCell ref="A2:M2"/>
    <mergeCell ref="G5:J5"/>
    <mergeCell ref="G6:J6"/>
    <mergeCell ref="G7:J7"/>
  </mergeCells>
  <hyperlinks>
    <hyperlink ref="N38" r:id="rId1" tooltip="https://uandalas-my.sharepoint.com/:b:/g/personal/mutyavonnisa_sci_unand_ac_id/EQx96rcM50pLlka-IjFyT2oB1lf2DP4tmv3ICBxNpLpMXg?e=mma06u"/>
    <hyperlink ref="N39" r:id="rId2"/>
    <hyperlink ref="N40" r:id="rId3" tooltip="https://uandalas-my.sharepoint.com/:b:/g/personal/mutyavonnisa_sci_unand_ac_id/ES8E3P2OXadDhwndVygZ9swBZmNnFoS8QmURuPRjXa6LHQ?e=s0FPea"/>
    <hyperlink ref="N41" r:id="rId4" tooltip="https://uandalas-my.sharepoint.com/:b:/g/personal/mutyavonnisa_sci_unand_ac_id/EYKiDmwPHN1IsVkYbK2LzUgBhbTgw0gCEoCYDKP4nBFi6Q?e=Oyy6MY"/>
    <hyperlink ref="N42" r:id="rId5" tooltip="https://uandalas-my.sharepoint.com/:b:/g/personal/mutyavonnisa_sci_unand_ac_id/EUyeL-M-kBZGuIfL-FssXQsBZJ0eOVZyYg1Z6T6jXhzzJg"/>
    <hyperlink ref="N43" r:id="rId6"/>
    <hyperlink ref="N44" r:id="rId7"/>
    <hyperlink ref="N45" r:id="rId8"/>
    <hyperlink ref="N46" r:id="rId9"/>
    <hyperlink ref="N48" r:id="rId10"/>
    <hyperlink ref="N47" r:id="rId11"/>
    <hyperlink ref="N49" r:id="rId12"/>
    <hyperlink ref="N50" r:id="rId13"/>
    <hyperlink ref="N51" r:id="rId14"/>
    <hyperlink ref="N52" r:id="rId15"/>
    <hyperlink ref="N53" r:id="rId16"/>
    <hyperlink ref="N54" r:id="rId17"/>
    <hyperlink ref="N55" r:id="rId18"/>
    <hyperlink ref="N56" r:id="rId19"/>
    <hyperlink ref="N57" r:id="rId20"/>
    <hyperlink ref="N66" r:id="rId21"/>
  </hyperlinks>
  <pageMargins left="0.66929133858267698" right="0.62992125984252001" top="0.74803149606299202" bottom="0.55118110236220497" header="0" footer="0"/>
  <pageSetup paperSize="9" scale="65" orientation="portrait"/>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81"/>
  <sheetViews>
    <sheetView showGridLines="0" topLeftCell="A156" zoomScale="90" zoomScaleNormal="90" workbookViewId="0">
      <selection activeCell="M172" sqref="M172"/>
    </sheetView>
  </sheetViews>
  <sheetFormatPr defaultColWidth="12.58203125" defaultRowHeight="15" customHeight="1"/>
  <cols>
    <col min="1" max="1" width="3.83203125" customWidth="1"/>
    <col min="2" max="2" width="2.83203125" customWidth="1"/>
    <col min="3" max="3" width="2.75" customWidth="1"/>
    <col min="4" max="4" width="3.83203125" customWidth="1"/>
    <col min="5" max="5" width="22.75" customWidth="1"/>
    <col min="6" max="6" width="1.58203125" customWidth="1"/>
    <col min="7" max="7" width="14" customWidth="1"/>
    <col min="8" max="8" width="26.5" style="57" customWidth="1"/>
    <col min="9" max="9" width="13.58203125" customWidth="1"/>
    <col min="10" max="10" width="9.83203125" customWidth="1"/>
    <col min="11" max="11" width="8.75" customWidth="1"/>
    <col min="12" max="12" width="9.58203125" customWidth="1"/>
    <col min="13" max="13" width="31.25" customWidth="1"/>
    <col min="14" max="14" width="141.83203125" style="58" customWidth="1"/>
    <col min="15" max="15" width="15" style="59" customWidth="1"/>
    <col min="16" max="16" width="103.33203125" style="60" customWidth="1"/>
    <col min="17" max="26" width="8" customWidth="1"/>
  </cols>
  <sheetData>
    <row r="1" spans="1:26" ht="15" customHeight="1">
      <c r="A1" s="930" t="s">
        <v>362</v>
      </c>
      <c r="B1" s="931"/>
      <c r="C1" s="931"/>
      <c r="D1" s="931"/>
      <c r="E1" s="931"/>
      <c r="F1" s="931"/>
      <c r="G1" s="931"/>
      <c r="H1" s="931"/>
      <c r="I1" s="931"/>
      <c r="J1" s="931"/>
      <c r="K1" s="931"/>
      <c r="L1" s="931"/>
      <c r="M1" s="931"/>
      <c r="N1" s="95"/>
      <c r="O1" s="95"/>
      <c r="P1" s="96"/>
      <c r="Q1" s="148"/>
      <c r="R1" s="148"/>
      <c r="S1" s="148"/>
      <c r="T1" s="148"/>
      <c r="U1" s="148"/>
      <c r="V1" s="148"/>
      <c r="W1" s="148"/>
      <c r="X1" s="148"/>
      <c r="Y1" s="148"/>
      <c r="Z1" s="148"/>
    </row>
    <row r="2" spans="1:26" ht="15" customHeight="1">
      <c r="A2" s="930" t="s">
        <v>1789</v>
      </c>
      <c r="B2" s="931"/>
      <c r="C2" s="931"/>
      <c r="D2" s="931"/>
      <c r="E2" s="931"/>
      <c r="F2" s="931"/>
      <c r="G2" s="931"/>
      <c r="H2" s="931"/>
      <c r="I2" s="931"/>
      <c r="J2" s="931"/>
      <c r="K2" s="931"/>
      <c r="L2" s="931"/>
      <c r="M2" s="931"/>
      <c r="N2" s="95"/>
      <c r="O2" s="95"/>
      <c r="P2" s="96"/>
      <c r="Q2" s="148"/>
      <c r="R2" s="148"/>
      <c r="S2" s="148"/>
      <c r="T2" s="148"/>
      <c r="U2" s="148"/>
      <c r="V2" s="148"/>
      <c r="W2" s="148"/>
      <c r="X2" s="148"/>
      <c r="Y2" s="148"/>
      <c r="Z2" s="148"/>
    </row>
    <row r="3" spans="1:26" ht="15" customHeight="1">
      <c r="A3" s="62"/>
      <c r="B3" s="62"/>
      <c r="C3" s="62"/>
      <c r="D3" s="62"/>
      <c r="E3" s="62"/>
      <c r="F3" s="62"/>
      <c r="G3" s="62"/>
      <c r="H3" s="63"/>
      <c r="I3" s="97"/>
      <c r="J3" s="62"/>
      <c r="K3" s="63"/>
      <c r="L3" s="63"/>
      <c r="M3" s="62"/>
      <c r="N3" s="98"/>
      <c r="O3" s="95"/>
      <c r="P3" s="96"/>
      <c r="Q3" s="148"/>
      <c r="R3" s="148"/>
      <c r="S3" s="148"/>
      <c r="T3" s="148"/>
      <c r="U3" s="148"/>
      <c r="V3" s="148"/>
      <c r="W3" s="148"/>
      <c r="X3" s="148"/>
      <c r="Y3" s="148"/>
      <c r="Z3" s="148"/>
    </row>
    <row r="4" spans="1:26" ht="15" customHeight="1">
      <c r="A4" s="62" t="s">
        <v>1200</v>
      </c>
      <c r="B4" s="62"/>
      <c r="C4" s="62"/>
      <c r="D4" s="64"/>
      <c r="E4" s="64"/>
      <c r="F4" s="64"/>
      <c r="G4" s="62"/>
      <c r="H4" s="63"/>
      <c r="I4" s="97"/>
      <c r="J4" s="62"/>
      <c r="K4" s="63"/>
      <c r="L4" s="63"/>
      <c r="M4" s="62"/>
      <c r="N4" s="98"/>
      <c r="O4" s="95"/>
      <c r="P4" s="96"/>
      <c r="Q4" s="148"/>
      <c r="R4" s="148"/>
      <c r="S4" s="148"/>
      <c r="T4" s="148"/>
      <c r="U4" s="148"/>
      <c r="V4" s="148"/>
      <c r="W4" s="148"/>
      <c r="X4" s="148"/>
      <c r="Y4" s="148"/>
      <c r="Z4" s="148"/>
    </row>
    <row r="5" spans="1:26" ht="15" customHeight="1">
      <c r="A5" s="62"/>
      <c r="B5" s="62"/>
      <c r="C5" s="62" t="s">
        <v>365</v>
      </c>
      <c r="D5" s="62"/>
      <c r="E5" s="62"/>
      <c r="F5" s="62" t="s">
        <v>112</v>
      </c>
      <c r="G5" s="986" t="str">
        <f>PENDIDIKAN!F5</f>
        <v>Dr. Afdhal Muttaqin H.S. M.Si</v>
      </c>
      <c r="H5" s="931"/>
      <c r="I5" s="931"/>
      <c r="J5" s="931"/>
      <c r="K5" s="63"/>
      <c r="L5" s="63"/>
      <c r="M5" s="62"/>
      <c r="N5" s="98"/>
      <c r="O5" s="95"/>
      <c r="P5" s="96"/>
      <c r="Q5" s="148"/>
      <c r="R5" s="148"/>
      <c r="S5" s="148"/>
      <c r="T5" s="148"/>
      <c r="U5" s="148"/>
      <c r="V5" s="148"/>
      <c r="W5" s="148"/>
      <c r="X5" s="148"/>
      <c r="Y5" s="148"/>
      <c r="Z5" s="148"/>
    </row>
    <row r="6" spans="1:26" ht="15" customHeight="1">
      <c r="A6" s="62"/>
      <c r="B6" s="62"/>
      <c r="C6" s="62" t="s">
        <v>367</v>
      </c>
      <c r="D6" s="62"/>
      <c r="E6" s="62"/>
      <c r="F6" s="62" t="s">
        <v>112</v>
      </c>
      <c r="G6" s="1375" t="str">
        <f>PENDIDIKAN!F6</f>
        <v>197704292005011002</v>
      </c>
      <c r="H6" s="931"/>
      <c r="I6" s="931"/>
      <c r="J6" s="931"/>
      <c r="K6" s="63"/>
      <c r="L6" s="63"/>
      <c r="M6" s="62"/>
      <c r="N6" s="98"/>
      <c r="O6" s="95"/>
      <c r="P6" s="96"/>
      <c r="Q6" s="148"/>
      <c r="R6" s="148"/>
      <c r="S6" s="148"/>
      <c r="T6" s="148"/>
      <c r="U6" s="148"/>
      <c r="V6" s="148"/>
      <c r="W6" s="148"/>
      <c r="X6" s="148"/>
      <c r="Y6" s="148"/>
      <c r="Z6" s="148"/>
    </row>
    <row r="7" spans="1:26" ht="15" customHeight="1">
      <c r="A7" s="62"/>
      <c r="B7" s="62"/>
      <c r="C7" s="62" t="s">
        <v>369</v>
      </c>
      <c r="D7" s="62"/>
      <c r="E7" s="62"/>
      <c r="F7" s="62" t="s">
        <v>112</v>
      </c>
      <c r="G7" s="986" t="str">
        <f>PENDIDIKAN!F7</f>
        <v>Penata Tingkat I (Gol. III/d)</v>
      </c>
      <c r="H7" s="931"/>
      <c r="I7" s="931"/>
      <c r="J7" s="931"/>
      <c r="K7" s="63"/>
      <c r="L7" s="63"/>
      <c r="M7" s="62"/>
      <c r="N7" s="98"/>
      <c r="O7" s="95"/>
      <c r="P7" s="96"/>
      <c r="Q7" s="148"/>
      <c r="R7" s="148"/>
      <c r="S7" s="148"/>
      <c r="T7" s="148"/>
      <c r="U7" s="148"/>
      <c r="V7" s="148"/>
      <c r="W7" s="148"/>
      <c r="X7" s="148"/>
      <c r="Y7" s="148"/>
      <c r="Z7" s="148"/>
    </row>
    <row r="8" spans="1:26" ht="15" customHeight="1">
      <c r="A8" s="62"/>
      <c r="B8" s="62"/>
      <c r="C8" s="62" t="s">
        <v>371</v>
      </c>
      <c r="D8" s="62"/>
      <c r="E8" s="62"/>
      <c r="F8" s="62" t="s">
        <v>112</v>
      </c>
      <c r="G8" s="986" t="str">
        <f>PENDIDIKAN!F8</f>
        <v>Ketua Jurusan Fisika</v>
      </c>
      <c r="H8" s="931"/>
      <c r="I8" s="931"/>
      <c r="J8" s="931"/>
      <c r="K8" s="931"/>
      <c r="L8" s="931"/>
      <c r="M8" s="931"/>
      <c r="N8" s="98"/>
      <c r="O8" s="95"/>
      <c r="P8" s="96"/>
      <c r="Q8" s="148"/>
      <c r="R8" s="148"/>
      <c r="S8" s="148"/>
      <c r="T8" s="148"/>
      <c r="U8" s="148"/>
      <c r="V8" s="148"/>
      <c r="W8" s="148"/>
      <c r="X8" s="148"/>
      <c r="Y8" s="148"/>
      <c r="Z8" s="148"/>
    </row>
    <row r="9" spans="1:26" ht="15" customHeight="1">
      <c r="A9" s="62"/>
      <c r="B9" s="62"/>
      <c r="C9" s="62" t="s">
        <v>83</v>
      </c>
      <c r="D9" s="62"/>
      <c r="E9" s="62"/>
      <c r="F9" s="62" t="s">
        <v>112</v>
      </c>
      <c r="G9" s="986" t="str">
        <f>PENDIDIKAN!F9</f>
        <v>Fakultas Matematika dan Ilmu Pengetahuan Alam Universitas Andalas</v>
      </c>
      <c r="H9" s="931"/>
      <c r="I9" s="931"/>
      <c r="J9" s="931"/>
      <c r="K9" s="63"/>
      <c r="L9" s="63"/>
      <c r="M9" s="62"/>
      <c r="N9" s="98"/>
      <c r="O9" s="95"/>
      <c r="P9" s="96"/>
      <c r="Q9" s="148"/>
      <c r="R9" s="148"/>
      <c r="S9" s="148"/>
      <c r="T9" s="148"/>
      <c r="U9" s="148"/>
      <c r="V9" s="148"/>
      <c r="W9" s="148"/>
      <c r="X9" s="148"/>
      <c r="Y9" s="148"/>
      <c r="Z9" s="148"/>
    </row>
    <row r="10" spans="1:26" ht="15" customHeight="1">
      <c r="A10" s="62"/>
      <c r="B10" s="62"/>
      <c r="C10" s="62"/>
      <c r="D10" s="62"/>
      <c r="E10" s="62"/>
      <c r="F10" s="62"/>
      <c r="G10" s="64"/>
      <c r="H10" s="63"/>
      <c r="I10" s="64"/>
      <c r="J10" s="64"/>
      <c r="K10" s="63"/>
      <c r="L10" s="63"/>
      <c r="M10" s="62"/>
      <c r="N10" s="98"/>
      <c r="O10" s="95"/>
      <c r="P10" s="96"/>
      <c r="Q10" s="148"/>
      <c r="R10" s="148"/>
      <c r="S10" s="148"/>
      <c r="T10" s="148"/>
      <c r="U10" s="148"/>
      <c r="V10" s="148"/>
      <c r="W10" s="148"/>
      <c r="X10" s="148"/>
      <c r="Y10" s="148"/>
      <c r="Z10" s="148"/>
    </row>
    <row r="11" spans="1:26" ht="15" customHeight="1">
      <c r="A11" s="62" t="s">
        <v>1201</v>
      </c>
      <c r="B11" s="62"/>
      <c r="C11" s="62"/>
      <c r="D11" s="64"/>
      <c r="E11" s="64"/>
      <c r="F11" s="64"/>
      <c r="G11" s="62"/>
      <c r="H11" s="63"/>
      <c r="I11" s="97"/>
      <c r="J11" s="62"/>
      <c r="K11" s="63"/>
      <c r="L11" s="63"/>
      <c r="M11" s="62"/>
      <c r="N11" s="98"/>
      <c r="O11" s="95"/>
      <c r="P11" s="96"/>
      <c r="Q11" s="148"/>
      <c r="R11" s="148"/>
      <c r="S11" s="148"/>
      <c r="T11" s="148"/>
      <c r="U11" s="148"/>
      <c r="V11" s="148"/>
      <c r="W11" s="148"/>
      <c r="X11" s="148"/>
      <c r="Y11" s="148"/>
      <c r="Z11" s="148"/>
    </row>
    <row r="12" spans="1:26" ht="15" customHeight="1">
      <c r="A12" s="62"/>
      <c r="B12" s="62"/>
      <c r="C12" s="62" t="s">
        <v>62</v>
      </c>
      <c r="D12" s="62"/>
      <c r="E12" s="62"/>
      <c r="F12" s="62" t="s">
        <v>112</v>
      </c>
      <c r="G12" s="986" t="str">
        <f>PENDIDIKAN!F12</f>
        <v>Mutya Vonnisa, M.Sc</v>
      </c>
      <c r="H12" s="931"/>
      <c r="I12" s="931"/>
      <c r="J12" s="931"/>
      <c r="K12" s="63"/>
      <c r="L12" s="63"/>
      <c r="M12" s="62"/>
      <c r="N12" s="98"/>
      <c r="O12" s="95"/>
      <c r="P12" s="96"/>
      <c r="Q12" s="148"/>
      <c r="R12" s="148"/>
      <c r="S12" s="148"/>
      <c r="T12" s="148"/>
      <c r="U12" s="148"/>
      <c r="V12" s="148"/>
      <c r="W12" s="148"/>
      <c r="X12" s="148"/>
      <c r="Y12" s="148"/>
      <c r="Z12" s="148"/>
    </row>
    <row r="13" spans="1:26" ht="15" customHeight="1">
      <c r="A13" s="62"/>
      <c r="B13" s="62"/>
      <c r="C13" s="62" t="s">
        <v>374</v>
      </c>
      <c r="D13" s="62"/>
      <c r="E13" s="62"/>
      <c r="F13" s="62" t="s">
        <v>112</v>
      </c>
      <c r="G13" s="986" t="str">
        <f>PENDIDIKAN!F13</f>
        <v>19850812 201212 2 001 / 0112088502</v>
      </c>
      <c r="H13" s="931"/>
      <c r="I13" s="931"/>
      <c r="J13" s="931"/>
      <c r="K13" s="63"/>
      <c r="L13" s="63"/>
      <c r="M13" s="62"/>
      <c r="N13" s="98"/>
      <c r="O13" s="95"/>
      <c r="P13" s="96"/>
      <c r="Q13" s="148"/>
      <c r="R13" s="148"/>
      <c r="S13" s="148"/>
      <c r="T13" s="148"/>
      <c r="U13" s="148"/>
      <c r="V13" s="148"/>
      <c r="W13" s="148"/>
      <c r="X13" s="148"/>
      <c r="Y13" s="148"/>
      <c r="Z13" s="148"/>
    </row>
    <row r="14" spans="1:26" ht="15" customHeight="1">
      <c r="A14" s="62"/>
      <c r="B14" s="62"/>
      <c r="C14" s="62" t="s">
        <v>369</v>
      </c>
      <c r="D14" s="62"/>
      <c r="E14" s="62"/>
      <c r="F14" s="62" t="s">
        <v>112</v>
      </c>
      <c r="G14" s="986" t="str">
        <f>PENDIDIKAN!F14</f>
        <v>Penata Muda Tingkat I/IIIb/01 Desember 2012</v>
      </c>
      <c r="H14" s="931"/>
      <c r="I14" s="931"/>
      <c r="J14" s="931"/>
      <c r="K14" s="63"/>
      <c r="L14" s="63"/>
      <c r="M14" s="62"/>
      <c r="N14" s="98"/>
      <c r="O14" s="95"/>
      <c r="P14" s="96"/>
      <c r="Q14" s="148"/>
      <c r="R14" s="148"/>
      <c r="S14" s="148"/>
      <c r="T14" s="148"/>
      <c r="U14" s="148"/>
      <c r="V14" s="148"/>
      <c r="W14" s="148"/>
      <c r="X14" s="148"/>
      <c r="Y14" s="148"/>
      <c r="Z14" s="148"/>
    </row>
    <row r="15" spans="1:26" ht="15" customHeight="1">
      <c r="A15" s="62"/>
      <c r="B15" s="62"/>
      <c r="C15" s="62" t="s">
        <v>371</v>
      </c>
      <c r="D15" s="62"/>
      <c r="E15" s="62"/>
      <c r="F15" s="62" t="s">
        <v>112</v>
      </c>
      <c r="G15" s="986" t="str">
        <f>PENDIDIKAN!F15</f>
        <v>Asisten Ahli/1 Juli 2015</v>
      </c>
      <c r="H15" s="931"/>
      <c r="I15" s="931"/>
      <c r="J15" s="931"/>
      <c r="K15" s="931"/>
      <c r="L15" s="931"/>
      <c r="M15" s="931"/>
      <c r="N15" s="98"/>
      <c r="O15" s="95"/>
      <c r="P15" s="96"/>
      <c r="Q15" s="148"/>
      <c r="R15" s="148"/>
      <c r="S15" s="148"/>
      <c r="T15" s="148"/>
      <c r="U15" s="148"/>
      <c r="V15" s="148"/>
      <c r="W15" s="148"/>
      <c r="X15" s="148"/>
      <c r="Y15" s="148"/>
      <c r="Z15" s="148"/>
    </row>
    <row r="16" spans="1:26" ht="15" customHeight="1">
      <c r="A16" s="62"/>
      <c r="B16" s="62"/>
      <c r="C16" s="62" t="s">
        <v>83</v>
      </c>
      <c r="D16" s="62"/>
      <c r="E16" s="62"/>
      <c r="F16" s="62" t="s">
        <v>112</v>
      </c>
      <c r="G16" s="986" t="str">
        <f>PENDIDIKAN!F16</f>
        <v>Fakultas Matematika dan Ilmu Pengetahuan Alam Universitas Andalas</v>
      </c>
      <c r="H16" s="931"/>
      <c r="I16" s="931"/>
      <c r="J16" s="931"/>
      <c r="K16" s="63"/>
      <c r="L16" s="63"/>
      <c r="M16" s="62"/>
      <c r="N16" s="98"/>
      <c r="O16" s="95"/>
      <c r="P16" s="96"/>
      <c r="Q16" s="148"/>
      <c r="R16" s="148"/>
      <c r="S16" s="148"/>
      <c r="T16" s="148"/>
      <c r="U16" s="148"/>
      <c r="V16" s="148"/>
      <c r="W16" s="148"/>
      <c r="X16" s="148"/>
      <c r="Y16" s="148"/>
      <c r="Z16" s="148"/>
    </row>
    <row r="17" spans="1:26" ht="15" customHeight="1">
      <c r="A17" s="62"/>
      <c r="B17" s="62"/>
      <c r="C17" s="62"/>
      <c r="D17" s="62"/>
      <c r="E17" s="62"/>
      <c r="F17" s="62"/>
      <c r="G17" s="62"/>
      <c r="H17" s="63"/>
      <c r="I17" s="97"/>
      <c r="J17" s="62"/>
      <c r="K17" s="63"/>
      <c r="L17" s="63"/>
      <c r="M17" s="62"/>
      <c r="N17" s="98"/>
      <c r="O17" s="95"/>
      <c r="P17" s="96"/>
      <c r="Q17" s="148"/>
      <c r="R17" s="148"/>
      <c r="S17" s="148"/>
      <c r="T17" s="148"/>
      <c r="U17" s="148"/>
      <c r="V17" s="148"/>
      <c r="W17" s="148"/>
      <c r="X17" s="148"/>
      <c r="Y17" s="148"/>
      <c r="Z17" s="148"/>
    </row>
    <row r="18" spans="1:26" ht="15" customHeight="1">
      <c r="A18" s="968" t="s">
        <v>1790</v>
      </c>
      <c r="B18" s="931"/>
      <c r="C18" s="931"/>
      <c r="D18" s="931"/>
      <c r="E18" s="931"/>
      <c r="F18" s="931"/>
      <c r="G18" s="931"/>
      <c r="H18" s="931"/>
      <c r="I18" s="931"/>
      <c r="J18" s="931"/>
      <c r="K18" s="931"/>
      <c r="L18" s="931"/>
      <c r="M18" s="931"/>
      <c r="N18" s="99"/>
      <c r="O18" s="100"/>
      <c r="P18" s="101"/>
      <c r="Q18" s="148"/>
      <c r="R18" s="148"/>
      <c r="S18" s="148"/>
      <c r="T18" s="148"/>
      <c r="U18" s="148"/>
      <c r="V18" s="148"/>
      <c r="W18" s="148"/>
      <c r="X18" s="148"/>
      <c r="Y18" s="148"/>
      <c r="Z18" s="148"/>
    </row>
    <row r="19" spans="1:26" ht="15" customHeight="1">
      <c r="A19" s="66"/>
      <c r="B19" s="66"/>
      <c r="C19" s="66"/>
      <c r="D19" s="66"/>
      <c r="E19" s="66"/>
      <c r="F19" s="66"/>
      <c r="G19" s="66"/>
      <c r="H19" s="61"/>
      <c r="I19" s="102"/>
      <c r="J19" s="103"/>
      <c r="K19" s="63"/>
      <c r="L19" s="63"/>
      <c r="M19" s="62"/>
      <c r="N19" s="98"/>
      <c r="O19" s="95"/>
      <c r="P19" s="96"/>
      <c r="Q19" s="148"/>
      <c r="R19" s="148"/>
      <c r="S19" s="148"/>
      <c r="T19" s="148"/>
      <c r="U19" s="148"/>
      <c r="V19" s="148"/>
      <c r="W19" s="148"/>
      <c r="X19" s="148"/>
      <c r="Y19" s="148"/>
      <c r="Z19" s="148"/>
    </row>
    <row r="20" spans="1:26" ht="42">
      <c r="A20" s="67" t="s">
        <v>2</v>
      </c>
      <c r="B20" s="1235" t="s">
        <v>377</v>
      </c>
      <c r="C20" s="943"/>
      <c r="D20" s="943"/>
      <c r="E20" s="943"/>
      <c r="F20" s="943"/>
      <c r="G20" s="943"/>
      <c r="H20" s="67" t="s">
        <v>378</v>
      </c>
      <c r="I20" s="67" t="s">
        <v>379</v>
      </c>
      <c r="J20" s="67" t="s">
        <v>380</v>
      </c>
      <c r="K20" s="67" t="s">
        <v>381</v>
      </c>
      <c r="L20" s="67" t="s">
        <v>382</v>
      </c>
      <c r="M20" s="68" t="s">
        <v>383</v>
      </c>
      <c r="N20" s="104" t="s">
        <v>1679</v>
      </c>
      <c r="O20" s="104" t="s">
        <v>385</v>
      </c>
      <c r="P20" s="101" t="s">
        <v>5</v>
      </c>
      <c r="Q20" s="148"/>
      <c r="R20" s="148"/>
      <c r="S20" s="148"/>
      <c r="T20" s="148"/>
      <c r="U20" s="148"/>
      <c r="V20" s="148"/>
      <c r="W20" s="148"/>
      <c r="X20" s="148"/>
      <c r="Y20" s="148"/>
      <c r="Z20" s="148"/>
    </row>
    <row r="21" spans="1:26" ht="15" customHeight="1">
      <c r="A21" s="69">
        <v>1</v>
      </c>
      <c r="B21" s="1008">
        <v>2</v>
      </c>
      <c r="C21" s="943"/>
      <c r="D21" s="943"/>
      <c r="E21" s="943"/>
      <c r="F21" s="943"/>
      <c r="G21" s="943"/>
      <c r="H21" s="71">
        <v>3</v>
      </c>
      <c r="I21" s="67">
        <v>4</v>
      </c>
      <c r="J21" s="71">
        <v>5</v>
      </c>
      <c r="K21" s="71">
        <v>6</v>
      </c>
      <c r="L21" s="71">
        <v>7</v>
      </c>
      <c r="M21" s="70">
        <v>8</v>
      </c>
      <c r="N21" s="105">
        <v>9</v>
      </c>
      <c r="O21" s="105">
        <v>10</v>
      </c>
      <c r="P21" s="96">
        <v>11</v>
      </c>
      <c r="Q21" s="148"/>
      <c r="R21" s="148"/>
      <c r="S21" s="148"/>
      <c r="T21" s="148"/>
      <c r="U21" s="148"/>
      <c r="V21" s="148"/>
      <c r="W21" s="148"/>
      <c r="X21" s="148"/>
      <c r="Y21" s="148"/>
      <c r="Z21" s="148"/>
    </row>
    <row r="22" spans="1:26" ht="23.25" customHeight="1">
      <c r="A22" s="72" t="s">
        <v>297</v>
      </c>
      <c r="B22" s="1376" t="s">
        <v>298</v>
      </c>
      <c r="C22" s="943"/>
      <c r="D22" s="943"/>
      <c r="E22" s="943"/>
      <c r="F22" s="943"/>
      <c r="G22" s="944"/>
      <c r="H22" s="73"/>
      <c r="I22" s="106"/>
      <c r="J22" s="107"/>
      <c r="K22" s="108"/>
      <c r="L22" s="109">
        <f>L23+L88+L98+L108+L110+L113+L143+L152+L156+L160</f>
        <v>25</v>
      </c>
      <c r="M22" s="110"/>
      <c r="N22" s="111"/>
      <c r="O22" s="105"/>
      <c r="P22" s="96"/>
      <c r="Q22" s="62"/>
      <c r="R22" s="62"/>
      <c r="S22" s="62"/>
      <c r="T22" s="62"/>
      <c r="U22" s="62"/>
      <c r="V22" s="62"/>
      <c r="W22" s="62"/>
      <c r="X22" s="62"/>
      <c r="Y22" s="62"/>
      <c r="Z22" s="62"/>
    </row>
    <row r="23" spans="1:26" ht="35.25" customHeight="1">
      <c r="A23" s="74"/>
      <c r="B23" s="75" t="s">
        <v>165</v>
      </c>
      <c r="C23" s="1377" t="s">
        <v>299</v>
      </c>
      <c r="D23" s="943"/>
      <c r="E23" s="943"/>
      <c r="F23" s="943"/>
      <c r="G23" s="944"/>
      <c r="H23" s="73"/>
      <c r="I23" s="106"/>
      <c r="J23" s="107"/>
      <c r="K23" s="108"/>
      <c r="L23" s="112">
        <f>SUM(L25:L87)</f>
        <v>14</v>
      </c>
      <c r="M23" s="110"/>
      <c r="N23" s="111"/>
      <c r="O23" s="105"/>
      <c r="P23" s="113" t="s">
        <v>1681</v>
      </c>
      <c r="Q23" s="62"/>
      <c r="R23" s="62"/>
      <c r="S23" s="62"/>
      <c r="T23" s="62"/>
      <c r="U23" s="62"/>
      <c r="V23" s="62"/>
      <c r="W23" s="62"/>
      <c r="X23" s="62"/>
      <c r="Y23" s="62"/>
      <c r="Z23" s="62"/>
    </row>
    <row r="24" spans="1:26" ht="35.25" customHeight="1">
      <c r="A24" s="74"/>
      <c r="B24" s="76"/>
      <c r="C24" s="77">
        <v>1</v>
      </c>
      <c r="D24" s="1376" t="s">
        <v>300</v>
      </c>
      <c r="E24" s="1378"/>
      <c r="F24" s="1378"/>
      <c r="G24" s="1287"/>
      <c r="H24" s="73"/>
      <c r="I24" s="106"/>
      <c r="J24" s="107"/>
      <c r="K24" s="108"/>
      <c r="L24" s="108"/>
      <c r="M24" s="110"/>
      <c r="N24" s="111"/>
      <c r="O24" s="105"/>
      <c r="P24" s="96"/>
      <c r="Q24" s="62"/>
      <c r="R24" s="62"/>
      <c r="S24" s="62"/>
      <c r="T24" s="62"/>
      <c r="U24" s="62"/>
      <c r="V24" s="62"/>
      <c r="W24" s="62"/>
      <c r="X24" s="62"/>
      <c r="Y24" s="62"/>
      <c r="Z24" s="62"/>
    </row>
    <row r="25" spans="1:26" s="53" customFormat="1" ht="26">
      <c r="A25" s="78"/>
      <c r="B25" s="79"/>
      <c r="C25" s="1408"/>
      <c r="D25" s="80">
        <v>1</v>
      </c>
      <c r="E25" s="1379" t="s">
        <v>1791</v>
      </c>
      <c r="F25" s="1380"/>
      <c r="G25" s="1381"/>
      <c r="H25" s="81" t="s">
        <v>1792</v>
      </c>
      <c r="I25" s="114" t="s">
        <v>1793</v>
      </c>
      <c r="J25" s="115">
        <v>1</v>
      </c>
      <c r="K25" s="115">
        <v>1</v>
      </c>
      <c r="L25" s="116">
        <v>1</v>
      </c>
      <c r="M25" s="82" t="s">
        <v>1794</v>
      </c>
      <c r="N25" s="117" t="s">
        <v>1795</v>
      </c>
      <c r="O25" s="118"/>
      <c r="P25" s="119"/>
    </row>
    <row r="26" spans="1:26" s="53" customFormat="1" ht="26" hidden="1">
      <c r="A26" s="78"/>
      <c r="B26" s="79"/>
      <c r="C26" s="1409"/>
      <c r="D26" s="80">
        <v>2</v>
      </c>
      <c r="E26" s="1379" t="s">
        <v>1796</v>
      </c>
      <c r="F26" s="1380"/>
      <c r="G26" s="1381"/>
      <c r="H26" s="81" t="s">
        <v>1797</v>
      </c>
      <c r="I26" s="120" t="s">
        <v>1793</v>
      </c>
      <c r="J26" s="115">
        <v>1</v>
      </c>
      <c r="K26" s="115">
        <v>1</v>
      </c>
      <c r="L26" s="121"/>
      <c r="M26" s="82" t="s">
        <v>1798</v>
      </c>
      <c r="N26" s="117" t="s">
        <v>1799</v>
      </c>
      <c r="O26" s="118"/>
      <c r="P26" s="119"/>
    </row>
    <row r="27" spans="1:26" s="53" customFormat="1" ht="46" customHeight="1">
      <c r="A27" s="78"/>
      <c r="B27" s="79"/>
      <c r="C27" s="1409"/>
      <c r="D27" s="80">
        <v>2</v>
      </c>
      <c r="E27" s="1382" t="s">
        <v>1800</v>
      </c>
      <c r="F27" s="1383"/>
      <c r="G27" s="1384"/>
      <c r="H27" s="81" t="s">
        <v>1801</v>
      </c>
      <c r="I27" s="114" t="s">
        <v>1793</v>
      </c>
      <c r="J27" s="122">
        <v>1</v>
      </c>
      <c r="K27" s="122">
        <v>1</v>
      </c>
      <c r="L27" s="116">
        <v>1</v>
      </c>
      <c r="M27" s="82" t="s">
        <v>1802</v>
      </c>
      <c r="N27" s="117" t="s">
        <v>1803</v>
      </c>
      <c r="O27" s="118"/>
      <c r="P27" s="119"/>
    </row>
    <row r="28" spans="1:26" s="53" customFormat="1" ht="45" hidden="1" customHeight="1">
      <c r="A28" s="78"/>
      <c r="B28" s="79"/>
      <c r="C28" s="1409"/>
      <c r="D28" s="80">
        <v>2.6666666666666701</v>
      </c>
      <c r="E28" s="1382" t="s">
        <v>1804</v>
      </c>
      <c r="F28" s="1383"/>
      <c r="G28" s="1384"/>
      <c r="H28" s="81" t="s">
        <v>437</v>
      </c>
      <c r="I28" s="120" t="s">
        <v>1793</v>
      </c>
      <c r="J28" s="122">
        <v>1</v>
      </c>
      <c r="K28" s="122">
        <v>1</v>
      </c>
      <c r="L28" s="121"/>
      <c r="M28" s="82" t="s">
        <v>1805</v>
      </c>
      <c r="N28" s="117" t="s">
        <v>1806</v>
      </c>
      <c r="O28" s="118"/>
      <c r="P28" s="119"/>
    </row>
    <row r="29" spans="1:26" s="53" customFormat="1" ht="45" hidden="1" customHeight="1">
      <c r="A29" s="78"/>
      <c r="B29" s="79"/>
      <c r="C29" s="1409"/>
      <c r="D29" s="80">
        <v>3.1666666666666701</v>
      </c>
      <c r="E29" s="1382" t="s">
        <v>1807</v>
      </c>
      <c r="F29" s="1383"/>
      <c r="G29" s="1384"/>
      <c r="H29" s="81" t="s">
        <v>1808</v>
      </c>
      <c r="I29" s="114" t="s">
        <v>1793</v>
      </c>
      <c r="J29" s="122">
        <v>1</v>
      </c>
      <c r="K29" s="122">
        <v>1</v>
      </c>
      <c r="L29" s="121"/>
      <c r="M29" s="82" t="s">
        <v>1809</v>
      </c>
      <c r="N29" s="117" t="s">
        <v>1810</v>
      </c>
      <c r="O29" s="118"/>
      <c r="P29" s="119"/>
    </row>
    <row r="30" spans="1:26" s="53" customFormat="1" ht="47.25" customHeight="1">
      <c r="A30" s="78"/>
      <c r="B30" s="79"/>
      <c r="C30" s="1409"/>
      <c r="D30" s="80">
        <v>3</v>
      </c>
      <c r="E30" s="1385" t="s">
        <v>1811</v>
      </c>
      <c r="F30" s="1385"/>
      <c r="G30" s="1385"/>
      <c r="H30" s="84" t="s">
        <v>1812</v>
      </c>
      <c r="I30" s="120" t="s">
        <v>1793</v>
      </c>
      <c r="J30" s="122">
        <v>1</v>
      </c>
      <c r="K30" s="122">
        <v>1</v>
      </c>
      <c r="L30" s="116">
        <v>1</v>
      </c>
      <c r="M30" s="82" t="s">
        <v>1813</v>
      </c>
      <c r="N30" s="117" t="s">
        <v>1814</v>
      </c>
      <c r="O30" s="118"/>
      <c r="P30" s="119"/>
    </row>
    <row r="31" spans="1:26" s="53" customFormat="1" ht="62.15" hidden="1" customHeight="1">
      <c r="A31" s="78"/>
      <c r="B31" s="79"/>
      <c r="C31" s="1409"/>
      <c r="D31" s="80">
        <v>7</v>
      </c>
      <c r="E31" s="1379" t="s">
        <v>1815</v>
      </c>
      <c r="F31" s="1380"/>
      <c r="G31" s="1381"/>
      <c r="H31" s="81" t="s">
        <v>1816</v>
      </c>
      <c r="I31" s="120" t="s">
        <v>1793</v>
      </c>
      <c r="J31" s="115">
        <v>1</v>
      </c>
      <c r="K31" s="115">
        <v>1</v>
      </c>
      <c r="L31" s="121"/>
      <c r="M31" s="82" t="s">
        <v>1817</v>
      </c>
      <c r="N31" s="117" t="s">
        <v>1818</v>
      </c>
      <c r="O31" s="118"/>
      <c r="P31" s="119"/>
    </row>
    <row r="32" spans="1:26" s="53" customFormat="1" ht="47.25" hidden="1" customHeight="1">
      <c r="A32" s="78"/>
      <c r="B32" s="79"/>
      <c r="C32" s="1409"/>
      <c r="D32" s="80">
        <v>8</v>
      </c>
      <c r="E32" s="1379" t="s">
        <v>1819</v>
      </c>
      <c r="F32" s="1380"/>
      <c r="G32" s="1381"/>
      <c r="H32" s="81" t="s">
        <v>1820</v>
      </c>
      <c r="I32" s="120" t="s">
        <v>1793</v>
      </c>
      <c r="J32" s="115">
        <v>1</v>
      </c>
      <c r="K32" s="115">
        <v>1</v>
      </c>
      <c r="L32" s="121"/>
      <c r="M32" s="82" t="s">
        <v>1821</v>
      </c>
      <c r="N32" s="117" t="s">
        <v>1822</v>
      </c>
      <c r="O32" s="118"/>
      <c r="P32" s="119"/>
    </row>
    <row r="33" spans="1:26" s="53" customFormat="1" ht="47.25" hidden="1" customHeight="1">
      <c r="A33" s="78"/>
      <c r="B33" s="79"/>
      <c r="C33" s="1409"/>
      <c r="D33" s="80">
        <v>9</v>
      </c>
      <c r="E33" s="1379" t="s">
        <v>1823</v>
      </c>
      <c r="F33" s="1380"/>
      <c r="G33" s="1381"/>
      <c r="H33" s="81" t="s">
        <v>1816</v>
      </c>
      <c r="I33" s="120" t="s">
        <v>1793</v>
      </c>
      <c r="J33" s="115">
        <v>1</v>
      </c>
      <c r="K33" s="115">
        <v>1</v>
      </c>
      <c r="L33" s="121"/>
      <c r="M33" s="82" t="s">
        <v>1824</v>
      </c>
      <c r="N33" s="117" t="s">
        <v>1825</v>
      </c>
      <c r="O33" s="118"/>
      <c r="P33" s="119"/>
    </row>
    <row r="34" spans="1:26" s="53" customFormat="1" ht="47.25" hidden="1" customHeight="1">
      <c r="A34" s="78"/>
      <c r="B34" s="79"/>
      <c r="C34" s="1409"/>
      <c r="D34" s="80">
        <v>10</v>
      </c>
      <c r="E34" s="1379" t="s">
        <v>1826</v>
      </c>
      <c r="F34" s="1380"/>
      <c r="G34" s="1381"/>
      <c r="H34" s="81" t="s">
        <v>1827</v>
      </c>
      <c r="I34" s="120" t="s">
        <v>1793</v>
      </c>
      <c r="J34" s="115">
        <v>1</v>
      </c>
      <c r="K34" s="115">
        <v>1</v>
      </c>
      <c r="L34" s="121"/>
      <c r="M34" s="82" t="s">
        <v>1828</v>
      </c>
      <c r="N34" s="117" t="s">
        <v>1829</v>
      </c>
      <c r="O34" s="118"/>
      <c r="P34" s="119"/>
    </row>
    <row r="35" spans="1:26" s="53" customFormat="1" ht="47.25" hidden="1" customHeight="1">
      <c r="A35" s="78"/>
      <c r="B35" s="79"/>
      <c r="C35" s="1410"/>
      <c r="D35" s="80">
        <v>11</v>
      </c>
      <c r="E35" s="1385" t="s">
        <v>1830</v>
      </c>
      <c r="F35" s="1385"/>
      <c r="G35" s="1385"/>
      <c r="H35" s="84" t="s">
        <v>1831</v>
      </c>
      <c r="I35" s="120" t="s">
        <v>1793</v>
      </c>
      <c r="J35" s="122">
        <v>1</v>
      </c>
      <c r="K35" s="122">
        <v>1</v>
      </c>
      <c r="L35" s="121"/>
      <c r="M35" s="82" t="s">
        <v>1832</v>
      </c>
      <c r="N35" s="117" t="s">
        <v>1833</v>
      </c>
      <c r="O35" s="118"/>
      <c r="P35" s="119"/>
    </row>
    <row r="36" spans="1:26" ht="19.5" customHeight="1">
      <c r="A36" s="74"/>
      <c r="B36" s="76"/>
      <c r="C36" s="85">
        <v>2</v>
      </c>
      <c r="D36" s="998" t="s">
        <v>301</v>
      </c>
      <c r="E36" s="993"/>
      <c r="F36" s="993"/>
      <c r="G36" s="980"/>
      <c r="H36" s="86"/>
      <c r="I36" s="123"/>
      <c r="J36" s="124"/>
      <c r="K36" s="125"/>
      <c r="L36" s="126"/>
      <c r="M36" s="110"/>
      <c r="N36" s="111"/>
      <c r="O36" s="105"/>
      <c r="P36" s="96"/>
      <c r="Q36" s="62"/>
      <c r="R36" s="62"/>
      <c r="S36" s="62"/>
      <c r="T36" s="62"/>
      <c r="U36" s="62"/>
      <c r="V36" s="62"/>
      <c r="W36" s="62"/>
      <c r="X36" s="62"/>
      <c r="Y36" s="62"/>
      <c r="Z36" s="62"/>
    </row>
    <row r="37" spans="1:26" s="53" customFormat="1" ht="47.25" customHeight="1">
      <c r="A37" s="78"/>
      <c r="B37" s="79"/>
      <c r="C37" s="1409"/>
      <c r="D37" s="80">
        <v>1</v>
      </c>
      <c r="E37" s="1382" t="s">
        <v>1834</v>
      </c>
      <c r="F37" s="1383"/>
      <c r="G37" s="1384"/>
      <c r="H37" s="81" t="s">
        <v>1835</v>
      </c>
      <c r="I37" s="120" t="s">
        <v>1793</v>
      </c>
      <c r="J37" s="122">
        <v>1</v>
      </c>
      <c r="K37" s="122">
        <v>1</v>
      </c>
      <c r="L37" s="116">
        <v>1</v>
      </c>
      <c r="M37" s="82" t="s">
        <v>1836</v>
      </c>
      <c r="N37" s="117" t="s">
        <v>1837</v>
      </c>
      <c r="O37" s="118"/>
      <c r="P37" s="119"/>
    </row>
    <row r="38" spans="1:26" s="54" customFormat="1" ht="45" hidden="1" customHeight="1">
      <c r="A38" s="87"/>
      <c r="B38" s="79"/>
      <c r="C38" s="1409"/>
      <c r="D38" s="88">
        <v>2</v>
      </c>
      <c r="E38" s="1386" t="s">
        <v>1838</v>
      </c>
      <c r="F38" s="1387"/>
      <c r="G38" s="1388"/>
      <c r="H38" s="89" t="s">
        <v>1839</v>
      </c>
      <c r="I38" s="127" t="s">
        <v>1840</v>
      </c>
      <c r="J38" s="128">
        <v>1</v>
      </c>
      <c r="K38" s="116">
        <v>1</v>
      </c>
      <c r="L38" s="121"/>
      <c r="M38" s="129" t="s">
        <v>1841</v>
      </c>
      <c r="N38" s="117" t="s">
        <v>1842</v>
      </c>
    </row>
    <row r="39" spans="1:26" s="53" customFormat="1" ht="45" hidden="1" customHeight="1">
      <c r="A39" s="78"/>
      <c r="B39" s="79"/>
      <c r="C39" s="1409"/>
      <c r="D39" s="80">
        <v>3</v>
      </c>
      <c r="E39" s="1382" t="s">
        <v>1843</v>
      </c>
      <c r="F39" s="1383"/>
      <c r="G39" s="1384"/>
      <c r="H39" s="81" t="s">
        <v>1844</v>
      </c>
      <c r="I39" s="120" t="s">
        <v>1840</v>
      </c>
      <c r="J39" s="122">
        <v>1</v>
      </c>
      <c r="K39" s="122">
        <v>1</v>
      </c>
      <c r="L39" s="121"/>
      <c r="M39" s="130" t="s">
        <v>1845</v>
      </c>
      <c r="N39" s="117" t="s">
        <v>1846</v>
      </c>
      <c r="O39" s="118"/>
      <c r="P39" s="119"/>
    </row>
    <row r="40" spans="1:26" s="53" customFormat="1" ht="26" hidden="1">
      <c r="A40" s="78"/>
      <c r="B40" s="79"/>
      <c r="C40" s="1409"/>
      <c r="D40" s="88">
        <v>4</v>
      </c>
      <c r="E40" s="1382" t="s">
        <v>1847</v>
      </c>
      <c r="F40" s="1383"/>
      <c r="G40" s="1384"/>
      <c r="H40" s="81" t="s">
        <v>1848</v>
      </c>
      <c r="I40" s="120" t="s">
        <v>1840</v>
      </c>
      <c r="J40" s="122">
        <v>1</v>
      </c>
      <c r="K40" s="122">
        <v>1</v>
      </c>
      <c r="L40" s="121"/>
      <c r="M40" s="130" t="s">
        <v>1849</v>
      </c>
      <c r="N40" s="117" t="s">
        <v>1850</v>
      </c>
      <c r="O40" s="118"/>
      <c r="P40" s="119"/>
    </row>
    <row r="41" spans="1:26" s="53" customFormat="1" ht="26" hidden="1">
      <c r="A41" s="78"/>
      <c r="B41" s="79"/>
      <c r="C41" s="1409"/>
      <c r="D41" s="80">
        <v>5</v>
      </c>
      <c r="E41" s="1382" t="s">
        <v>1851</v>
      </c>
      <c r="F41" s="1383"/>
      <c r="G41" s="1384"/>
      <c r="H41" s="81" t="s">
        <v>1852</v>
      </c>
      <c r="I41" s="120" t="s">
        <v>1840</v>
      </c>
      <c r="J41" s="122">
        <v>1</v>
      </c>
      <c r="K41" s="122">
        <v>1</v>
      </c>
      <c r="L41" s="121"/>
      <c r="M41" s="130" t="s">
        <v>1853</v>
      </c>
      <c r="N41" s="117" t="s">
        <v>1854</v>
      </c>
      <c r="O41" s="118"/>
      <c r="P41" s="119"/>
    </row>
    <row r="42" spans="1:26" s="53" customFormat="1" ht="26" hidden="1">
      <c r="A42" s="78"/>
      <c r="B42" s="79"/>
      <c r="C42" s="1409"/>
      <c r="D42" s="88">
        <v>6</v>
      </c>
      <c r="E42" s="1389" t="s">
        <v>1855</v>
      </c>
      <c r="F42" s="1390"/>
      <c r="G42" s="1391"/>
      <c r="H42" s="91" t="s">
        <v>1856</v>
      </c>
      <c r="I42" s="120" t="s">
        <v>1840</v>
      </c>
      <c r="J42" s="122">
        <v>1</v>
      </c>
      <c r="K42" s="122">
        <v>1</v>
      </c>
      <c r="L42" s="121"/>
      <c r="M42" s="131" t="s">
        <v>1857</v>
      </c>
      <c r="N42" s="132" t="s">
        <v>1858</v>
      </c>
      <c r="O42" s="118"/>
      <c r="P42" s="119"/>
    </row>
    <row r="43" spans="1:26" s="53" customFormat="1" ht="26" hidden="1">
      <c r="A43" s="78"/>
      <c r="B43" s="79"/>
      <c r="C43" s="1409"/>
      <c r="D43" s="80">
        <v>7</v>
      </c>
      <c r="E43" s="1389" t="s">
        <v>1859</v>
      </c>
      <c r="F43" s="1390"/>
      <c r="G43" s="1391"/>
      <c r="H43" s="91" t="s">
        <v>1860</v>
      </c>
      <c r="I43" s="120" t="s">
        <v>1840</v>
      </c>
      <c r="J43" s="122">
        <v>1</v>
      </c>
      <c r="K43" s="122">
        <v>1</v>
      </c>
      <c r="L43" s="121"/>
      <c r="M43" s="131" t="s">
        <v>1861</v>
      </c>
      <c r="N43" s="117" t="s">
        <v>1862</v>
      </c>
      <c r="O43" s="118"/>
      <c r="P43" s="119"/>
    </row>
    <row r="44" spans="1:26" s="53" customFormat="1" ht="26" hidden="1">
      <c r="A44" s="78"/>
      <c r="B44" s="79"/>
      <c r="C44" s="1409"/>
      <c r="D44" s="88">
        <v>8</v>
      </c>
      <c r="E44" s="1389" t="s">
        <v>1863</v>
      </c>
      <c r="F44" s="1390"/>
      <c r="G44" s="1391"/>
      <c r="H44" s="91" t="s">
        <v>1864</v>
      </c>
      <c r="I44" s="120" t="s">
        <v>1840</v>
      </c>
      <c r="J44" s="122">
        <v>1</v>
      </c>
      <c r="K44" s="122">
        <v>1</v>
      </c>
      <c r="L44" s="121"/>
      <c r="M44" s="131" t="s">
        <v>1865</v>
      </c>
      <c r="N44" s="117" t="s">
        <v>1866</v>
      </c>
      <c r="O44" s="118"/>
      <c r="P44" s="119"/>
    </row>
    <row r="45" spans="1:26" s="53" customFormat="1" ht="26" hidden="1">
      <c r="A45" s="78"/>
      <c r="B45" s="79"/>
      <c r="C45" s="1409"/>
      <c r="D45" s="80">
        <v>9</v>
      </c>
      <c r="E45" s="1389" t="s">
        <v>1867</v>
      </c>
      <c r="F45" s="1390"/>
      <c r="G45" s="1391"/>
      <c r="H45" s="91" t="s">
        <v>1868</v>
      </c>
      <c r="I45" s="120" t="s">
        <v>1840</v>
      </c>
      <c r="J45" s="122">
        <v>1</v>
      </c>
      <c r="K45" s="122">
        <v>1</v>
      </c>
      <c r="L45" s="121"/>
      <c r="M45" s="131" t="s">
        <v>1869</v>
      </c>
      <c r="N45" s="117" t="s">
        <v>1870</v>
      </c>
      <c r="O45" s="118"/>
      <c r="P45" s="119"/>
    </row>
    <row r="46" spans="1:26" s="53" customFormat="1" ht="76" hidden="1" customHeight="1">
      <c r="A46" s="78"/>
      <c r="B46" s="79"/>
      <c r="C46" s="1409"/>
      <c r="D46" s="88">
        <v>10</v>
      </c>
      <c r="E46" s="1382" t="s">
        <v>1871</v>
      </c>
      <c r="F46" s="1383"/>
      <c r="G46" s="1384"/>
      <c r="H46" s="91" t="s">
        <v>1124</v>
      </c>
      <c r="I46" s="120" t="s">
        <v>1840</v>
      </c>
      <c r="J46" s="122">
        <v>1</v>
      </c>
      <c r="K46" s="122">
        <v>1</v>
      </c>
      <c r="L46" s="121"/>
      <c r="M46" s="82" t="s">
        <v>1872</v>
      </c>
      <c r="N46" s="117" t="s">
        <v>1873</v>
      </c>
      <c r="O46" s="118"/>
      <c r="P46" s="119"/>
    </row>
    <row r="47" spans="1:26" s="53" customFormat="1" ht="26" hidden="1">
      <c r="A47" s="78"/>
      <c r="B47" s="79"/>
      <c r="C47" s="1409"/>
      <c r="D47" s="80">
        <v>11</v>
      </c>
      <c r="E47" s="1389" t="s">
        <v>1874</v>
      </c>
      <c r="F47" s="1390"/>
      <c r="G47" s="1391"/>
      <c r="H47" s="91" t="s">
        <v>1875</v>
      </c>
      <c r="I47" s="120" t="s">
        <v>1840</v>
      </c>
      <c r="J47" s="122">
        <v>1</v>
      </c>
      <c r="K47" s="122">
        <v>1</v>
      </c>
      <c r="L47" s="121"/>
      <c r="M47" s="131" t="s">
        <v>1876</v>
      </c>
      <c r="N47" s="117" t="s">
        <v>1877</v>
      </c>
      <c r="O47" s="118"/>
      <c r="P47" s="119"/>
    </row>
    <row r="48" spans="1:26" s="53" customFormat="1" ht="66" hidden="1" customHeight="1">
      <c r="A48" s="78"/>
      <c r="B48" s="79"/>
      <c r="C48" s="1409"/>
      <c r="D48" s="88">
        <v>12</v>
      </c>
      <c r="E48" s="1382" t="s">
        <v>1878</v>
      </c>
      <c r="F48" s="1383"/>
      <c r="G48" s="1384"/>
      <c r="H48" s="91" t="s">
        <v>1879</v>
      </c>
      <c r="I48" s="120" t="s">
        <v>1840</v>
      </c>
      <c r="J48" s="122">
        <v>1</v>
      </c>
      <c r="K48" s="122">
        <v>1</v>
      </c>
      <c r="L48" s="121"/>
      <c r="M48" s="82" t="s">
        <v>1880</v>
      </c>
      <c r="N48" s="117" t="s">
        <v>1881</v>
      </c>
      <c r="O48" s="118"/>
      <c r="P48" s="119"/>
    </row>
    <row r="49" spans="1:26" s="53" customFormat="1" ht="26" hidden="1">
      <c r="A49" s="78"/>
      <c r="B49" s="79"/>
      <c r="C49" s="1409"/>
      <c r="D49" s="80">
        <v>13</v>
      </c>
      <c r="E49" s="1389" t="s">
        <v>1882</v>
      </c>
      <c r="F49" s="1390"/>
      <c r="G49" s="1391"/>
      <c r="H49" s="91" t="s">
        <v>1883</v>
      </c>
      <c r="I49" s="120" t="s">
        <v>1840</v>
      </c>
      <c r="J49" s="122">
        <v>1</v>
      </c>
      <c r="K49" s="122">
        <v>1</v>
      </c>
      <c r="L49" s="121"/>
      <c r="M49" s="131" t="s">
        <v>1884</v>
      </c>
      <c r="N49" s="117" t="s">
        <v>1885</v>
      </c>
      <c r="O49" s="118"/>
      <c r="P49" s="119"/>
    </row>
    <row r="50" spans="1:26" s="53" customFormat="1" ht="26" hidden="1">
      <c r="A50" s="78"/>
      <c r="B50" s="79"/>
      <c r="C50" s="1409"/>
      <c r="D50" s="88">
        <v>14</v>
      </c>
      <c r="E50" s="1392" t="s">
        <v>1886</v>
      </c>
      <c r="F50" s="1393"/>
      <c r="G50" s="1394"/>
      <c r="H50" s="91" t="s">
        <v>1128</v>
      </c>
      <c r="I50" s="114" t="s">
        <v>1840</v>
      </c>
      <c r="J50" s="115">
        <v>1</v>
      </c>
      <c r="K50" s="115">
        <v>1</v>
      </c>
      <c r="L50" s="133"/>
      <c r="M50" s="134" t="s">
        <v>1887</v>
      </c>
      <c r="N50" s="135" t="s">
        <v>1888</v>
      </c>
      <c r="O50" s="136"/>
      <c r="P50" s="119"/>
    </row>
    <row r="51" spans="1:26" s="55" customFormat="1" ht="78" customHeight="1">
      <c r="A51" s="92"/>
      <c r="B51" s="93"/>
      <c r="C51" s="1409"/>
      <c r="D51" s="80">
        <v>2</v>
      </c>
      <c r="E51" s="1385" t="s">
        <v>1889</v>
      </c>
      <c r="F51" s="1385"/>
      <c r="G51" s="1385"/>
      <c r="H51" s="84" t="s">
        <v>1890</v>
      </c>
      <c r="I51" s="120" t="s">
        <v>1840</v>
      </c>
      <c r="J51" s="122">
        <v>1</v>
      </c>
      <c r="K51" s="122">
        <v>1</v>
      </c>
      <c r="L51" s="116">
        <f t="shared" ref="L51:L53" si="0">J51*K51</f>
        <v>1</v>
      </c>
      <c r="M51" s="83" t="s">
        <v>1891</v>
      </c>
      <c r="N51" s="137" t="s">
        <v>1892</v>
      </c>
      <c r="O51" s="138"/>
      <c r="P51" s="139"/>
      <c r="Q51" s="149"/>
      <c r="R51" s="149"/>
      <c r="S51" s="149"/>
      <c r="T51" s="149"/>
      <c r="U51" s="149"/>
      <c r="V51" s="149"/>
      <c r="W51" s="149"/>
      <c r="X51" s="149"/>
      <c r="Y51" s="149"/>
      <c r="Z51" s="149"/>
    </row>
    <row r="52" spans="1:26" s="55" customFormat="1" ht="50.15" hidden="1" customHeight="1">
      <c r="A52" s="92"/>
      <c r="B52" s="93"/>
      <c r="C52" s="1409"/>
      <c r="D52" s="88">
        <v>16</v>
      </c>
      <c r="E52" s="1385" t="s">
        <v>1893</v>
      </c>
      <c r="F52" s="1385"/>
      <c r="G52" s="1385"/>
      <c r="H52" s="84" t="s">
        <v>1894</v>
      </c>
      <c r="I52" s="120" t="s">
        <v>1840</v>
      </c>
      <c r="J52" s="122">
        <v>1</v>
      </c>
      <c r="K52" s="122">
        <v>1</v>
      </c>
      <c r="L52" s="121"/>
      <c r="M52" s="83" t="s">
        <v>1895</v>
      </c>
      <c r="N52" s="137" t="s">
        <v>1896</v>
      </c>
      <c r="O52" s="138"/>
      <c r="P52" s="139"/>
      <c r="Q52" s="149"/>
      <c r="R52" s="149"/>
      <c r="S52" s="149"/>
      <c r="T52" s="149"/>
      <c r="U52" s="149"/>
      <c r="V52" s="149"/>
      <c r="W52" s="149"/>
      <c r="X52" s="149"/>
      <c r="Y52" s="149"/>
      <c r="Z52" s="149"/>
    </row>
    <row r="53" spans="1:26" s="55" customFormat="1" ht="63" customHeight="1">
      <c r="A53" s="92"/>
      <c r="B53" s="93"/>
      <c r="C53" s="1409"/>
      <c r="D53" s="80">
        <v>3</v>
      </c>
      <c r="E53" s="1385" t="s">
        <v>1897</v>
      </c>
      <c r="F53" s="1385"/>
      <c r="G53" s="1385"/>
      <c r="H53" s="84" t="s">
        <v>1898</v>
      </c>
      <c r="I53" s="120" t="s">
        <v>1840</v>
      </c>
      <c r="J53" s="122">
        <v>1</v>
      </c>
      <c r="K53" s="122">
        <v>1</v>
      </c>
      <c r="L53" s="116">
        <f t="shared" si="0"/>
        <v>1</v>
      </c>
      <c r="M53" s="83" t="s">
        <v>1899</v>
      </c>
      <c r="N53" s="137" t="s">
        <v>1900</v>
      </c>
      <c r="O53" s="138"/>
      <c r="P53" s="139"/>
      <c r="Q53" s="149"/>
      <c r="R53" s="149"/>
      <c r="S53" s="149"/>
      <c r="T53" s="149"/>
      <c r="U53" s="149"/>
      <c r="V53" s="149"/>
      <c r="W53" s="149"/>
      <c r="X53" s="149"/>
      <c r="Y53" s="149"/>
      <c r="Z53" s="149"/>
    </row>
    <row r="54" spans="1:26" s="53" customFormat="1" ht="26" hidden="1">
      <c r="A54" s="78"/>
      <c r="B54" s="79"/>
      <c r="C54" s="1409"/>
      <c r="D54" s="88">
        <v>18</v>
      </c>
      <c r="E54" s="1395" t="s">
        <v>1901</v>
      </c>
      <c r="F54" s="1396"/>
      <c r="G54" s="1397"/>
      <c r="H54" s="920" t="s">
        <v>1902</v>
      </c>
      <c r="I54" s="140" t="s">
        <v>1840</v>
      </c>
      <c r="J54" s="141">
        <v>1</v>
      </c>
      <c r="K54" s="141">
        <v>1</v>
      </c>
      <c r="L54" s="142"/>
      <c r="M54" s="143" t="s">
        <v>1903</v>
      </c>
      <c r="N54" s="144" t="s">
        <v>1904</v>
      </c>
      <c r="O54" s="145"/>
      <c r="P54" s="119"/>
    </row>
    <row r="55" spans="1:26" s="53" customFormat="1" ht="66" customHeight="1">
      <c r="A55" s="78"/>
      <c r="B55" s="79"/>
      <c r="C55" s="1409"/>
      <c r="D55" s="80">
        <v>4</v>
      </c>
      <c r="E55" s="1382" t="s">
        <v>1905</v>
      </c>
      <c r="F55" s="1383"/>
      <c r="G55" s="1384"/>
      <c r="H55" s="921" t="s">
        <v>1902</v>
      </c>
      <c r="I55" s="120" t="s">
        <v>1840</v>
      </c>
      <c r="J55" s="122">
        <v>1</v>
      </c>
      <c r="K55" s="122">
        <v>1</v>
      </c>
      <c r="L55" s="116">
        <v>1</v>
      </c>
      <c r="M55" s="82" t="s">
        <v>1906</v>
      </c>
      <c r="N55" s="117" t="s">
        <v>1907</v>
      </c>
      <c r="O55" s="118"/>
      <c r="P55" s="119"/>
    </row>
    <row r="56" spans="1:26" s="53" customFormat="1" ht="66" customHeight="1">
      <c r="A56" s="78"/>
      <c r="B56" s="79"/>
      <c r="C56" s="1409"/>
      <c r="D56" s="88">
        <v>5</v>
      </c>
      <c r="E56" s="1382" t="s">
        <v>1908</v>
      </c>
      <c r="F56" s="1383"/>
      <c r="G56" s="1384"/>
      <c r="H56" s="921" t="s">
        <v>1902</v>
      </c>
      <c r="I56" s="120" t="s">
        <v>1840</v>
      </c>
      <c r="J56" s="122">
        <v>1</v>
      </c>
      <c r="K56" s="122">
        <v>1</v>
      </c>
      <c r="L56" s="116">
        <v>1</v>
      </c>
      <c r="M56" s="82" t="s">
        <v>1909</v>
      </c>
      <c r="N56" s="117" t="s">
        <v>1910</v>
      </c>
      <c r="O56" s="118"/>
      <c r="P56" s="119"/>
    </row>
    <row r="57" spans="1:26" s="55" customFormat="1" ht="78" hidden="1" customHeight="1">
      <c r="A57" s="92"/>
      <c r="B57" s="93"/>
      <c r="C57" s="1409"/>
      <c r="D57" s="80">
        <v>21</v>
      </c>
      <c r="E57" s="1385" t="s">
        <v>1911</v>
      </c>
      <c r="F57" s="1385"/>
      <c r="G57" s="1385"/>
      <c r="H57" s="84" t="s">
        <v>1912</v>
      </c>
      <c r="I57" s="120" t="s">
        <v>1840</v>
      </c>
      <c r="J57" s="122">
        <v>1</v>
      </c>
      <c r="K57" s="122">
        <v>1</v>
      </c>
      <c r="L57" s="121"/>
      <c r="M57" s="83" t="s">
        <v>1913</v>
      </c>
      <c r="N57" s="137" t="s">
        <v>1914</v>
      </c>
      <c r="O57" s="138"/>
      <c r="P57" s="139"/>
      <c r="Q57" s="149"/>
      <c r="R57" s="149"/>
      <c r="S57" s="149"/>
      <c r="T57" s="149"/>
      <c r="U57" s="149"/>
      <c r="V57" s="149"/>
      <c r="W57" s="149"/>
      <c r="X57" s="149"/>
      <c r="Y57" s="149"/>
      <c r="Z57" s="149"/>
    </row>
    <row r="58" spans="1:26" s="53" customFormat="1" ht="51" hidden="1" customHeight="1">
      <c r="A58" s="78"/>
      <c r="B58" s="79"/>
      <c r="C58" s="1409"/>
      <c r="D58" s="88">
        <v>22</v>
      </c>
      <c r="E58" s="1389" t="s">
        <v>1915</v>
      </c>
      <c r="F58" s="1390"/>
      <c r="G58" s="1391"/>
      <c r="H58" s="91" t="s">
        <v>1916</v>
      </c>
      <c r="I58" s="120" t="s">
        <v>1840</v>
      </c>
      <c r="J58" s="122">
        <v>1</v>
      </c>
      <c r="K58" s="122">
        <v>1</v>
      </c>
      <c r="L58" s="121"/>
      <c r="M58" s="146" t="s">
        <v>1917</v>
      </c>
      <c r="N58" s="147" t="s">
        <v>1918</v>
      </c>
      <c r="O58" s="118"/>
      <c r="P58" s="119"/>
    </row>
    <row r="59" spans="1:26" s="55" customFormat="1" ht="78" hidden="1" customHeight="1">
      <c r="A59" s="92"/>
      <c r="B59" s="93"/>
      <c r="C59" s="1409"/>
      <c r="D59" s="80">
        <v>23</v>
      </c>
      <c r="E59" s="1385" t="s">
        <v>1919</v>
      </c>
      <c r="F59" s="1385"/>
      <c r="G59" s="1385"/>
      <c r="H59" s="84" t="s">
        <v>1916</v>
      </c>
      <c r="I59" s="120" t="s">
        <v>1840</v>
      </c>
      <c r="J59" s="122">
        <v>1</v>
      </c>
      <c r="K59" s="122">
        <v>1</v>
      </c>
      <c r="L59" s="121"/>
      <c r="M59" s="83" t="s">
        <v>1920</v>
      </c>
      <c r="N59" s="137" t="s">
        <v>1921</v>
      </c>
      <c r="O59" s="138"/>
      <c r="P59" s="139"/>
      <c r="Q59" s="149"/>
      <c r="R59" s="149"/>
      <c r="S59" s="149"/>
      <c r="T59" s="149"/>
      <c r="U59" s="149"/>
      <c r="V59" s="149"/>
      <c r="W59" s="149"/>
      <c r="X59" s="149"/>
      <c r="Y59" s="149"/>
      <c r="Z59" s="149"/>
    </row>
    <row r="60" spans="1:26" s="53" customFormat="1" ht="66" hidden="1" customHeight="1">
      <c r="A60" s="78"/>
      <c r="B60" s="79"/>
      <c r="C60" s="1409"/>
      <c r="D60" s="88">
        <v>24</v>
      </c>
      <c r="E60" s="1382" t="s">
        <v>1922</v>
      </c>
      <c r="F60" s="1383"/>
      <c r="G60" s="1384"/>
      <c r="H60" s="94" t="s">
        <v>1923</v>
      </c>
      <c r="I60" s="120" t="s">
        <v>1840</v>
      </c>
      <c r="J60" s="122">
        <v>1</v>
      </c>
      <c r="K60" s="122">
        <v>1</v>
      </c>
      <c r="L60" s="121"/>
      <c r="M60" s="82" t="s">
        <v>1924</v>
      </c>
      <c r="N60" s="117" t="s">
        <v>1925</v>
      </c>
      <c r="O60" s="118"/>
      <c r="P60" s="119"/>
    </row>
    <row r="61" spans="1:26" s="53" customFormat="1" ht="61" hidden="1" customHeight="1">
      <c r="A61" s="78"/>
      <c r="B61" s="79"/>
      <c r="C61" s="1409"/>
      <c r="D61" s="80">
        <v>25</v>
      </c>
      <c r="E61" s="1389" t="s">
        <v>1926</v>
      </c>
      <c r="F61" s="1390"/>
      <c r="G61" s="1391"/>
      <c r="H61" s="91" t="s">
        <v>1927</v>
      </c>
      <c r="I61" s="120" t="s">
        <v>1840</v>
      </c>
      <c r="J61" s="122">
        <v>1</v>
      </c>
      <c r="K61" s="122">
        <v>1</v>
      </c>
      <c r="L61" s="121"/>
      <c r="M61" s="131" t="s">
        <v>1928</v>
      </c>
      <c r="N61" s="117" t="s">
        <v>1929</v>
      </c>
      <c r="O61" s="118"/>
      <c r="P61" s="119"/>
    </row>
    <row r="62" spans="1:26" s="53" customFormat="1" ht="26" hidden="1">
      <c r="A62" s="78"/>
      <c r="B62" s="79"/>
      <c r="C62" s="1409"/>
      <c r="D62" s="88">
        <v>26</v>
      </c>
      <c r="E62" s="1389" t="s">
        <v>1930</v>
      </c>
      <c r="F62" s="1390"/>
      <c r="G62" s="1391"/>
      <c r="H62" s="91" t="s">
        <v>1927</v>
      </c>
      <c r="I62" s="120" t="s">
        <v>1840</v>
      </c>
      <c r="J62" s="122">
        <v>1</v>
      </c>
      <c r="K62" s="122">
        <v>1</v>
      </c>
      <c r="L62" s="121"/>
      <c r="M62" s="131" t="s">
        <v>1931</v>
      </c>
      <c r="N62" s="117" t="s">
        <v>1932</v>
      </c>
      <c r="O62" s="118"/>
      <c r="P62" s="119"/>
    </row>
    <row r="63" spans="1:26" s="53" customFormat="1" ht="26" hidden="1">
      <c r="A63" s="78"/>
      <c r="B63" s="79"/>
      <c r="C63" s="1409"/>
      <c r="D63" s="80">
        <v>27</v>
      </c>
      <c r="E63" s="1389" t="s">
        <v>1933</v>
      </c>
      <c r="F63" s="1390"/>
      <c r="G63" s="1391"/>
      <c r="H63" s="91" t="s">
        <v>1934</v>
      </c>
      <c r="I63" s="120" t="s">
        <v>1840</v>
      </c>
      <c r="J63" s="122">
        <v>1</v>
      </c>
      <c r="K63" s="122">
        <v>1</v>
      </c>
      <c r="L63" s="121"/>
      <c r="M63" s="131" t="s">
        <v>1935</v>
      </c>
      <c r="N63" s="117" t="s">
        <v>1936</v>
      </c>
      <c r="O63" s="118"/>
      <c r="P63" s="119"/>
    </row>
    <row r="64" spans="1:26" s="53" customFormat="1" ht="48" hidden="1" customHeight="1">
      <c r="A64" s="78"/>
      <c r="B64" s="79"/>
      <c r="C64" s="1409"/>
      <c r="D64" s="88">
        <v>28</v>
      </c>
      <c r="E64" s="1392" t="s">
        <v>1937</v>
      </c>
      <c r="F64" s="1393"/>
      <c r="G64" s="1394"/>
      <c r="H64" s="91" t="s">
        <v>1938</v>
      </c>
      <c r="I64" s="114" t="s">
        <v>1840</v>
      </c>
      <c r="J64" s="115">
        <v>1</v>
      </c>
      <c r="K64" s="115">
        <v>1</v>
      </c>
      <c r="L64" s="121"/>
      <c r="M64" s="146" t="s">
        <v>1939</v>
      </c>
      <c r="N64" s="117" t="s">
        <v>1940</v>
      </c>
      <c r="O64" s="118"/>
      <c r="P64" s="119"/>
    </row>
    <row r="65" spans="1:16" s="53" customFormat="1" ht="60" hidden="1" customHeight="1">
      <c r="A65" s="78"/>
      <c r="B65" s="79"/>
      <c r="C65" s="1409"/>
      <c r="D65" s="80">
        <v>29</v>
      </c>
      <c r="E65" s="1392" t="s">
        <v>1941</v>
      </c>
      <c r="F65" s="1393"/>
      <c r="G65" s="1394"/>
      <c r="H65" s="91" t="s">
        <v>1136</v>
      </c>
      <c r="I65" s="114" t="s">
        <v>1840</v>
      </c>
      <c r="J65" s="115">
        <v>1</v>
      </c>
      <c r="K65" s="115">
        <v>1</v>
      </c>
      <c r="L65" s="121"/>
      <c r="M65" s="146" t="s">
        <v>1942</v>
      </c>
      <c r="N65" s="117" t="s">
        <v>1943</v>
      </c>
      <c r="O65" s="118"/>
      <c r="P65" s="119"/>
    </row>
    <row r="66" spans="1:16" s="53" customFormat="1" ht="26" hidden="1">
      <c r="A66" s="78"/>
      <c r="B66" s="79"/>
      <c r="C66" s="1409"/>
      <c r="D66" s="88">
        <v>30</v>
      </c>
      <c r="E66" s="1389" t="s">
        <v>1944</v>
      </c>
      <c r="F66" s="1390"/>
      <c r="G66" s="1391"/>
      <c r="H66" s="91" t="s">
        <v>1136</v>
      </c>
      <c r="I66" s="120" t="s">
        <v>1840</v>
      </c>
      <c r="J66" s="122">
        <v>1</v>
      </c>
      <c r="K66" s="122">
        <v>1</v>
      </c>
      <c r="L66" s="121"/>
      <c r="M66" s="131" t="s">
        <v>1945</v>
      </c>
      <c r="N66" s="117" t="s">
        <v>1946</v>
      </c>
      <c r="O66" s="118"/>
      <c r="P66" s="119"/>
    </row>
    <row r="67" spans="1:16" s="53" customFormat="1" ht="65.150000000000006" hidden="1" customHeight="1">
      <c r="A67" s="78"/>
      <c r="B67" s="79"/>
      <c r="C67" s="1409"/>
      <c r="D67" s="80">
        <v>31</v>
      </c>
      <c r="E67" s="1389" t="s">
        <v>1947</v>
      </c>
      <c r="F67" s="1390"/>
      <c r="G67" s="1391"/>
      <c r="H67" s="91" t="s">
        <v>1948</v>
      </c>
      <c r="I67" s="120" t="s">
        <v>1840</v>
      </c>
      <c r="J67" s="122">
        <v>1</v>
      </c>
      <c r="K67" s="122">
        <v>1</v>
      </c>
      <c r="L67" s="121"/>
      <c r="M67" s="90" t="s">
        <v>1949</v>
      </c>
      <c r="N67" s="117" t="s">
        <v>1950</v>
      </c>
      <c r="O67" s="118"/>
      <c r="P67" s="119"/>
    </row>
    <row r="68" spans="1:16" s="53" customFormat="1" ht="77.150000000000006" hidden="1" customHeight="1">
      <c r="A68" s="78"/>
      <c r="B68" s="79"/>
      <c r="C68" s="1409"/>
      <c r="D68" s="88">
        <v>32</v>
      </c>
      <c r="E68" s="1379" t="s">
        <v>1951</v>
      </c>
      <c r="F68" s="1380"/>
      <c r="G68" s="1381"/>
      <c r="H68" s="81" t="s">
        <v>1816</v>
      </c>
      <c r="I68" s="120" t="s">
        <v>1840</v>
      </c>
      <c r="J68" s="115">
        <v>1</v>
      </c>
      <c r="K68" s="115">
        <v>1</v>
      </c>
      <c r="L68" s="121"/>
      <c r="M68" s="82" t="s">
        <v>1952</v>
      </c>
      <c r="N68" s="117" t="s">
        <v>1953</v>
      </c>
      <c r="O68" s="118"/>
      <c r="P68" s="119"/>
    </row>
    <row r="69" spans="1:16" s="53" customFormat="1" ht="64" hidden="1" customHeight="1">
      <c r="A69" s="78"/>
      <c r="B69" s="79"/>
      <c r="C69" s="1409"/>
      <c r="D69" s="80">
        <v>33</v>
      </c>
      <c r="E69" s="1379" t="s">
        <v>1954</v>
      </c>
      <c r="F69" s="1380"/>
      <c r="G69" s="1381"/>
      <c r="H69" s="922" t="s">
        <v>1816</v>
      </c>
      <c r="I69" s="120" t="s">
        <v>1840</v>
      </c>
      <c r="J69" s="115">
        <v>1</v>
      </c>
      <c r="K69" s="115">
        <v>1</v>
      </c>
      <c r="L69" s="121"/>
      <c r="M69" s="192" t="s">
        <v>1955</v>
      </c>
      <c r="N69" s="147" t="s">
        <v>1956</v>
      </c>
      <c r="O69" s="118"/>
      <c r="P69" s="119"/>
    </row>
    <row r="70" spans="1:16" s="53" customFormat="1" ht="62.15" hidden="1" customHeight="1">
      <c r="A70" s="78"/>
      <c r="B70" s="79"/>
      <c r="C70" s="1409"/>
      <c r="D70" s="88">
        <v>34</v>
      </c>
      <c r="E70" s="1379" t="s">
        <v>1957</v>
      </c>
      <c r="F70" s="1380"/>
      <c r="G70" s="1381"/>
      <c r="H70" s="81" t="s">
        <v>1816</v>
      </c>
      <c r="I70" s="120" t="s">
        <v>1840</v>
      </c>
      <c r="J70" s="115">
        <v>1</v>
      </c>
      <c r="K70" s="115">
        <v>1</v>
      </c>
      <c r="L70" s="121"/>
      <c r="M70" s="82" t="s">
        <v>1958</v>
      </c>
      <c r="N70" s="117" t="s">
        <v>1959</v>
      </c>
      <c r="O70" s="118"/>
      <c r="P70" s="119"/>
    </row>
    <row r="71" spans="1:16" s="53" customFormat="1" ht="62.15" hidden="1" customHeight="1">
      <c r="A71" s="78"/>
      <c r="B71" s="79"/>
      <c r="C71" s="1409"/>
      <c r="D71" s="80">
        <v>35</v>
      </c>
      <c r="E71" s="1379" t="s">
        <v>1960</v>
      </c>
      <c r="F71" s="1380"/>
      <c r="G71" s="1381"/>
      <c r="H71" s="81" t="s">
        <v>1816</v>
      </c>
      <c r="I71" s="120" t="s">
        <v>1840</v>
      </c>
      <c r="J71" s="115">
        <v>1</v>
      </c>
      <c r="K71" s="115">
        <v>1</v>
      </c>
      <c r="L71" s="121"/>
      <c r="M71" s="82" t="s">
        <v>1961</v>
      </c>
      <c r="N71" s="117" t="s">
        <v>1962</v>
      </c>
      <c r="O71" s="118"/>
      <c r="P71" s="119"/>
    </row>
    <row r="72" spans="1:16" s="53" customFormat="1" ht="33" hidden="1" customHeight="1">
      <c r="A72" s="78"/>
      <c r="B72" s="79"/>
      <c r="C72" s="1409"/>
      <c r="D72" s="88">
        <v>36</v>
      </c>
      <c r="E72" s="1392" t="s">
        <v>1963</v>
      </c>
      <c r="F72" s="1393"/>
      <c r="G72" s="1394"/>
      <c r="H72" s="922" t="s">
        <v>1964</v>
      </c>
      <c r="I72" s="114" t="s">
        <v>1840</v>
      </c>
      <c r="J72" s="115">
        <v>1</v>
      </c>
      <c r="K72" s="115">
        <v>1</v>
      </c>
      <c r="L72" s="121"/>
      <c r="M72" s="131" t="s">
        <v>1965</v>
      </c>
      <c r="N72" s="117" t="s">
        <v>1966</v>
      </c>
      <c r="O72" s="118"/>
      <c r="P72" s="119"/>
    </row>
    <row r="73" spans="1:16" s="54" customFormat="1" ht="26" hidden="1">
      <c r="A73" s="87"/>
      <c r="B73" s="79"/>
      <c r="C73" s="1409"/>
      <c r="D73" s="80">
        <v>37</v>
      </c>
      <c r="E73" s="1386" t="s">
        <v>1967</v>
      </c>
      <c r="F73" s="1387"/>
      <c r="G73" s="1388"/>
      <c r="H73" s="89" t="s">
        <v>1968</v>
      </c>
      <c r="I73" s="127" t="s">
        <v>1840</v>
      </c>
      <c r="J73" s="128">
        <v>1</v>
      </c>
      <c r="K73" s="116">
        <v>1</v>
      </c>
      <c r="L73" s="121"/>
      <c r="M73" s="129" t="s">
        <v>1969</v>
      </c>
      <c r="N73" s="117" t="s">
        <v>1970</v>
      </c>
    </row>
    <row r="74" spans="1:16" s="53" customFormat="1" ht="64" hidden="1" customHeight="1">
      <c r="A74" s="78"/>
      <c r="B74" s="79"/>
      <c r="C74" s="1409"/>
      <c r="D74" s="88">
        <v>38</v>
      </c>
      <c r="E74" s="1379" t="s">
        <v>1971</v>
      </c>
      <c r="F74" s="1380"/>
      <c r="G74" s="1381"/>
      <c r="H74" s="91" t="s">
        <v>1140</v>
      </c>
      <c r="I74" s="114" t="s">
        <v>1840</v>
      </c>
      <c r="J74" s="115">
        <v>1</v>
      </c>
      <c r="K74" s="115">
        <v>1</v>
      </c>
      <c r="L74" s="121"/>
      <c r="M74" s="192" t="s">
        <v>1972</v>
      </c>
      <c r="N74" s="117" t="s">
        <v>1973</v>
      </c>
      <c r="O74" s="118"/>
      <c r="P74" s="119"/>
    </row>
    <row r="75" spans="1:16" s="53" customFormat="1" ht="33" hidden="1" customHeight="1">
      <c r="A75" s="78"/>
      <c r="B75" s="79"/>
      <c r="C75" s="1409"/>
      <c r="D75" s="80">
        <v>39</v>
      </c>
      <c r="E75" s="1392" t="s">
        <v>1963</v>
      </c>
      <c r="F75" s="1393"/>
      <c r="G75" s="1394"/>
      <c r="H75" s="922" t="s">
        <v>1974</v>
      </c>
      <c r="I75" s="114" t="s">
        <v>1840</v>
      </c>
      <c r="J75" s="115">
        <v>1</v>
      </c>
      <c r="K75" s="115">
        <v>1</v>
      </c>
      <c r="L75" s="121"/>
      <c r="M75" s="131" t="s">
        <v>1975</v>
      </c>
      <c r="N75" s="117" t="s">
        <v>1976</v>
      </c>
      <c r="O75" s="118"/>
      <c r="P75" s="119"/>
    </row>
    <row r="76" spans="1:16" s="53" customFormat="1" ht="59.15" hidden="1" customHeight="1">
      <c r="A76" s="78"/>
      <c r="B76" s="79"/>
      <c r="C76" s="1409"/>
      <c r="D76" s="88">
        <v>40</v>
      </c>
      <c r="E76" s="1379" t="s">
        <v>1977</v>
      </c>
      <c r="F76" s="1380"/>
      <c r="G76" s="1381"/>
      <c r="H76" s="922" t="s">
        <v>1490</v>
      </c>
      <c r="I76" s="114" t="s">
        <v>1840</v>
      </c>
      <c r="J76" s="115">
        <v>1</v>
      </c>
      <c r="K76" s="115">
        <v>1</v>
      </c>
      <c r="L76" s="121"/>
      <c r="M76" s="82" t="s">
        <v>1978</v>
      </c>
      <c r="N76" s="117" t="s">
        <v>1979</v>
      </c>
      <c r="O76" s="118"/>
      <c r="P76" s="119"/>
    </row>
    <row r="77" spans="1:16" s="53" customFormat="1" ht="33" customHeight="1">
      <c r="A77" s="78"/>
      <c r="B77" s="79"/>
      <c r="C77" s="1409"/>
      <c r="D77" s="80">
        <v>6</v>
      </c>
      <c r="E77" s="1392" t="s">
        <v>1980</v>
      </c>
      <c r="F77" s="1393"/>
      <c r="G77" s="1394"/>
      <c r="H77" s="922" t="s">
        <v>1981</v>
      </c>
      <c r="I77" s="114" t="s">
        <v>1840</v>
      </c>
      <c r="J77" s="115">
        <v>1</v>
      </c>
      <c r="K77" s="115">
        <v>1</v>
      </c>
      <c r="L77" s="116">
        <v>1</v>
      </c>
      <c r="M77" s="131" t="s">
        <v>1982</v>
      </c>
      <c r="N77" s="117" t="s">
        <v>1983</v>
      </c>
      <c r="O77" s="118"/>
      <c r="P77" s="119"/>
    </row>
    <row r="78" spans="1:16" s="53" customFormat="1" ht="66" hidden="1" customHeight="1">
      <c r="A78" s="78"/>
      <c r="B78" s="79"/>
      <c r="C78" s="1409"/>
      <c r="D78" s="88">
        <v>42</v>
      </c>
      <c r="E78" s="1379" t="s">
        <v>1984</v>
      </c>
      <c r="F78" s="1380"/>
      <c r="G78" s="1381"/>
      <c r="H78" s="922" t="s">
        <v>504</v>
      </c>
      <c r="I78" s="114" t="s">
        <v>1840</v>
      </c>
      <c r="J78" s="115">
        <v>1</v>
      </c>
      <c r="K78" s="115">
        <v>1</v>
      </c>
      <c r="L78" s="121"/>
      <c r="M78" s="82" t="s">
        <v>1985</v>
      </c>
      <c r="N78" s="117" t="s">
        <v>1986</v>
      </c>
      <c r="O78" s="118"/>
      <c r="P78" s="119"/>
    </row>
    <row r="79" spans="1:16" s="53" customFormat="1" ht="48" customHeight="1">
      <c r="A79" s="78"/>
      <c r="B79" s="79"/>
      <c r="C79" s="1409"/>
      <c r="D79" s="80">
        <v>7</v>
      </c>
      <c r="E79" s="1392" t="s">
        <v>1987</v>
      </c>
      <c r="F79" s="1393"/>
      <c r="G79" s="1394"/>
      <c r="H79" s="91" t="s">
        <v>1988</v>
      </c>
      <c r="I79" s="114" t="s">
        <v>1840</v>
      </c>
      <c r="J79" s="115">
        <v>1</v>
      </c>
      <c r="K79" s="115">
        <v>1</v>
      </c>
      <c r="L79" s="116">
        <v>1</v>
      </c>
      <c r="M79" s="146" t="s">
        <v>1989</v>
      </c>
      <c r="N79" s="147" t="s">
        <v>1990</v>
      </c>
      <c r="O79" s="118"/>
      <c r="P79" s="119"/>
    </row>
    <row r="80" spans="1:16" s="53" customFormat="1" ht="48" customHeight="1">
      <c r="A80" s="78"/>
      <c r="B80" s="79"/>
      <c r="C80" s="1409"/>
      <c r="D80" s="88">
        <v>8</v>
      </c>
      <c r="E80" s="1379" t="s">
        <v>1991</v>
      </c>
      <c r="F80" s="1380"/>
      <c r="G80" s="1381"/>
      <c r="H80" s="91" t="s">
        <v>1988</v>
      </c>
      <c r="I80" s="114" t="s">
        <v>1840</v>
      </c>
      <c r="J80" s="115">
        <v>1</v>
      </c>
      <c r="K80" s="115">
        <v>1</v>
      </c>
      <c r="L80" s="116">
        <v>1</v>
      </c>
      <c r="M80" s="192" t="s">
        <v>1989</v>
      </c>
      <c r="N80" s="117" t="s">
        <v>1990</v>
      </c>
      <c r="O80" s="118"/>
      <c r="P80" s="119"/>
    </row>
    <row r="81" spans="1:26" s="53" customFormat="1" ht="48" hidden="1" customHeight="1">
      <c r="A81" s="78"/>
      <c r="B81" s="79"/>
      <c r="C81" s="1409"/>
      <c r="D81" s="80">
        <v>45</v>
      </c>
      <c r="E81" s="1392" t="s">
        <v>1992</v>
      </c>
      <c r="F81" s="1393"/>
      <c r="G81" s="1394"/>
      <c r="H81" s="91" t="s">
        <v>1993</v>
      </c>
      <c r="I81" s="114" t="s">
        <v>1840</v>
      </c>
      <c r="J81" s="115">
        <v>1</v>
      </c>
      <c r="K81" s="115">
        <v>1</v>
      </c>
      <c r="L81" s="121"/>
      <c r="M81" s="146" t="s">
        <v>1994</v>
      </c>
      <c r="N81" s="117" t="s">
        <v>1995</v>
      </c>
      <c r="O81" s="118"/>
      <c r="P81" s="119"/>
    </row>
    <row r="82" spans="1:26" s="53" customFormat="1" ht="66" hidden="1" customHeight="1">
      <c r="A82" s="78"/>
      <c r="B82" s="79"/>
      <c r="C82" s="1409"/>
      <c r="D82" s="88">
        <v>46</v>
      </c>
      <c r="E82" s="1379" t="s">
        <v>1996</v>
      </c>
      <c r="F82" s="1380"/>
      <c r="G82" s="1381"/>
      <c r="H82" s="91" t="s">
        <v>1997</v>
      </c>
      <c r="I82" s="114" t="s">
        <v>1840</v>
      </c>
      <c r="J82" s="115">
        <v>1</v>
      </c>
      <c r="K82" s="115">
        <v>1</v>
      </c>
      <c r="L82" s="121"/>
      <c r="M82" s="82" t="s">
        <v>1998</v>
      </c>
      <c r="N82" s="117" t="s">
        <v>1999</v>
      </c>
      <c r="O82" s="118"/>
      <c r="P82" s="119"/>
    </row>
    <row r="83" spans="1:26" s="53" customFormat="1" ht="54" hidden="1" customHeight="1">
      <c r="A83" s="78"/>
      <c r="B83" s="79"/>
      <c r="C83" s="1409"/>
      <c r="D83" s="80">
        <v>47</v>
      </c>
      <c r="E83" s="1392" t="s">
        <v>2000</v>
      </c>
      <c r="F83" s="1393"/>
      <c r="G83" s="1394"/>
      <c r="H83" s="91" t="s">
        <v>512</v>
      </c>
      <c r="I83" s="114" t="s">
        <v>1840</v>
      </c>
      <c r="J83" s="115">
        <v>1</v>
      </c>
      <c r="K83" s="115">
        <v>1</v>
      </c>
      <c r="L83" s="121"/>
      <c r="M83" s="146" t="s">
        <v>2001</v>
      </c>
      <c r="N83" s="117" t="s">
        <v>2002</v>
      </c>
      <c r="O83" s="118"/>
      <c r="P83" s="119"/>
    </row>
    <row r="84" spans="1:26" s="53" customFormat="1" ht="54" customHeight="1">
      <c r="A84" s="78"/>
      <c r="B84" s="79"/>
      <c r="C84" s="1409"/>
      <c r="D84" s="88">
        <v>9</v>
      </c>
      <c r="E84" s="1392" t="s">
        <v>2003</v>
      </c>
      <c r="F84" s="1393"/>
      <c r="G84" s="1394"/>
      <c r="H84" s="91" t="s">
        <v>2004</v>
      </c>
      <c r="I84" s="114" t="s">
        <v>1840</v>
      </c>
      <c r="J84" s="115">
        <v>1</v>
      </c>
      <c r="K84" s="115">
        <v>1</v>
      </c>
      <c r="L84" s="116">
        <v>1</v>
      </c>
      <c r="M84" s="146" t="s">
        <v>2005</v>
      </c>
      <c r="N84" s="117" t="s">
        <v>2006</v>
      </c>
      <c r="O84" s="118"/>
      <c r="P84" s="119"/>
    </row>
    <row r="85" spans="1:26" s="53" customFormat="1" ht="48" customHeight="1">
      <c r="A85" s="78"/>
      <c r="B85" s="79"/>
      <c r="C85" s="1409"/>
      <c r="D85" s="80">
        <v>10</v>
      </c>
      <c r="E85" s="1379" t="s">
        <v>2007</v>
      </c>
      <c r="F85" s="1380"/>
      <c r="G85" s="1381"/>
      <c r="H85" s="91" t="s">
        <v>2008</v>
      </c>
      <c r="I85" s="114" t="s">
        <v>1840</v>
      </c>
      <c r="J85" s="115">
        <v>1</v>
      </c>
      <c r="K85" s="115">
        <v>1</v>
      </c>
      <c r="L85" s="116">
        <v>1</v>
      </c>
      <c r="M85" s="192" t="s">
        <v>2009</v>
      </c>
      <c r="N85" s="117" t="s">
        <v>2010</v>
      </c>
      <c r="O85" s="118"/>
      <c r="P85" s="119"/>
    </row>
    <row r="86" spans="1:26" s="53" customFormat="1" ht="48" customHeight="1">
      <c r="A86" s="78"/>
      <c r="B86" s="79"/>
      <c r="C86" s="1409"/>
      <c r="D86" s="88">
        <v>11</v>
      </c>
      <c r="E86" s="1379" t="s">
        <v>2011</v>
      </c>
      <c r="F86" s="1380"/>
      <c r="G86" s="1381"/>
      <c r="H86" s="91" t="s">
        <v>2008</v>
      </c>
      <c r="I86" s="114" t="s">
        <v>1840</v>
      </c>
      <c r="J86" s="115">
        <v>1</v>
      </c>
      <c r="K86" s="115">
        <v>1</v>
      </c>
      <c r="L86" s="116">
        <v>1</v>
      </c>
      <c r="M86" s="192" t="s">
        <v>2009</v>
      </c>
      <c r="N86" s="117" t="s">
        <v>2010</v>
      </c>
      <c r="O86" s="118"/>
      <c r="P86" s="119"/>
    </row>
    <row r="87" spans="1:26" s="53" customFormat="1" ht="66" hidden="1" customHeight="1">
      <c r="A87" s="78"/>
      <c r="B87" s="79"/>
      <c r="C87" s="1409"/>
      <c r="D87" s="80">
        <v>51</v>
      </c>
      <c r="E87" s="1379" t="s">
        <v>2012</v>
      </c>
      <c r="F87" s="1380"/>
      <c r="G87" s="1381"/>
      <c r="H87" s="91" t="s">
        <v>2013</v>
      </c>
      <c r="I87" s="114" t="s">
        <v>1840</v>
      </c>
      <c r="J87" s="115">
        <v>1</v>
      </c>
      <c r="K87" s="115">
        <v>1</v>
      </c>
      <c r="L87" s="121"/>
      <c r="M87" s="82" t="s">
        <v>2014</v>
      </c>
      <c r="N87" s="117" t="s">
        <v>2015</v>
      </c>
      <c r="O87" s="118"/>
      <c r="P87" s="119"/>
    </row>
    <row r="88" spans="1:26" ht="33" customHeight="1">
      <c r="A88" s="74"/>
      <c r="B88" s="75" t="s">
        <v>169</v>
      </c>
      <c r="C88" s="1163" t="s">
        <v>302</v>
      </c>
      <c r="D88" s="943"/>
      <c r="E88" s="943"/>
      <c r="F88" s="943"/>
      <c r="G88" s="944"/>
      <c r="H88" s="73"/>
      <c r="I88" s="106"/>
      <c r="J88" s="107"/>
      <c r="K88" s="108"/>
      <c r="L88" s="112">
        <f>SUM(L90:L97)</f>
        <v>2</v>
      </c>
      <c r="M88" s="110"/>
      <c r="N88" s="111"/>
      <c r="O88" s="105"/>
      <c r="P88" s="113" t="s">
        <v>1681</v>
      </c>
      <c r="Q88" s="62"/>
      <c r="R88" s="62"/>
      <c r="S88" s="62"/>
      <c r="T88" s="62"/>
      <c r="U88" s="62"/>
      <c r="V88" s="62"/>
      <c r="W88" s="62"/>
      <c r="X88" s="62"/>
      <c r="Y88" s="62"/>
      <c r="Z88" s="62"/>
    </row>
    <row r="89" spans="1:26" ht="19.5" customHeight="1">
      <c r="A89" s="74"/>
      <c r="B89" s="76"/>
      <c r="C89" s="151">
        <v>1</v>
      </c>
      <c r="D89" s="981" t="s">
        <v>303</v>
      </c>
      <c r="E89" s="943"/>
      <c r="F89" s="943"/>
      <c r="G89" s="944"/>
      <c r="H89" s="73" t="s">
        <v>2016</v>
      </c>
      <c r="I89" s="106"/>
      <c r="J89" s="107"/>
      <c r="K89" s="108"/>
      <c r="L89" s="126"/>
      <c r="M89" s="110"/>
      <c r="N89" s="111"/>
      <c r="O89" s="105"/>
      <c r="P89" s="96"/>
      <c r="Q89" s="62"/>
      <c r="R89" s="62"/>
      <c r="S89" s="62"/>
      <c r="T89" s="62"/>
      <c r="U89" s="62"/>
      <c r="V89" s="62"/>
      <c r="W89" s="62"/>
      <c r="X89" s="62"/>
      <c r="Y89" s="62"/>
      <c r="Z89" s="62"/>
    </row>
    <row r="90" spans="1:26" ht="19.5" customHeight="1">
      <c r="A90" s="153"/>
      <c r="B90" s="76"/>
      <c r="C90" s="154"/>
      <c r="D90" s="106" t="s">
        <v>34</v>
      </c>
      <c r="E90" s="981" t="s">
        <v>304</v>
      </c>
      <c r="F90" s="943"/>
      <c r="G90" s="944"/>
      <c r="H90" s="73"/>
      <c r="I90" s="193"/>
      <c r="J90" s="193"/>
      <c r="K90" s="193"/>
      <c r="L90" s="194"/>
      <c r="M90" s="195"/>
      <c r="N90" s="196"/>
      <c r="O90" s="197"/>
      <c r="P90" s="198"/>
      <c r="Q90" s="62"/>
      <c r="R90" s="62"/>
      <c r="S90" s="62"/>
      <c r="T90" s="62"/>
      <c r="U90" s="62"/>
      <c r="V90" s="62"/>
      <c r="W90" s="62"/>
      <c r="X90" s="62"/>
      <c r="Y90" s="62"/>
      <c r="Z90" s="62"/>
    </row>
    <row r="91" spans="1:26" ht="19.5" customHeight="1">
      <c r="A91" s="153"/>
      <c r="B91" s="76"/>
      <c r="C91" s="155"/>
      <c r="D91" s="106" t="s">
        <v>37</v>
      </c>
      <c r="E91" s="942" t="s">
        <v>305</v>
      </c>
      <c r="F91" s="943"/>
      <c r="G91" s="944"/>
      <c r="H91" s="157"/>
      <c r="I91" s="108"/>
      <c r="J91" s="108"/>
      <c r="K91" s="108"/>
      <c r="L91" s="126"/>
      <c r="M91" s="110"/>
      <c r="N91" s="111"/>
      <c r="O91" s="105"/>
      <c r="P91" s="96"/>
      <c r="Q91" s="62"/>
      <c r="R91" s="62"/>
      <c r="S91" s="62"/>
      <c r="T91" s="62"/>
      <c r="U91" s="62"/>
      <c r="V91" s="62"/>
      <c r="W91" s="62"/>
      <c r="X91" s="62"/>
      <c r="Y91" s="62"/>
      <c r="Z91" s="62"/>
    </row>
    <row r="92" spans="1:26" ht="19.5" customHeight="1">
      <c r="A92" s="153"/>
      <c r="B92" s="158"/>
      <c r="C92" s="75">
        <v>2</v>
      </c>
      <c r="D92" s="1163" t="s">
        <v>306</v>
      </c>
      <c r="E92" s="943"/>
      <c r="F92" s="943"/>
      <c r="G92" s="944"/>
      <c r="H92" s="157"/>
      <c r="I92" s="108"/>
      <c r="J92" s="108"/>
      <c r="K92" s="108"/>
      <c r="L92" s="126"/>
      <c r="M92" s="110"/>
      <c r="N92" s="111"/>
      <c r="O92" s="105"/>
      <c r="P92" s="96"/>
      <c r="Q92" s="62"/>
      <c r="R92" s="62"/>
      <c r="S92" s="62"/>
      <c r="T92" s="62"/>
      <c r="U92" s="62"/>
      <c r="V92" s="62"/>
      <c r="W92" s="62"/>
      <c r="X92" s="62"/>
      <c r="Y92" s="62"/>
      <c r="Z92" s="62"/>
    </row>
    <row r="93" spans="1:26" ht="19.5" customHeight="1">
      <c r="A93" s="153"/>
      <c r="B93" s="159"/>
      <c r="C93" s="76"/>
      <c r="D93" s="160" t="s">
        <v>34</v>
      </c>
      <c r="E93" s="981" t="s">
        <v>304</v>
      </c>
      <c r="F93" s="943"/>
      <c r="G93" s="944"/>
      <c r="H93" s="157"/>
      <c r="I93" s="126"/>
      <c r="J93" s="126"/>
      <c r="K93" s="126"/>
      <c r="L93" s="126"/>
      <c r="M93" s="157"/>
      <c r="N93" s="111"/>
      <c r="O93" s="105"/>
      <c r="P93" s="96"/>
      <c r="Q93" s="62"/>
      <c r="R93" s="62"/>
      <c r="S93" s="62"/>
      <c r="T93" s="62"/>
      <c r="U93" s="62"/>
      <c r="V93" s="62"/>
      <c r="W93" s="62"/>
      <c r="X93" s="62"/>
      <c r="Y93" s="62"/>
      <c r="Z93" s="62"/>
    </row>
    <row r="94" spans="1:26" ht="19.5" customHeight="1">
      <c r="A94" s="158"/>
      <c r="B94" s="159"/>
      <c r="C94" s="76"/>
      <c r="D94" s="160" t="s">
        <v>37</v>
      </c>
      <c r="E94" s="942" t="s">
        <v>305</v>
      </c>
      <c r="F94" s="943"/>
      <c r="G94" s="944"/>
      <c r="H94" s="157"/>
      <c r="I94" s="126"/>
      <c r="J94" s="126"/>
      <c r="K94" s="126"/>
      <c r="L94" s="126"/>
      <c r="M94" s="157"/>
      <c r="N94" s="111"/>
      <c r="O94" s="105"/>
      <c r="P94" s="96"/>
      <c r="Q94" s="62"/>
      <c r="R94" s="62"/>
      <c r="S94" s="62"/>
      <c r="T94" s="62"/>
      <c r="U94" s="62"/>
      <c r="V94" s="62"/>
      <c r="W94" s="62"/>
      <c r="X94" s="62"/>
      <c r="Y94" s="62"/>
      <c r="Z94" s="62"/>
    </row>
    <row r="95" spans="1:26" s="56" customFormat="1" ht="46" customHeight="1">
      <c r="A95" s="161"/>
      <c r="B95" s="162"/>
      <c r="C95" s="163"/>
      <c r="D95" s="164">
        <v>1</v>
      </c>
      <c r="E95" s="1398" t="s">
        <v>2017</v>
      </c>
      <c r="F95" s="1399"/>
      <c r="G95" s="1400"/>
      <c r="H95" s="166" t="s">
        <v>2018</v>
      </c>
      <c r="I95" s="120" t="s">
        <v>1840</v>
      </c>
      <c r="J95" s="122">
        <v>1</v>
      </c>
      <c r="K95" s="122">
        <v>1</v>
      </c>
      <c r="L95" s="122">
        <v>1</v>
      </c>
      <c r="M95" s="165" t="s">
        <v>2019</v>
      </c>
      <c r="N95" s="137" t="s">
        <v>2020</v>
      </c>
      <c r="O95" s="199"/>
    </row>
    <row r="96" spans="1:26" s="56" customFormat="1" ht="46" hidden="1" customHeight="1">
      <c r="A96" s="161"/>
      <c r="B96" s="162"/>
      <c r="C96" s="163"/>
      <c r="D96" s="164">
        <v>2</v>
      </c>
      <c r="E96" s="1398" t="s">
        <v>2021</v>
      </c>
      <c r="F96" s="1399"/>
      <c r="G96" s="1400"/>
      <c r="H96" s="166" t="s">
        <v>2022</v>
      </c>
      <c r="I96" s="120" t="s">
        <v>1840</v>
      </c>
      <c r="J96" s="122">
        <v>1</v>
      </c>
      <c r="K96" s="122">
        <v>1</v>
      </c>
      <c r="L96" s="200"/>
      <c r="M96" s="165" t="s">
        <v>2023</v>
      </c>
      <c r="N96" s="137" t="s">
        <v>2024</v>
      </c>
      <c r="O96" s="199"/>
    </row>
    <row r="97" spans="1:26" s="56" customFormat="1" ht="46" customHeight="1">
      <c r="A97" s="161"/>
      <c r="B97" s="162"/>
      <c r="C97" s="163"/>
      <c r="D97" s="167">
        <v>2</v>
      </c>
      <c r="E97" s="1401" t="s">
        <v>2025</v>
      </c>
      <c r="F97" s="1402"/>
      <c r="G97" s="1403"/>
      <c r="H97" s="168" t="s">
        <v>2026</v>
      </c>
      <c r="I97" s="114" t="s">
        <v>1840</v>
      </c>
      <c r="J97" s="115">
        <v>1</v>
      </c>
      <c r="K97" s="115">
        <v>1</v>
      </c>
      <c r="L97" s="122">
        <v>1</v>
      </c>
      <c r="M97" s="165" t="s">
        <v>2027</v>
      </c>
      <c r="N97" s="137" t="s">
        <v>2028</v>
      </c>
      <c r="O97" s="199"/>
    </row>
    <row r="98" spans="1:26" ht="19.5" customHeight="1">
      <c r="A98" s="169"/>
      <c r="B98" s="170" t="s">
        <v>178</v>
      </c>
      <c r="C98" s="1404" t="s">
        <v>307</v>
      </c>
      <c r="D98" s="1405"/>
      <c r="E98" s="1405"/>
      <c r="F98" s="1405"/>
      <c r="G98" s="1405"/>
      <c r="H98" s="171"/>
      <c r="I98" s="178"/>
      <c r="J98" s="201"/>
      <c r="K98" s="202"/>
      <c r="L98" s="203">
        <f>SUM(L100:L107)</f>
        <v>1</v>
      </c>
      <c r="M98" s="110"/>
      <c r="N98" s="111"/>
      <c r="O98" s="105"/>
      <c r="P98" s="96"/>
      <c r="Q98" s="62"/>
      <c r="R98" s="62"/>
      <c r="S98" s="62"/>
      <c r="T98" s="62"/>
      <c r="U98" s="62"/>
      <c r="V98" s="62"/>
      <c r="W98" s="62"/>
      <c r="X98" s="62"/>
      <c r="Y98" s="62"/>
      <c r="Z98" s="62"/>
    </row>
    <row r="99" spans="1:26" ht="19.5" customHeight="1">
      <c r="A99" s="169"/>
      <c r="B99" s="154"/>
      <c r="C99" s="172">
        <v>1</v>
      </c>
      <c r="D99" s="998" t="s">
        <v>275</v>
      </c>
      <c r="E99" s="993"/>
      <c r="F99" s="993"/>
      <c r="G99" s="980"/>
      <c r="H99" s="86"/>
      <c r="I99" s="123"/>
      <c r="J99" s="124"/>
      <c r="K99" s="125"/>
      <c r="L99" s="126"/>
      <c r="M99" s="110"/>
      <c r="N99" s="111"/>
      <c r="O99" s="105"/>
      <c r="P99" s="96"/>
      <c r="Q99" s="62"/>
      <c r="R99" s="62"/>
      <c r="S99" s="62"/>
      <c r="T99" s="62"/>
      <c r="U99" s="62"/>
      <c r="V99" s="62"/>
      <c r="W99" s="62"/>
      <c r="X99" s="62"/>
      <c r="Y99" s="62"/>
      <c r="Z99" s="62"/>
    </row>
    <row r="100" spans="1:26" ht="19.5" customHeight="1">
      <c r="A100" s="169"/>
      <c r="B100" s="154"/>
      <c r="C100" s="172"/>
      <c r="D100" s="106" t="s">
        <v>308</v>
      </c>
      <c r="E100" s="942" t="s">
        <v>309</v>
      </c>
      <c r="F100" s="943"/>
      <c r="G100" s="944"/>
      <c r="H100" s="73"/>
      <c r="I100" s="106"/>
      <c r="J100" s="107"/>
      <c r="K100" s="108"/>
      <c r="L100" s="126"/>
      <c r="M100" s="110"/>
      <c r="N100" s="111"/>
      <c r="O100" s="105"/>
      <c r="P100" s="96"/>
      <c r="Q100" s="62"/>
      <c r="R100" s="62"/>
      <c r="S100" s="62"/>
      <c r="T100" s="62"/>
      <c r="U100" s="62"/>
      <c r="V100" s="62"/>
      <c r="W100" s="62"/>
      <c r="X100" s="62"/>
      <c r="Y100" s="62"/>
      <c r="Z100" s="62"/>
    </row>
    <row r="101" spans="1:26" ht="19.5" customHeight="1">
      <c r="A101" s="169"/>
      <c r="B101" s="154"/>
      <c r="C101" s="172"/>
      <c r="D101" s="106" t="s">
        <v>287</v>
      </c>
      <c r="E101" s="942" t="s">
        <v>310</v>
      </c>
      <c r="F101" s="943"/>
      <c r="G101" s="944"/>
      <c r="H101" s="73"/>
      <c r="I101" s="106"/>
      <c r="J101" s="107"/>
      <c r="K101" s="108"/>
      <c r="L101" s="126"/>
      <c r="M101" s="110"/>
      <c r="N101" s="111"/>
      <c r="O101" s="105"/>
      <c r="P101" s="96"/>
      <c r="Q101" s="62"/>
      <c r="R101" s="62"/>
      <c r="S101" s="62"/>
      <c r="T101" s="62"/>
      <c r="U101" s="62"/>
      <c r="V101" s="62"/>
      <c r="W101" s="62"/>
      <c r="X101" s="62"/>
      <c r="Y101" s="62"/>
      <c r="Z101" s="62"/>
    </row>
    <row r="102" spans="1:26" ht="19.5" customHeight="1">
      <c r="A102" s="169"/>
      <c r="B102" s="154"/>
      <c r="C102" s="173"/>
      <c r="D102" s="106" t="s">
        <v>311</v>
      </c>
      <c r="E102" s="942" t="s">
        <v>305</v>
      </c>
      <c r="F102" s="943"/>
      <c r="G102" s="944"/>
      <c r="H102" s="73"/>
      <c r="I102" s="106"/>
      <c r="J102" s="107"/>
      <c r="K102" s="108"/>
      <c r="L102" s="126"/>
      <c r="M102" s="110"/>
      <c r="N102" s="111"/>
      <c r="O102" s="105"/>
      <c r="P102" s="96"/>
      <c r="Q102" s="62"/>
      <c r="R102" s="62"/>
      <c r="S102" s="62"/>
      <c r="T102" s="62"/>
      <c r="U102" s="62"/>
      <c r="V102" s="62"/>
      <c r="W102" s="62"/>
      <c r="X102" s="62"/>
      <c r="Y102" s="62"/>
      <c r="Z102" s="62"/>
    </row>
    <row r="103" spans="1:26" ht="19.5" customHeight="1">
      <c r="A103" s="169"/>
      <c r="B103" s="154"/>
      <c r="C103" s="174">
        <v>2</v>
      </c>
      <c r="D103" s="981" t="s">
        <v>276</v>
      </c>
      <c r="E103" s="943"/>
      <c r="F103" s="943"/>
      <c r="G103" s="944"/>
      <c r="H103" s="73"/>
      <c r="I103" s="106"/>
      <c r="J103" s="107"/>
      <c r="K103" s="108"/>
      <c r="L103" s="126"/>
      <c r="M103" s="110"/>
      <c r="N103" s="111"/>
      <c r="O103" s="105"/>
      <c r="P103" s="96"/>
      <c r="Q103" s="62"/>
      <c r="R103" s="62"/>
      <c r="S103" s="62"/>
      <c r="T103" s="62"/>
      <c r="U103" s="62"/>
      <c r="V103" s="62"/>
      <c r="W103" s="62"/>
      <c r="X103" s="62"/>
      <c r="Y103" s="62"/>
      <c r="Z103" s="62"/>
    </row>
    <row r="104" spans="1:26" ht="19.5" customHeight="1">
      <c r="A104" s="169"/>
      <c r="B104" s="154"/>
      <c r="C104" s="172"/>
      <c r="D104" s="106" t="s">
        <v>308</v>
      </c>
      <c r="E104" s="942" t="s">
        <v>309</v>
      </c>
      <c r="F104" s="943"/>
      <c r="G104" s="944"/>
      <c r="H104" s="73"/>
      <c r="I104" s="106"/>
      <c r="J104" s="107"/>
      <c r="K104" s="108"/>
      <c r="L104" s="126"/>
      <c r="M104" s="110"/>
      <c r="N104" s="111"/>
      <c r="O104" s="105"/>
      <c r="P104" s="96"/>
      <c r="Q104" s="62"/>
      <c r="R104" s="62"/>
      <c r="S104" s="62"/>
      <c r="T104" s="62"/>
      <c r="U104" s="62"/>
      <c r="V104" s="62"/>
      <c r="W104" s="62"/>
      <c r="X104" s="62"/>
      <c r="Y104" s="62"/>
      <c r="Z104" s="62"/>
    </row>
    <row r="105" spans="1:26" ht="19.5" customHeight="1">
      <c r="A105" s="169"/>
      <c r="B105" s="154"/>
      <c r="C105" s="172"/>
      <c r="D105" s="106" t="s">
        <v>287</v>
      </c>
      <c r="E105" s="942" t="s">
        <v>310</v>
      </c>
      <c r="F105" s="943"/>
      <c r="G105" s="944"/>
      <c r="H105" s="73"/>
      <c r="I105" s="106"/>
      <c r="J105" s="107"/>
      <c r="K105" s="108"/>
      <c r="L105" s="126"/>
      <c r="M105" s="110"/>
      <c r="N105" s="111"/>
      <c r="O105" s="105"/>
      <c r="P105" s="96"/>
      <c r="Q105" s="62"/>
      <c r="R105" s="62"/>
      <c r="S105" s="62"/>
      <c r="T105" s="62"/>
      <c r="U105" s="62"/>
      <c r="V105" s="62"/>
      <c r="W105" s="62"/>
      <c r="X105" s="62"/>
      <c r="Y105" s="62"/>
      <c r="Z105" s="62"/>
    </row>
    <row r="106" spans="1:26" ht="19.5" customHeight="1">
      <c r="A106" s="169"/>
      <c r="B106" s="175"/>
      <c r="C106" s="173"/>
      <c r="D106" s="176" t="s">
        <v>311</v>
      </c>
      <c r="E106" s="942" t="s">
        <v>305</v>
      </c>
      <c r="F106" s="943"/>
      <c r="G106" s="944"/>
      <c r="H106" s="73"/>
      <c r="I106" s="106"/>
      <c r="J106" s="107"/>
      <c r="K106" s="108"/>
      <c r="L106" s="126"/>
      <c r="M106" s="110"/>
      <c r="N106" s="111"/>
      <c r="O106" s="105"/>
      <c r="P106" s="96"/>
      <c r="Q106" s="62"/>
      <c r="R106" s="62"/>
      <c r="S106" s="62"/>
      <c r="T106" s="62"/>
      <c r="U106" s="62"/>
      <c r="V106" s="62"/>
      <c r="W106" s="62"/>
      <c r="X106" s="62"/>
      <c r="Y106" s="62"/>
      <c r="Z106" s="62"/>
    </row>
    <row r="107" spans="1:26" ht="47.15" customHeight="1">
      <c r="A107" s="169"/>
      <c r="B107" s="154"/>
      <c r="C107" s="177"/>
      <c r="D107" s="178"/>
      <c r="E107" s="1406" t="s">
        <v>2029</v>
      </c>
      <c r="F107" s="1406"/>
      <c r="G107" s="1406"/>
      <c r="H107" s="179" t="s">
        <v>2030</v>
      </c>
      <c r="I107" s="120" t="s">
        <v>1793</v>
      </c>
      <c r="J107" s="128">
        <v>1</v>
      </c>
      <c r="K107" s="116">
        <v>1</v>
      </c>
      <c r="L107" s="116">
        <v>1</v>
      </c>
      <c r="M107" s="120" t="s">
        <v>2031</v>
      </c>
      <c r="N107" s="204" t="s">
        <v>2032</v>
      </c>
      <c r="O107" s="105"/>
      <c r="P107" s="96"/>
      <c r="Q107" s="62"/>
      <c r="R107" s="62"/>
      <c r="S107" s="62"/>
      <c r="T107" s="62"/>
      <c r="U107" s="62"/>
      <c r="V107" s="62"/>
      <c r="W107" s="62"/>
      <c r="X107" s="62"/>
      <c r="Y107" s="62"/>
      <c r="Z107" s="62"/>
    </row>
    <row r="108" spans="1:26" ht="19.5" customHeight="1">
      <c r="A108" s="169"/>
      <c r="B108" s="180" t="s">
        <v>181</v>
      </c>
      <c r="C108" s="981" t="s">
        <v>312</v>
      </c>
      <c r="D108" s="993"/>
      <c r="E108" s="943"/>
      <c r="F108" s="943"/>
      <c r="G108" s="944"/>
      <c r="H108" s="73"/>
      <c r="I108" s="205"/>
      <c r="J108" s="107"/>
      <c r="K108" s="108"/>
      <c r="L108" s="71">
        <v>0</v>
      </c>
      <c r="M108" s="110"/>
      <c r="N108" s="111"/>
      <c r="O108" s="105"/>
      <c r="P108" s="96"/>
      <c r="Q108" s="62"/>
      <c r="R108" s="62"/>
      <c r="S108" s="62"/>
      <c r="T108" s="62"/>
      <c r="U108" s="62"/>
      <c r="V108" s="62"/>
      <c r="W108" s="62"/>
      <c r="X108" s="62"/>
      <c r="Y108" s="62"/>
      <c r="Z108" s="62"/>
    </row>
    <row r="109" spans="1:26" ht="48" customHeight="1">
      <c r="A109" s="169"/>
      <c r="B109" s="175"/>
      <c r="C109" s="181"/>
      <c r="D109" s="981" t="s">
        <v>313</v>
      </c>
      <c r="E109" s="943"/>
      <c r="F109" s="943"/>
      <c r="G109" s="944"/>
      <c r="H109" s="73"/>
      <c r="I109" s="205"/>
      <c r="J109" s="107"/>
      <c r="K109" s="108"/>
      <c r="L109" s="108"/>
      <c r="M109" s="110"/>
      <c r="N109" s="111"/>
      <c r="O109" s="105"/>
      <c r="P109" s="113" t="s">
        <v>1681</v>
      </c>
      <c r="Q109" s="62"/>
      <c r="R109" s="62"/>
      <c r="S109" s="62"/>
      <c r="T109" s="62"/>
      <c r="U109" s="62"/>
      <c r="V109" s="62"/>
      <c r="W109" s="62"/>
      <c r="X109" s="62"/>
      <c r="Y109" s="62"/>
      <c r="Z109" s="62"/>
    </row>
    <row r="110" spans="1:26" ht="31.5" customHeight="1">
      <c r="A110" s="169"/>
      <c r="B110" s="180" t="s">
        <v>189</v>
      </c>
      <c r="C110" s="981" t="s">
        <v>314</v>
      </c>
      <c r="D110" s="943"/>
      <c r="E110" s="943"/>
      <c r="F110" s="943"/>
      <c r="G110" s="944"/>
      <c r="H110" s="73"/>
      <c r="I110" s="205"/>
      <c r="J110" s="107"/>
      <c r="K110" s="108"/>
      <c r="L110" s="71">
        <v>0</v>
      </c>
      <c r="M110" s="110"/>
      <c r="N110" s="111"/>
      <c r="O110" s="105"/>
      <c r="P110" s="113" t="s">
        <v>1681</v>
      </c>
      <c r="Q110" s="62"/>
      <c r="R110" s="62"/>
      <c r="S110" s="62"/>
      <c r="T110" s="62"/>
      <c r="U110" s="62"/>
      <c r="V110" s="62"/>
      <c r="W110" s="62"/>
      <c r="X110" s="62"/>
      <c r="Y110" s="62"/>
      <c r="Z110" s="62"/>
    </row>
    <row r="111" spans="1:26" ht="19.5" customHeight="1">
      <c r="A111" s="169"/>
      <c r="B111" s="154"/>
      <c r="C111" s="174">
        <v>1</v>
      </c>
      <c r="D111" s="991" t="s">
        <v>315</v>
      </c>
      <c r="E111" s="972"/>
      <c r="F111" s="972"/>
      <c r="G111" s="978"/>
      <c r="H111" s="182"/>
      <c r="I111" s="206"/>
      <c r="J111" s="207"/>
      <c r="K111" s="208"/>
      <c r="L111" s="208"/>
      <c r="M111" s="209"/>
      <c r="N111" s="111"/>
      <c r="O111" s="105"/>
      <c r="P111" s="96"/>
      <c r="Q111" s="62"/>
      <c r="R111" s="62"/>
      <c r="S111" s="62"/>
      <c r="T111" s="62"/>
      <c r="U111" s="62"/>
      <c r="V111" s="62"/>
      <c r="W111" s="62"/>
      <c r="X111" s="62"/>
      <c r="Y111" s="62"/>
      <c r="Z111" s="62"/>
    </row>
    <row r="112" spans="1:26" ht="19.5" customHeight="1">
      <c r="A112" s="169"/>
      <c r="B112" s="175"/>
      <c r="C112" s="126">
        <v>2</v>
      </c>
      <c r="D112" s="981" t="s">
        <v>316</v>
      </c>
      <c r="E112" s="943"/>
      <c r="F112" s="943"/>
      <c r="G112" s="944"/>
      <c r="H112" s="73"/>
      <c r="I112" s="210"/>
      <c r="J112" s="107"/>
      <c r="K112" s="108"/>
      <c r="L112" s="108"/>
      <c r="M112" s="110"/>
      <c r="N112" s="111"/>
      <c r="O112" s="105"/>
      <c r="P112" s="96"/>
      <c r="Q112" s="62"/>
      <c r="R112" s="62"/>
      <c r="S112" s="62"/>
      <c r="T112" s="62"/>
      <c r="U112" s="62"/>
      <c r="V112" s="62"/>
      <c r="W112" s="62"/>
      <c r="X112" s="62"/>
      <c r="Y112" s="62"/>
      <c r="Z112" s="62"/>
    </row>
    <row r="113" spans="1:26" ht="19.5" customHeight="1">
      <c r="A113" s="169"/>
      <c r="B113" s="180" t="s">
        <v>193</v>
      </c>
      <c r="C113" s="981" t="s">
        <v>317</v>
      </c>
      <c r="D113" s="943"/>
      <c r="E113" s="943"/>
      <c r="F113" s="943"/>
      <c r="G113" s="944"/>
      <c r="H113" s="73"/>
      <c r="I113" s="205"/>
      <c r="J113" s="107"/>
      <c r="K113" s="108"/>
      <c r="L113" s="112">
        <f>SUM(L119:L142)</f>
        <v>8</v>
      </c>
      <c r="M113" s="110"/>
      <c r="N113" s="111"/>
      <c r="O113" s="105"/>
      <c r="P113" s="96"/>
      <c r="Q113" s="62"/>
      <c r="R113" s="62"/>
      <c r="S113" s="62"/>
      <c r="T113" s="62"/>
      <c r="U113" s="62"/>
      <c r="V113" s="62"/>
      <c r="W113" s="62"/>
      <c r="X113" s="62"/>
      <c r="Y113" s="62"/>
      <c r="Z113" s="62"/>
    </row>
    <row r="114" spans="1:26" ht="33" customHeight="1">
      <c r="A114" s="169"/>
      <c r="B114" s="154"/>
      <c r="C114" s="174">
        <v>1</v>
      </c>
      <c r="D114" s="981" t="s">
        <v>318</v>
      </c>
      <c r="E114" s="943"/>
      <c r="F114" s="943"/>
      <c r="G114" s="944"/>
      <c r="H114" s="73"/>
      <c r="I114" s="205"/>
      <c r="J114" s="107"/>
      <c r="K114" s="108"/>
      <c r="L114" s="108"/>
      <c r="M114" s="110"/>
      <c r="N114" s="111"/>
      <c r="O114" s="105"/>
      <c r="P114" s="113" t="s">
        <v>1681</v>
      </c>
      <c r="Q114" s="62"/>
      <c r="R114" s="62"/>
      <c r="S114" s="62"/>
      <c r="T114" s="62"/>
      <c r="U114" s="62"/>
      <c r="V114" s="62"/>
      <c r="W114" s="62"/>
      <c r="X114" s="62"/>
      <c r="Y114" s="62"/>
      <c r="Z114" s="62"/>
    </row>
    <row r="115" spans="1:26" ht="19.5" customHeight="1">
      <c r="A115" s="169"/>
      <c r="B115" s="154"/>
      <c r="C115" s="172"/>
      <c r="D115" s="176" t="s">
        <v>34</v>
      </c>
      <c r="E115" s="942" t="s">
        <v>319</v>
      </c>
      <c r="F115" s="943"/>
      <c r="G115" s="944"/>
      <c r="H115" s="73"/>
      <c r="I115" s="205"/>
      <c r="J115" s="107"/>
      <c r="K115" s="108"/>
      <c r="L115" s="108"/>
      <c r="M115" s="110"/>
      <c r="N115" s="111"/>
      <c r="O115" s="105"/>
      <c r="P115" s="96"/>
      <c r="Q115" s="62"/>
      <c r="R115" s="62"/>
      <c r="S115" s="62"/>
      <c r="T115" s="62"/>
      <c r="U115" s="62"/>
      <c r="V115" s="62"/>
      <c r="W115" s="62"/>
      <c r="X115" s="62"/>
      <c r="Y115" s="62"/>
      <c r="Z115" s="62"/>
    </row>
    <row r="116" spans="1:26" ht="19.5" customHeight="1">
      <c r="A116" s="169"/>
      <c r="B116" s="154"/>
      <c r="C116" s="177"/>
      <c r="D116" s="178" t="s">
        <v>37</v>
      </c>
      <c r="E116" s="1407" t="s">
        <v>305</v>
      </c>
      <c r="F116" s="943"/>
      <c r="G116" s="944"/>
      <c r="H116" s="73"/>
      <c r="I116" s="205"/>
      <c r="J116" s="107"/>
      <c r="K116" s="108"/>
      <c r="L116" s="108"/>
      <c r="M116" s="110"/>
      <c r="N116" s="111"/>
      <c r="O116" s="105"/>
      <c r="P116" s="96"/>
      <c r="Q116" s="62"/>
      <c r="R116" s="62"/>
      <c r="S116" s="62"/>
      <c r="T116" s="62"/>
      <c r="U116" s="62"/>
      <c r="V116" s="62"/>
      <c r="W116" s="62"/>
      <c r="X116" s="62"/>
      <c r="Y116" s="62"/>
      <c r="Z116" s="62"/>
    </row>
    <row r="117" spans="1:26" ht="19.5" customHeight="1">
      <c r="A117" s="184"/>
      <c r="B117" s="154"/>
      <c r="C117" s="174">
        <v>2</v>
      </c>
      <c r="D117" s="998" t="s">
        <v>320</v>
      </c>
      <c r="E117" s="943"/>
      <c r="F117" s="943"/>
      <c r="G117" s="944"/>
      <c r="H117" s="73"/>
      <c r="I117" s="106"/>
      <c r="J117" s="107"/>
      <c r="K117" s="108"/>
      <c r="L117" s="108"/>
      <c r="M117" s="110"/>
      <c r="N117" s="111"/>
      <c r="O117" s="105"/>
      <c r="P117" s="96"/>
      <c r="Q117" s="62"/>
      <c r="R117" s="62"/>
      <c r="S117" s="62"/>
      <c r="T117" s="62"/>
      <c r="U117" s="62"/>
      <c r="V117" s="62"/>
      <c r="W117" s="62"/>
      <c r="X117" s="62"/>
      <c r="Y117" s="62"/>
      <c r="Z117" s="62"/>
    </row>
    <row r="118" spans="1:26" ht="19.5" customHeight="1">
      <c r="A118" s="184"/>
      <c r="B118" s="154"/>
      <c r="C118" s="172"/>
      <c r="D118" s="106" t="s">
        <v>34</v>
      </c>
      <c r="E118" s="942" t="s">
        <v>319</v>
      </c>
      <c r="F118" s="943"/>
      <c r="G118" s="944"/>
      <c r="H118" s="73"/>
      <c r="I118" s="205"/>
      <c r="J118" s="107"/>
      <c r="K118" s="108"/>
      <c r="L118" s="108"/>
      <c r="M118" s="110"/>
      <c r="N118" s="111"/>
      <c r="O118" s="105"/>
      <c r="P118" s="96"/>
      <c r="Q118" s="62"/>
      <c r="R118" s="62"/>
      <c r="S118" s="62"/>
      <c r="T118" s="62"/>
      <c r="U118" s="62"/>
      <c r="V118" s="62"/>
      <c r="W118" s="62"/>
      <c r="X118" s="62"/>
      <c r="Y118" s="62"/>
      <c r="Z118" s="62"/>
    </row>
    <row r="119" spans="1:26" s="54" customFormat="1" ht="48" customHeight="1">
      <c r="A119" s="185"/>
      <c r="B119" s="186"/>
      <c r="C119" s="187"/>
      <c r="D119" s="88">
        <v>1</v>
      </c>
      <c r="E119" s="1386" t="s">
        <v>2033</v>
      </c>
      <c r="F119" s="1387"/>
      <c r="G119" s="1388"/>
      <c r="H119" s="89" t="s">
        <v>2034</v>
      </c>
      <c r="I119" s="127" t="s">
        <v>1840</v>
      </c>
      <c r="J119" s="128">
        <v>1</v>
      </c>
      <c r="K119" s="116">
        <v>1</v>
      </c>
      <c r="L119" s="116">
        <v>2</v>
      </c>
      <c r="M119" s="120" t="s">
        <v>2035</v>
      </c>
      <c r="N119" s="117" t="s">
        <v>2036</v>
      </c>
    </row>
    <row r="120" spans="1:26" ht="19.5" customHeight="1">
      <c r="A120" s="188"/>
      <c r="B120" s="189"/>
      <c r="C120" s="75"/>
      <c r="D120" s="160" t="s">
        <v>37</v>
      </c>
      <c r="E120" s="156" t="s">
        <v>305</v>
      </c>
      <c r="F120" s="183"/>
      <c r="G120" s="190"/>
      <c r="H120" s="73"/>
      <c r="I120" s="205"/>
      <c r="J120" s="107"/>
      <c r="K120" s="108"/>
      <c r="L120" s="71"/>
      <c r="M120" s="110"/>
      <c r="N120" s="111"/>
      <c r="O120" s="105"/>
      <c r="P120" s="96"/>
      <c r="Q120" s="62"/>
      <c r="R120" s="62"/>
      <c r="S120" s="62"/>
      <c r="T120" s="62"/>
      <c r="U120" s="62"/>
      <c r="V120" s="62"/>
      <c r="W120" s="62"/>
      <c r="X120" s="62"/>
      <c r="Y120" s="62"/>
      <c r="Z120" s="62"/>
    </row>
    <row r="121" spans="1:26" s="54" customFormat="1" ht="123" hidden="1" customHeight="1">
      <c r="A121" s="185"/>
      <c r="B121" s="191"/>
      <c r="C121" s="187"/>
      <c r="D121" s="164">
        <v>1</v>
      </c>
      <c r="E121" s="1386" t="s">
        <v>2037</v>
      </c>
      <c r="F121" s="1387"/>
      <c r="G121" s="1388"/>
      <c r="H121" s="89" t="s">
        <v>2038</v>
      </c>
      <c r="I121" s="127" t="s">
        <v>1840</v>
      </c>
      <c r="J121" s="128">
        <v>1</v>
      </c>
      <c r="K121" s="116">
        <v>1</v>
      </c>
      <c r="L121" s="121"/>
      <c r="M121" s="120" t="s">
        <v>1184</v>
      </c>
      <c r="N121" s="117" t="s">
        <v>2039</v>
      </c>
    </row>
    <row r="122" spans="1:26" s="54" customFormat="1" ht="45" customHeight="1">
      <c r="A122" s="185"/>
      <c r="B122" s="191"/>
      <c r="C122" s="187"/>
      <c r="D122" s="164">
        <v>1</v>
      </c>
      <c r="E122" s="1386" t="s">
        <v>2040</v>
      </c>
      <c r="F122" s="1387"/>
      <c r="G122" s="1388"/>
      <c r="H122" s="89" t="s">
        <v>2034</v>
      </c>
      <c r="I122" s="127" t="s">
        <v>1840</v>
      </c>
      <c r="J122" s="128">
        <v>1</v>
      </c>
      <c r="K122" s="116">
        <v>1</v>
      </c>
      <c r="L122" s="116">
        <v>1</v>
      </c>
      <c r="M122" s="120" t="s">
        <v>1184</v>
      </c>
      <c r="N122" s="117" t="s">
        <v>2041</v>
      </c>
    </row>
    <row r="123" spans="1:26" s="54" customFormat="1" ht="45" hidden="1" customHeight="1">
      <c r="A123" s="185"/>
      <c r="B123" s="191"/>
      <c r="C123" s="187"/>
      <c r="D123" s="164">
        <v>3</v>
      </c>
      <c r="E123" s="1386" t="s">
        <v>2042</v>
      </c>
      <c r="F123" s="1387"/>
      <c r="G123" s="1388"/>
      <c r="H123" s="89" t="s">
        <v>2043</v>
      </c>
      <c r="I123" s="127" t="s">
        <v>1840</v>
      </c>
      <c r="J123" s="128">
        <v>1</v>
      </c>
      <c r="K123" s="116">
        <v>1</v>
      </c>
      <c r="L123" s="121"/>
      <c r="M123" s="211" t="s">
        <v>1184</v>
      </c>
      <c r="N123" s="117" t="s">
        <v>2044</v>
      </c>
    </row>
    <row r="124" spans="1:26" s="54" customFormat="1" ht="45" customHeight="1">
      <c r="A124" s="185"/>
      <c r="B124" s="191"/>
      <c r="C124" s="187"/>
      <c r="D124" s="164">
        <v>2</v>
      </c>
      <c r="E124" s="1386" t="s">
        <v>2045</v>
      </c>
      <c r="F124" s="1387"/>
      <c r="G124" s="1388"/>
      <c r="H124" s="89" t="s">
        <v>2046</v>
      </c>
      <c r="I124" s="127" t="s">
        <v>1840</v>
      </c>
      <c r="J124" s="128">
        <v>1</v>
      </c>
      <c r="K124" s="116">
        <v>1</v>
      </c>
      <c r="L124" s="116">
        <v>1</v>
      </c>
      <c r="M124" s="211" t="s">
        <v>1184</v>
      </c>
      <c r="N124" s="212" t="s">
        <v>2047</v>
      </c>
    </row>
    <row r="125" spans="1:26" s="54" customFormat="1" ht="45" hidden="1" customHeight="1">
      <c r="A125" s="185"/>
      <c r="B125" s="191"/>
      <c r="C125" s="187"/>
      <c r="D125" s="164">
        <v>5</v>
      </c>
      <c r="E125" s="1386" t="s">
        <v>2048</v>
      </c>
      <c r="F125" s="1387"/>
      <c r="G125" s="1388"/>
      <c r="H125" s="89" t="s">
        <v>2049</v>
      </c>
      <c r="I125" s="127" t="s">
        <v>1840</v>
      </c>
      <c r="J125" s="128">
        <v>1</v>
      </c>
      <c r="K125" s="116">
        <v>1</v>
      </c>
      <c r="L125" s="121"/>
      <c r="M125" s="213" t="s">
        <v>2050</v>
      </c>
      <c r="N125" s="212" t="s">
        <v>2051</v>
      </c>
    </row>
    <row r="126" spans="1:26" s="54" customFormat="1" ht="45" hidden="1" customHeight="1">
      <c r="A126" s="185"/>
      <c r="B126" s="191"/>
      <c r="C126" s="187"/>
      <c r="D126" s="164">
        <v>6</v>
      </c>
      <c r="E126" s="1386" t="s">
        <v>2052</v>
      </c>
      <c r="F126" s="1387"/>
      <c r="G126" s="1388"/>
      <c r="H126" s="89" t="s">
        <v>665</v>
      </c>
      <c r="I126" s="127" t="s">
        <v>1840</v>
      </c>
      <c r="J126" s="128">
        <v>1</v>
      </c>
      <c r="K126" s="116">
        <v>1</v>
      </c>
      <c r="L126" s="121"/>
      <c r="M126" s="213" t="s">
        <v>1184</v>
      </c>
      <c r="N126" s="212" t="s">
        <v>2053</v>
      </c>
    </row>
    <row r="127" spans="1:26" s="54" customFormat="1" ht="45" hidden="1" customHeight="1">
      <c r="A127" s="185"/>
      <c r="B127" s="191"/>
      <c r="C127" s="187"/>
      <c r="D127" s="164">
        <v>7</v>
      </c>
      <c r="E127" s="1386" t="s">
        <v>2054</v>
      </c>
      <c r="F127" s="1387"/>
      <c r="G127" s="1388"/>
      <c r="H127" s="89" t="s">
        <v>2055</v>
      </c>
      <c r="I127" s="127" t="s">
        <v>1840</v>
      </c>
      <c r="J127" s="128">
        <v>1</v>
      </c>
      <c r="K127" s="116">
        <v>1</v>
      </c>
      <c r="L127" s="121"/>
      <c r="M127" s="213" t="s">
        <v>1184</v>
      </c>
      <c r="N127" s="212" t="s">
        <v>2056</v>
      </c>
    </row>
    <row r="128" spans="1:26" s="54" customFormat="1" ht="45" hidden="1" customHeight="1">
      <c r="A128" s="185"/>
      <c r="B128" s="191"/>
      <c r="C128" s="187"/>
      <c r="D128" s="164">
        <v>8</v>
      </c>
      <c r="E128" s="1386" t="s">
        <v>2057</v>
      </c>
      <c r="F128" s="1387"/>
      <c r="G128" s="1388"/>
      <c r="H128" s="89" t="s">
        <v>2058</v>
      </c>
      <c r="I128" s="127" t="s">
        <v>1840</v>
      </c>
      <c r="J128" s="128">
        <v>1</v>
      </c>
      <c r="K128" s="116">
        <v>1</v>
      </c>
      <c r="L128" s="121"/>
      <c r="M128" s="213" t="s">
        <v>1184</v>
      </c>
      <c r="N128" s="212" t="s">
        <v>2059</v>
      </c>
    </row>
    <row r="129" spans="1:26" s="54" customFormat="1" ht="87" hidden="1" customHeight="1">
      <c r="A129" s="185"/>
      <c r="B129" s="191"/>
      <c r="C129" s="187"/>
      <c r="D129" s="164">
        <v>9</v>
      </c>
      <c r="E129" s="1386" t="s">
        <v>2060</v>
      </c>
      <c r="F129" s="1387"/>
      <c r="G129" s="1388"/>
      <c r="H129" s="89" t="s">
        <v>2061</v>
      </c>
      <c r="I129" s="127" t="s">
        <v>1840</v>
      </c>
      <c r="J129" s="128">
        <v>1</v>
      </c>
      <c r="K129" s="116">
        <v>1</v>
      </c>
      <c r="L129" s="121"/>
      <c r="M129" s="213" t="s">
        <v>1184</v>
      </c>
      <c r="N129" s="212" t="s">
        <v>2062</v>
      </c>
    </row>
    <row r="130" spans="1:26" s="54" customFormat="1" ht="62.15" hidden="1" customHeight="1">
      <c r="A130" s="185"/>
      <c r="B130" s="191"/>
      <c r="C130" s="187"/>
      <c r="D130" s="164">
        <v>10</v>
      </c>
      <c r="E130" s="1386" t="s">
        <v>2063</v>
      </c>
      <c r="F130" s="1387"/>
      <c r="G130" s="1388"/>
      <c r="H130" s="89" t="s">
        <v>2064</v>
      </c>
      <c r="I130" s="127" t="s">
        <v>1840</v>
      </c>
      <c r="J130" s="128">
        <v>1</v>
      </c>
      <c r="K130" s="116">
        <v>1</v>
      </c>
      <c r="L130" s="121"/>
      <c r="M130" s="213" t="s">
        <v>1184</v>
      </c>
      <c r="N130" s="212" t="s">
        <v>2065</v>
      </c>
    </row>
    <row r="131" spans="1:26" s="54" customFormat="1" ht="85" hidden="1" customHeight="1">
      <c r="A131" s="185"/>
      <c r="B131" s="191"/>
      <c r="C131" s="187"/>
      <c r="D131" s="164">
        <v>11</v>
      </c>
      <c r="E131" s="1386" t="s">
        <v>2066</v>
      </c>
      <c r="F131" s="1387"/>
      <c r="G131" s="1388"/>
      <c r="H131" s="89" t="s">
        <v>2067</v>
      </c>
      <c r="I131" s="127" t="s">
        <v>1840</v>
      </c>
      <c r="J131" s="128">
        <v>1</v>
      </c>
      <c r="K131" s="116">
        <v>1</v>
      </c>
      <c r="L131" s="121"/>
      <c r="M131" s="213" t="s">
        <v>1184</v>
      </c>
      <c r="N131" s="212" t="s">
        <v>2068</v>
      </c>
    </row>
    <row r="132" spans="1:26" s="54" customFormat="1" ht="87" hidden="1" customHeight="1">
      <c r="A132" s="185"/>
      <c r="B132" s="191"/>
      <c r="C132" s="187"/>
      <c r="D132" s="164">
        <v>12</v>
      </c>
      <c r="E132" s="1386" t="s">
        <v>2069</v>
      </c>
      <c r="F132" s="1387"/>
      <c r="G132" s="1388"/>
      <c r="H132" s="89" t="s">
        <v>2070</v>
      </c>
      <c r="I132" s="127" t="s">
        <v>1840</v>
      </c>
      <c r="J132" s="128">
        <v>1</v>
      </c>
      <c r="K132" s="116">
        <v>1</v>
      </c>
      <c r="L132" s="121"/>
      <c r="M132" s="213" t="s">
        <v>1184</v>
      </c>
      <c r="N132" s="212" t="s">
        <v>2071</v>
      </c>
    </row>
    <row r="133" spans="1:26" s="54" customFormat="1" ht="35.15" hidden="1" customHeight="1">
      <c r="A133" s="185"/>
      <c r="B133" s="191"/>
      <c r="C133" s="187"/>
      <c r="D133" s="164">
        <v>13</v>
      </c>
      <c r="E133" s="1386" t="s">
        <v>2072</v>
      </c>
      <c r="F133" s="1387"/>
      <c r="G133" s="1388"/>
      <c r="H133" s="89" t="s">
        <v>2073</v>
      </c>
      <c r="I133" s="127" t="s">
        <v>1840</v>
      </c>
      <c r="J133" s="128">
        <v>1</v>
      </c>
      <c r="K133" s="116">
        <v>1</v>
      </c>
      <c r="L133" s="121"/>
      <c r="M133" s="213" t="s">
        <v>1184</v>
      </c>
      <c r="N133" s="212" t="s">
        <v>2074</v>
      </c>
    </row>
    <row r="134" spans="1:26" s="54" customFormat="1" ht="47.15" customHeight="1">
      <c r="A134" s="185"/>
      <c r="B134" s="191"/>
      <c r="C134" s="187"/>
      <c r="D134" s="164">
        <v>3</v>
      </c>
      <c r="E134" s="1386" t="s">
        <v>2075</v>
      </c>
      <c r="F134" s="1387"/>
      <c r="G134" s="1388"/>
      <c r="H134" s="89" t="s">
        <v>2076</v>
      </c>
      <c r="I134" s="127" t="s">
        <v>1840</v>
      </c>
      <c r="J134" s="128">
        <v>1</v>
      </c>
      <c r="K134" s="116">
        <v>1</v>
      </c>
      <c r="L134" s="116">
        <v>1</v>
      </c>
      <c r="M134" s="213" t="s">
        <v>1184</v>
      </c>
      <c r="N134" s="212" t="s">
        <v>2077</v>
      </c>
    </row>
    <row r="135" spans="1:26" s="54" customFormat="1" ht="78" customHeight="1">
      <c r="A135" s="185"/>
      <c r="B135" s="191"/>
      <c r="C135" s="187"/>
      <c r="D135" s="164">
        <v>4</v>
      </c>
      <c r="E135" s="1386" t="s">
        <v>2078</v>
      </c>
      <c r="F135" s="1387"/>
      <c r="G135" s="1388"/>
      <c r="H135" s="89" t="s">
        <v>2079</v>
      </c>
      <c r="I135" s="127" t="s">
        <v>1840</v>
      </c>
      <c r="J135" s="128">
        <v>1</v>
      </c>
      <c r="K135" s="116">
        <v>1</v>
      </c>
      <c r="L135" s="116">
        <v>1</v>
      </c>
      <c r="M135" s="213" t="s">
        <v>1184</v>
      </c>
      <c r="N135" s="212" t="s">
        <v>2080</v>
      </c>
    </row>
    <row r="136" spans="1:26" s="54" customFormat="1" ht="42" hidden="1" customHeight="1">
      <c r="A136" s="185"/>
      <c r="B136" s="191"/>
      <c r="C136" s="187"/>
      <c r="D136" s="164">
        <v>16</v>
      </c>
      <c r="E136" s="1386" t="s">
        <v>2081</v>
      </c>
      <c r="F136" s="1387"/>
      <c r="G136" s="1388"/>
      <c r="H136" s="89" t="s">
        <v>2082</v>
      </c>
      <c r="I136" s="127" t="s">
        <v>1840</v>
      </c>
      <c r="J136" s="128">
        <v>1</v>
      </c>
      <c r="K136" s="116">
        <v>1</v>
      </c>
      <c r="L136" s="121"/>
      <c r="M136" s="213" t="s">
        <v>1184</v>
      </c>
      <c r="N136" s="212" t="s">
        <v>2083</v>
      </c>
    </row>
    <row r="137" spans="1:26" s="54" customFormat="1" ht="45" customHeight="1">
      <c r="A137" s="185"/>
      <c r="B137" s="191"/>
      <c r="C137" s="187"/>
      <c r="D137" s="164">
        <v>5</v>
      </c>
      <c r="E137" s="1386" t="s">
        <v>2084</v>
      </c>
      <c r="F137" s="1387"/>
      <c r="G137" s="1388"/>
      <c r="H137" s="89" t="s">
        <v>2085</v>
      </c>
      <c r="I137" s="127" t="s">
        <v>1840</v>
      </c>
      <c r="J137" s="128">
        <v>1</v>
      </c>
      <c r="K137" s="116">
        <v>1</v>
      </c>
      <c r="L137" s="116">
        <v>1</v>
      </c>
      <c r="M137" s="213" t="s">
        <v>1184</v>
      </c>
      <c r="N137" s="212" t="s">
        <v>2086</v>
      </c>
    </row>
    <row r="138" spans="1:26" s="54" customFormat="1" ht="44.15" hidden="1" customHeight="1">
      <c r="A138" s="185"/>
      <c r="B138" s="191"/>
      <c r="C138" s="187"/>
      <c r="D138" s="164">
        <v>18</v>
      </c>
      <c r="E138" s="1386" t="s">
        <v>2087</v>
      </c>
      <c r="F138" s="1387"/>
      <c r="G138" s="1388"/>
      <c r="H138" s="89" t="s">
        <v>2088</v>
      </c>
      <c r="I138" s="127" t="s">
        <v>1840</v>
      </c>
      <c r="J138" s="128">
        <v>1</v>
      </c>
      <c r="K138" s="116">
        <v>1</v>
      </c>
      <c r="L138" s="121"/>
      <c r="M138" s="213" t="s">
        <v>1184</v>
      </c>
      <c r="N138" s="212" t="s">
        <v>2089</v>
      </c>
    </row>
    <row r="139" spans="1:26" s="54" customFormat="1" ht="44.15" hidden="1" customHeight="1">
      <c r="A139" s="185"/>
      <c r="B139" s="191"/>
      <c r="C139" s="187"/>
      <c r="D139" s="164">
        <v>19</v>
      </c>
      <c r="E139" s="1386" t="s">
        <v>2090</v>
      </c>
      <c r="F139" s="1387"/>
      <c r="G139" s="1388"/>
      <c r="H139" s="89" t="s">
        <v>2091</v>
      </c>
      <c r="I139" s="127" t="s">
        <v>1840</v>
      </c>
      <c r="J139" s="128">
        <v>1</v>
      </c>
      <c r="K139" s="116">
        <v>1</v>
      </c>
      <c r="L139" s="121"/>
      <c r="M139" s="213" t="s">
        <v>1184</v>
      </c>
      <c r="N139" s="212" t="s">
        <v>2092</v>
      </c>
    </row>
    <row r="140" spans="1:26" s="54" customFormat="1" ht="44.15" hidden="1" customHeight="1">
      <c r="A140" s="185"/>
      <c r="B140" s="191"/>
      <c r="C140" s="187"/>
      <c r="D140" s="164">
        <v>20</v>
      </c>
      <c r="E140" s="1386" t="s">
        <v>2093</v>
      </c>
      <c r="F140" s="1387"/>
      <c r="G140" s="1388"/>
      <c r="H140" s="89" t="s">
        <v>827</v>
      </c>
      <c r="I140" s="127" t="s">
        <v>1840</v>
      </c>
      <c r="J140" s="128">
        <v>1</v>
      </c>
      <c r="K140" s="116">
        <v>1</v>
      </c>
      <c r="L140" s="121"/>
      <c r="M140" s="213" t="s">
        <v>1184</v>
      </c>
      <c r="N140" s="212" t="s">
        <v>2094</v>
      </c>
    </row>
    <row r="141" spans="1:26" s="54" customFormat="1" ht="49" customHeight="1">
      <c r="A141" s="214"/>
      <c r="B141" s="191"/>
      <c r="C141" s="187"/>
      <c r="D141" s="164">
        <v>6</v>
      </c>
      <c r="E141" s="1386" t="s">
        <v>2095</v>
      </c>
      <c r="F141" s="1387"/>
      <c r="G141" s="1388"/>
      <c r="H141" s="89" t="s">
        <v>2096</v>
      </c>
      <c r="I141" s="127" t="s">
        <v>1840</v>
      </c>
      <c r="J141" s="128">
        <v>1</v>
      </c>
      <c r="K141" s="116">
        <v>1</v>
      </c>
      <c r="L141" s="116">
        <v>1</v>
      </c>
      <c r="M141" s="228" t="s">
        <v>2097</v>
      </c>
      <c r="N141" s="117" t="s">
        <v>2098</v>
      </c>
      <c r="O141" s="59"/>
      <c r="P141" s="60"/>
    </row>
    <row r="142" spans="1:26" s="54" customFormat="1" ht="44.15" hidden="1" customHeight="1">
      <c r="A142" s="185"/>
      <c r="B142" s="191"/>
      <c r="C142" s="141"/>
      <c r="D142" s="164">
        <v>22</v>
      </c>
      <c r="E142" s="1386" t="s">
        <v>2099</v>
      </c>
      <c r="F142" s="1387"/>
      <c r="G142" s="1388"/>
      <c r="H142" s="89" t="s">
        <v>2100</v>
      </c>
      <c r="I142" s="127" t="s">
        <v>1840</v>
      </c>
      <c r="J142" s="128">
        <v>1</v>
      </c>
      <c r="K142" s="116">
        <v>1</v>
      </c>
      <c r="L142" s="121"/>
      <c r="M142" s="213" t="s">
        <v>1184</v>
      </c>
      <c r="N142" s="212" t="s">
        <v>2101</v>
      </c>
    </row>
    <row r="143" spans="1:26" ht="19.5" customHeight="1">
      <c r="A143" s="215"/>
      <c r="B143" s="172" t="s">
        <v>196</v>
      </c>
      <c r="C143" s="998" t="s">
        <v>321</v>
      </c>
      <c r="D143" s="993"/>
      <c r="E143" s="993"/>
      <c r="F143" s="993"/>
      <c r="G143" s="980"/>
      <c r="H143" s="86"/>
      <c r="I143" s="123"/>
      <c r="J143" s="124"/>
      <c r="K143" s="125"/>
      <c r="L143" s="71">
        <v>0</v>
      </c>
      <c r="M143" s="229"/>
      <c r="N143" s="111"/>
      <c r="O143" s="105"/>
      <c r="P143" s="113" t="s">
        <v>1681</v>
      </c>
      <c r="Q143" s="62"/>
      <c r="R143" s="62"/>
      <c r="S143" s="62"/>
      <c r="T143" s="62"/>
      <c r="U143" s="62"/>
      <c r="V143" s="62"/>
      <c r="W143" s="62"/>
      <c r="X143" s="62"/>
      <c r="Y143" s="62"/>
      <c r="Z143" s="62"/>
    </row>
    <row r="144" spans="1:26" ht="32.25" customHeight="1">
      <c r="A144" s="215"/>
      <c r="B144" s="172"/>
      <c r="C144" s="174">
        <v>1</v>
      </c>
      <c r="D144" s="981" t="s">
        <v>322</v>
      </c>
      <c r="E144" s="943"/>
      <c r="F144" s="943"/>
      <c r="G144" s="944"/>
      <c r="H144" s="73"/>
      <c r="I144" s="106"/>
      <c r="J144" s="107"/>
      <c r="K144" s="108"/>
      <c r="L144" s="108"/>
      <c r="M144" s="110"/>
      <c r="N144" s="111"/>
      <c r="O144" s="105"/>
      <c r="P144" s="96"/>
      <c r="Q144" s="62"/>
      <c r="R144" s="62"/>
      <c r="S144" s="62"/>
      <c r="T144" s="62"/>
      <c r="U144" s="62"/>
      <c r="V144" s="62"/>
      <c r="W144" s="62"/>
      <c r="X144" s="62"/>
      <c r="Y144" s="62"/>
      <c r="Z144" s="62"/>
    </row>
    <row r="145" spans="1:26" ht="19.5" customHeight="1">
      <c r="A145" s="215"/>
      <c r="B145" s="216"/>
      <c r="C145" s="172"/>
      <c r="D145" s="106" t="s">
        <v>308</v>
      </c>
      <c r="E145" s="981" t="s">
        <v>323</v>
      </c>
      <c r="F145" s="943"/>
      <c r="G145" s="944"/>
      <c r="H145" s="73"/>
      <c r="I145" s="205"/>
      <c r="J145" s="107"/>
      <c r="K145" s="108"/>
      <c r="L145" s="108"/>
      <c r="M145" s="110"/>
      <c r="N145" s="111"/>
      <c r="O145" s="105"/>
      <c r="P145" s="96"/>
      <c r="Q145" s="62"/>
      <c r="R145" s="62"/>
      <c r="S145" s="62"/>
      <c r="T145" s="62"/>
      <c r="U145" s="62"/>
      <c r="V145" s="62"/>
      <c r="W145" s="62"/>
      <c r="X145" s="62"/>
      <c r="Y145" s="62"/>
      <c r="Z145" s="62"/>
    </row>
    <row r="146" spans="1:26" ht="19.5" customHeight="1">
      <c r="A146" s="215"/>
      <c r="B146" s="172"/>
      <c r="C146" s="172"/>
      <c r="D146" s="106" t="s">
        <v>287</v>
      </c>
      <c r="E146" s="981" t="s">
        <v>324</v>
      </c>
      <c r="F146" s="943"/>
      <c r="G146" s="944"/>
      <c r="H146" s="73"/>
      <c r="I146" s="205"/>
      <c r="J146" s="107"/>
      <c r="K146" s="108"/>
      <c r="L146" s="108"/>
      <c r="M146" s="110"/>
      <c r="N146" s="111"/>
      <c r="O146" s="105"/>
      <c r="P146" s="96"/>
      <c r="Q146" s="62"/>
      <c r="R146" s="62"/>
      <c r="S146" s="62"/>
      <c r="T146" s="62"/>
      <c r="U146" s="62"/>
      <c r="V146" s="62"/>
      <c r="W146" s="62"/>
      <c r="X146" s="62"/>
      <c r="Y146" s="62"/>
      <c r="Z146" s="62"/>
    </row>
    <row r="147" spans="1:26" ht="19.5" customHeight="1">
      <c r="A147" s="215"/>
      <c r="B147" s="172"/>
      <c r="C147" s="173"/>
      <c r="D147" s="106" t="s">
        <v>311</v>
      </c>
      <c r="E147" s="981" t="s">
        <v>325</v>
      </c>
      <c r="F147" s="943"/>
      <c r="G147" s="944"/>
      <c r="H147" s="73"/>
      <c r="I147" s="106"/>
      <c r="J147" s="107"/>
      <c r="K147" s="108"/>
      <c r="L147" s="108"/>
      <c r="M147" s="110"/>
      <c r="N147" s="111"/>
      <c r="O147" s="105"/>
      <c r="P147" s="96"/>
      <c r="Q147" s="62"/>
      <c r="R147" s="62"/>
      <c r="S147" s="62"/>
      <c r="T147" s="62"/>
      <c r="U147" s="62"/>
      <c r="V147" s="62"/>
      <c r="W147" s="62"/>
      <c r="X147" s="62"/>
      <c r="Y147" s="62"/>
      <c r="Z147" s="62"/>
    </row>
    <row r="148" spans="1:26" ht="19.5" customHeight="1">
      <c r="A148" s="215"/>
      <c r="B148" s="172"/>
      <c r="C148" s="174">
        <v>2</v>
      </c>
      <c r="D148" s="981" t="s">
        <v>326</v>
      </c>
      <c r="E148" s="943"/>
      <c r="F148" s="943"/>
      <c r="G148" s="944"/>
      <c r="H148" s="73"/>
      <c r="I148" s="230"/>
      <c r="J148" s="107"/>
      <c r="K148" s="108"/>
      <c r="L148" s="108"/>
      <c r="M148" s="110"/>
      <c r="N148" s="111"/>
      <c r="O148" s="105"/>
      <c r="P148" s="96"/>
      <c r="Q148" s="62"/>
      <c r="R148" s="62"/>
      <c r="S148" s="62"/>
      <c r="T148" s="62"/>
      <c r="U148" s="62"/>
      <c r="V148" s="62"/>
      <c r="W148" s="62"/>
      <c r="X148" s="62"/>
      <c r="Y148" s="62"/>
      <c r="Z148" s="62"/>
    </row>
    <row r="149" spans="1:26" ht="19.5" customHeight="1">
      <c r="A149" s="215"/>
      <c r="B149" s="172"/>
      <c r="C149" s="172"/>
      <c r="D149" s="126" t="s">
        <v>34</v>
      </c>
      <c r="E149" s="942" t="s">
        <v>275</v>
      </c>
      <c r="F149" s="943"/>
      <c r="G149" s="944"/>
      <c r="H149" s="73"/>
      <c r="I149" s="230"/>
      <c r="J149" s="107"/>
      <c r="K149" s="108"/>
      <c r="L149" s="108"/>
      <c r="M149" s="110"/>
      <c r="N149" s="111"/>
      <c r="O149" s="105"/>
      <c r="P149" s="96"/>
      <c r="Q149" s="62"/>
      <c r="R149" s="62"/>
      <c r="S149" s="62"/>
      <c r="T149" s="62"/>
      <c r="U149" s="62"/>
      <c r="V149" s="62"/>
      <c r="W149" s="62"/>
      <c r="X149" s="62"/>
      <c r="Y149" s="62"/>
      <c r="Z149" s="62"/>
    </row>
    <row r="150" spans="1:26" ht="19.5" customHeight="1">
      <c r="A150" s="215"/>
      <c r="B150" s="172"/>
      <c r="C150" s="172"/>
      <c r="D150" s="126" t="s">
        <v>287</v>
      </c>
      <c r="E150" s="942" t="s">
        <v>276</v>
      </c>
      <c r="F150" s="943"/>
      <c r="G150" s="944"/>
      <c r="H150" s="73"/>
      <c r="I150" s="230"/>
      <c r="J150" s="107"/>
      <c r="K150" s="108"/>
      <c r="L150" s="108"/>
      <c r="M150" s="110"/>
      <c r="N150" s="111"/>
      <c r="O150" s="105"/>
      <c r="P150" s="96"/>
      <c r="Q150" s="62"/>
      <c r="R150" s="62"/>
      <c r="S150" s="62"/>
      <c r="T150" s="62"/>
      <c r="U150" s="62"/>
      <c r="V150" s="62"/>
      <c r="W150" s="62"/>
      <c r="X150" s="62"/>
      <c r="Y150" s="62"/>
      <c r="Z150" s="62"/>
    </row>
    <row r="151" spans="1:26" ht="19.5" customHeight="1">
      <c r="A151" s="215"/>
      <c r="B151" s="173"/>
      <c r="C151" s="173"/>
      <c r="D151" s="126" t="s">
        <v>311</v>
      </c>
      <c r="E151" s="942" t="s">
        <v>327</v>
      </c>
      <c r="F151" s="943"/>
      <c r="G151" s="944"/>
      <c r="H151" s="73"/>
      <c r="I151" s="230"/>
      <c r="J151" s="107"/>
      <c r="K151" s="108"/>
      <c r="L151" s="108"/>
      <c r="M151" s="110"/>
      <c r="N151" s="111"/>
      <c r="O151" s="105"/>
      <c r="P151" s="96"/>
      <c r="Q151" s="62"/>
      <c r="R151" s="62"/>
      <c r="S151" s="62"/>
      <c r="T151" s="62"/>
      <c r="U151" s="62"/>
      <c r="V151" s="62"/>
      <c r="W151" s="62"/>
      <c r="X151" s="62"/>
      <c r="Y151" s="62"/>
      <c r="Z151" s="62"/>
    </row>
    <row r="152" spans="1:26" ht="30" customHeight="1">
      <c r="A152" s="215"/>
      <c r="B152" s="176" t="s">
        <v>199</v>
      </c>
      <c r="C152" s="981" t="s">
        <v>328</v>
      </c>
      <c r="D152" s="943"/>
      <c r="E152" s="943"/>
      <c r="F152" s="943"/>
      <c r="G152" s="944"/>
      <c r="H152" s="217"/>
      <c r="I152" s="106"/>
      <c r="J152" s="107"/>
      <c r="K152" s="108"/>
      <c r="L152" s="71">
        <v>0</v>
      </c>
      <c r="M152" s="110"/>
      <c r="N152" s="111"/>
      <c r="O152" s="105"/>
      <c r="P152" s="113" t="s">
        <v>1681</v>
      </c>
      <c r="Q152" s="62"/>
      <c r="R152" s="62"/>
      <c r="S152" s="62"/>
      <c r="T152" s="62"/>
      <c r="U152" s="62"/>
      <c r="V152" s="62"/>
      <c r="W152" s="62"/>
      <c r="X152" s="62"/>
      <c r="Y152" s="62"/>
      <c r="Z152" s="62"/>
    </row>
    <row r="153" spans="1:26" ht="19.5" customHeight="1">
      <c r="A153" s="215"/>
      <c r="B153" s="216"/>
      <c r="C153" s="126">
        <v>1</v>
      </c>
      <c r="D153" s="981" t="s">
        <v>329</v>
      </c>
      <c r="E153" s="943"/>
      <c r="F153" s="943"/>
      <c r="G153" s="944"/>
      <c r="H153" s="217"/>
      <c r="I153" s="106"/>
      <c r="J153" s="107"/>
      <c r="K153" s="108"/>
      <c r="L153" s="108"/>
      <c r="M153" s="110"/>
      <c r="N153" s="111"/>
      <c r="O153" s="105"/>
      <c r="P153" s="96"/>
      <c r="Q153" s="62"/>
      <c r="R153" s="62"/>
      <c r="S153" s="62"/>
      <c r="T153" s="62"/>
      <c r="U153" s="62"/>
      <c r="V153" s="62"/>
      <c r="W153" s="62"/>
      <c r="X153" s="62"/>
      <c r="Y153" s="62"/>
      <c r="Z153" s="62"/>
    </row>
    <row r="154" spans="1:26" ht="19.5" customHeight="1">
      <c r="A154" s="215"/>
      <c r="B154" s="216"/>
      <c r="C154" s="126">
        <v>2</v>
      </c>
      <c r="D154" s="981" t="s">
        <v>330</v>
      </c>
      <c r="E154" s="943"/>
      <c r="F154" s="943"/>
      <c r="G154" s="944"/>
      <c r="H154" s="73"/>
      <c r="I154" s="230"/>
      <c r="J154" s="107"/>
      <c r="K154" s="108"/>
      <c r="L154" s="108"/>
      <c r="M154" s="110"/>
      <c r="N154" s="111"/>
      <c r="O154" s="105"/>
      <c r="P154" s="96"/>
      <c r="Q154" s="62"/>
      <c r="R154" s="62"/>
      <c r="S154" s="62"/>
      <c r="T154" s="62"/>
      <c r="U154" s="62"/>
      <c r="V154" s="62"/>
      <c r="W154" s="62"/>
      <c r="X154" s="62"/>
      <c r="Y154" s="62"/>
      <c r="Z154" s="62"/>
    </row>
    <row r="155" spans="1:26" ht="19.5" customHeight="1">
      <c r="A155" s="215"/>
      <c r="B155" s="173"/>
      <c r="C155" s="126">
        <v>3</v>
      </c>
      <c r="D155" s="981" t="s">
        <v>331</v>
      </c>
      <c r="E155" s="943"/>
      <c r="F155" s="943"/>
      <c r="G155" s="944"/>
      <c r="H155" s="73"/>
      <c r="I155" s="230"/>
      <c r="J155" s="107"/>
      <c r="K155" s="108"/>
      <c r="L155" s="108"/>
      <c r="M155" s="110"/>
      <c r="N155" s="111"/>
      <c r="O155" s="105"/>
      <c r="P155" s="96"/>
      <c r="Q155" s="62"/>
      <c r="R155" s="62"/>
      <c r="S155" s="62"/>
      <c r="T155" s="62"/>
      <c r="U155" s="62"/>
      <c r="V155" s="62"/>
      <c r="W155" s="62"/>
      <c r="X155" s="62"/>
      <c r="Y155" s="62"/>
      <c r="Z155" s="62"/>
    </row>
    <row r="156" spans="1:26" ht="32.25" customHeight="1">
      <c r="A156" s="215"/>
      <c r="B156" s="174" t="s">
        <v>163</v>
      </c>
      <c r="C156" s="981" t="s">
        <v>332</v>
      </c>
      <c r="D156" s="943"/>
      <c r="E156" s="943"/>
      <c r="F156" s="943"/>
      <c r="G156" s="944"/>
      <c r="H156" s="73"/>
      <c r="I156" s="230"/>
      <c r="J156" s="107"/>
      <c r="K156" s="108"/>
      <c r="L156" s="71">
        <v>0</v>
      </c>
      <c r="M156" s="110"/>
      <c r="N156" s="111"/>
      <c r="O156" s="105"/>
      <c r="P156" s="113" t="s">
        <v>1681</v>
      </c>
      <c r="Q156" s="62"/>
      <c r="R156" s="62"/>
      <c r="S156" s="62"/>
      <c r="T156" s="62"/>
      <c r="U156" s="62"/>
      <c r="V156" s="62"/>
      <c r="W156" s="62"/>
      <c r="X156" s="62"/>
      <c r="Y156" s="62"/>
      <c r="Z156" s="62"/>
    </row>
    <row r="157" spans="1:26" ht="19.5" customHeight="1">
      <c r="A157" s="215"/>
      <c r="B157" s="172"/>
      <c r="C157" s="126">
        <v>1</v>
      </c>
      <c r="D157" s="110" t="s">
        <v>275</v>
      </c>
      <c r="E157" s="218"/>
      <c r="F157" s="218"/>
      <c r="G157" s="190"/>
      <c r="H157" s="73"/>
      <c r="I157" s="230"/>
      <c r="J157" s="107"/>
      <c r="K157" s="108"/>
      <c r="L157" s="108"/>
      <c r="M157" s="110"/>
      <c r="N157" s="111"/>
      <c r="O157" s="105"/>
      <c r="P157" s="96"/>
      <c r="Q157" s="62"/>
      <c r="R157" s="62"/>
      <c r="S157" s="62"/>
      <c r="T157" s="62"/>
      <c r="U157" s="62"/>
      <c r="V157" s="62"/>
      <c r="W157" s="62"/>
      <c r="X157" s="62"/>
      <c r="Y157" s="62"/>
      <c r="Z157" s="62"/>
    </row>
    <row r="158" spans="1:26" ht="19.5" customHeight="1">
      <c r="A158" s="215"/>
      <c r="B158" s="172"/>
      <c r="C158" s="126">
        <v>2</v>
      </c>
      <c r="D158" s="110" t="s">
        <v>276</v>
      </c>
      <c r="E158" s="218"/>
      <c r="F158" s="218"/>
      <c r="G158" s="190"/>
      <c r="H158" s="73"/>
      <c r="I158" s="230"/>
      <c r="J158" s="107"/>
      <c r="K158" s="108"/>
      <c r="L158" s="108"/>
      <c r="M158" s="110"/>
      <c r="N158" s="111"/>
      <c r="O158" s="105"/>
      <c r="P158" s="96"/>
      <c r="Q158" s="62"/>
      <c r="R158" s="62"/>
      <c r="S158" s="62"/>
      <c r="T158" s="62"/>
      <c r="U158" s="62"/>
      <c r="V158" s="62"/>
      <c r="W158" s="62"/>
      <c r="X158" s="62"/>
      <c r="Y158" s="62"/>
      <c r="Z158" s="62"/>
    </row>
    <row r="159" spans="1:26" ht="19.5" customHeight="1">
      <c r="A159" s="215"/>
      <c r="B159" s="173"/>
      <c r="C159" s="126">
        <v>3</v>
      </c>
      <c r="D159" s="110" t="s">
        <v>333</v>
      </c>
      <c r="E159" s="218"/>
      <c r="F159" s="218"/>
      <c r="G159" s="190"/>
      <c r="H159" s="73"/>
      <c r="I159" s="230"/>
      <c r="J159" s="107"/>
      <c r="K159" s="108"/>
      <c r="L159" s="108"/>
      <c r="M159" s="110"/>
      <c r="N159" s="111"/>
      <c r="O159" s="105"/>
      <c r="P159" s="96"/>
      <c r="Q159" s="62"/>
      <c r="R159" s="62"/>
      <c r="S159" s="62"/>
      <c r="T159" s="62"/>
      <c r="U159" s="62"/>
      <c r="V159" s="62"/>
      <c r="W159" s="62"/>
      <c r="X159" s="62"/>
      <c r="Y159" s="62"/>
      <c r="Z159" s="62"/>
    </row>
    <row r="160" spans="1:26" ht="19.5" customHeight="1">
      <c r="A160" s="219"/>
      <c r="B160" s="174" t="s">
        <v>205</v>
      </c>
      <c r="C160" s="981" t="s">
        <v>334</v>
      </c>
      <c r="D160" s="943"/>
      <c r="E160" s="943"/>
      <c r="F160" s="943"/>
      <c r="G160" s="944"/>
      <c r="H160" s="157"/>
      <c r="I160" s="126"/>
      <c r="J160" s="126"/>
      <c r="K160" s="126"/>
      <c r="L160" s="71">
        <v>0</v>
      </c>
      <c r="M160" s="157"/>
      <c r="N160" s="111"/>
      <c r="O160" s="105"/>
      <c r="P160" s="113" t="s">
        <v>1681</v>
      </c>
      <c r="Q160" s="62"/>
      <c r="R160" s="62"/>
      <c r="S160" s="62"/>
      <c r="T160" s="62"/>
      <c r="U160" s="62"/>
      <c r="V160" s="62"/>
      <c r="W160" s="62"/>
      <c r="X160" s="62"/>
      <c r="Y160" s="62"/>
      <c r="Z160" s="62"/>
    </row>
    <row r="161" spans="1:26" ht="32.25" customHeight="1">
      <c r="A161" s="219"/>
      <c r="B161" s="173"/>
      <c r="C161" s="220"/>
      <c r="D161" s="981" t="s">
        <v>2102</v>
      </c>
      <c r="E161" s="943"/>
      <c r="F161" s="943"/>
      <c r="G161" s="944"/>
      <c r="H161" s="177"/>
      <c r="I161" s="126"/>
      <c r="J161" s="126"/>
      <c r="K161" s="126"/>
      <c r="L161" s="126"/>
      <c r="M161" s="157"/>
      <c r="N161" s="111"/>
      <c r="O161" s="105"/>
      <c r="P161" s="96"/>
      <c r="Q161" s="62"/>
      <c r="R161" s="62"/>
      <c r="S161" s="62"/>
      <c r="T161" s="62"/>
      <c r="U161" s="62"/>
      <c r="V161" s="62"/>
      <c r="W161" s="62"/>
      <c r="X161" s="62"/>
      <c r="Y161" s="62"/>
      <c r="Z161" s="62"/>
    </row>
    <row r="162" spans="1:26" ht="19.5" customHeight="1">
      <c r="A162" s="219"/>
      <c r="B162" s="221" t="s">
        <v>215</v>
      </c>
      <c r="C162" s="1001" t="s">
        <v>2103</v>
      </c>
      <c r="D162" s="1002"/>
      <c r="E162" s="1002"/>
      <c r="F162" s="1002"/>
      <c r="G162" s="1003"/>
      <c r="H162" s="223"/>
      <c r="I162" s="231"/>
      <c r="J162" s="231"/>
      <c r="K162" s="231"/>
      <c r="L162" s="232">
        <v>0</v>
      </c>
      <c r="M162" s="157"/>
      <c r="N162" s="111"/>
      <c r="O162" s="105"/>
      <c r="P162" s="113" t="s">
        <v>1681</v>
      </c>
      <c r="Q162" s="62"/>
      <c r="R162" s="62"/>
      <c r="S162" s="62"/>
      <c r="T162" s="62"/>
      <c r="U162" s="62"/>
      <c r="V162" s="62"/>
      <c r="W162" s="62"/>
      <c r="X162" s="62"/>
      <c r="Y162" s="62"/>
      <c r="Z162" s="62"/>
    </row>
    <row r="163" spans="1:26" ht="45" customHeight="1">
      <c r="A163" s="219"/>
      <c r="B163" s="224"/>
      <c r="C163" s="225"/>
      <c r="D163" s="1001" t="s">
        <v>2104</v>
      </c>
      <c r="E163" s="1002"/>
      <c r="F163" s="1002"/>
      <c r="G163" s="1003"/>
      <c r="H163" s="226"/>
      <c r="I163" s="231"/>
      <c r="J163" s="231"/>
      <c r="K163" s="231"/>
      <c r="L163" s="231"/>
      <c r="M163" s="157"/>
      <c r="N163" s="111"/>
      <c r="O163" s="105"/>
      <c r="P163" s="96"/>
      <c r="Q163" s="62"/>
      <c r="R163" s="62"/>
      <c r="S163" s="62"/>
      <c r="T163" s="62"/>
      <c r="U163" s="62"/>
      <c r="V163" s="62"/>
      <c r="W163" s="62"/>
      <c r="X163" s="62"/>
      <c r="Y163" s="62"/>
      <c r="Z163" s="62"/>
    </row>
    <row r="164" spans="1:26" ht="15" customHeight="1">
      <c r="A164" s="1008" t="s">
        <v>1197</v>
      </c>
      <c r="B164" s="943"/>
      <c r="C164" s="943"/>
      <c r="D164" s="943"/>
      <c r="E164" s="943"/>
      <c r="F164" s="943"/>
      <c r="G164" s="943"/>
      <c r="H164" s="943"/>
      <c r="I164" s="943"/>
      <c r="J164" s="944"/>
      <c r="K164" s="233"/>
      <c r="L164" s="109">
        <f>L23+L88+L98+L108+L110+L113+L143+L152+L156+L160</f>
        <v>25</v>
      </c>
      <c r="M164" s="110"/>
      <c r="N164" s="111"/>
      <c r="O164" s="105">
        <f>SUM(O22:O161)</f>
        <v>0</v>
      </c>
      <c r="P164" s="96"/>
      <c r="Q164" s="62"/>
      <c r="R164" s="62"/>
      <c r="S164" s="62"/>
      <c r="T164" s="62"/>
      <c r="U164" s="62"/>
      <c r="V164" s="62"/>
      <c r="W164" s="62"/>
      <c r="X164" s="62"/>
      <c r="Y164" s="62"/>
      <c r="Z164" s="62"/>
    </row>
    <row r="165" spans="1:26" ht="15" customHeight="1">
      <c r="A165" s="62"/>
      <c r="B165" s="62"/>
      <c r="C165" s="61"/>
      <c r="D165" s="61"/>
      <c r="E165" s="61"/>
      <c r="F165" s="61"/>
      <c r="G165" s="61"/>
      <c r="H165" s="61"/>
      <c r="I165" s="61"/>
      <c r="J165" s="61"/>
      <c r="K165" s="234"/>
      <c r="L165" s="234"/>
      <c r="M165" s="62"/>
      <c r="N165" s="98"/>
      <c r="O165" s="95"/>
      <c r="P165" s="96"/>
      <c r="Q165" s="148"/>
      <c r="R165" s="148"/>
      <c r="S165" s="148"/>
      <c r="T165" s="148"/>
      <c r="U165" s="148"/>
      <c r="V165" s="148"/>
      <c r="W165" s="148"/>
      <c r="X165" s="148"/>
      <c r="Y165" s="148"/>
      <c r="Z165" s="148"/>
    </row>
    <row r="166" spans="1:26" ht="15" customHeight="1">
      <c r="A166" s="62" t="s">
        <v>1198</v>
      </c>
      <c r="B166" s="62"/>
      <c r="C166" s="63"/>
      <c r="D166" s="63"/>
      <c r="E166" s="63"/>
      <c r="F166" s="62"/>
      <c r="G166" s="62"/>
      <c r="H166" s="63"/>
      <c r="I166" s="97"/>
      <c r="J166" s="63"/>
      <c r="K166" s="63"/>
      <c r="L166" s="63"/>
      <c r="M166" s="62"/>
      <c r="N166" s="98"/>
      <c r="O166" s="95"/>
      <c r="P166" s="96"/>
      <c r="Q166" s="148"/>
      <c r="R166" s="148"/>
      <c r="S166" s="148"/>
      <c r="T166" s="148"/>
      <c r="U166" s="148"/>
      <c r="V166" s="148"/>
      <c r="W166" s="148"/>
      <c r="X166" s="148"/>
      <c r="Y166" s="148"/>
      <c r="Z166" s="148"/>
    </row>
    <row r="167" spans="1:26" ht="15" customHeight="1">
      <c r="A167" s="62"/>
      <c r="B167" s="62"/>
      <c r="C167" s="63"/>
      <c r="D167" s="63"/>
      <c r="E167" s="63"/>
      <c r="F167" s="62"/>
      <c r="G167" s="62"/>
      <c r="H167" s="63"/>
      <c r="I167" s="97"/>
      <c r="J167" s="62"/>
      <c r="K167" s="63"/>
      <c r="L167" s="63"/>
      <c r="M167" s="62"/>
      <c r="N167" s="98"/>
      <c r="O167" s="95"/>
      <c r="P167" s="96"/>
      <c r="Q167" s="148"/>
      <c r="R167" s="148"/>
      <c r="S167" s="148"/>
      <c r="T167" s="148"/>
      <c r="U167" s="148"/>
      <c r="V167" s="148"/>
      <c r="W167" s="148"/>
      <c r="X167" s="148"/>
      <c r="Y167" s="148"/>
      <c r="Z167" s="148"/>
    </row>
    <row r="168" spans="1:26" ht="15" customHeight="1">
      <c r="A168" s="62"/>
      <c r="B168" s="62"/>
      <c r="C168" s="63"/>
      <c r="D168" s="63"/>
      <c r="E168" s="63"/>
      <c r="F168" s="62"/>
      <c r="G168" s="62"/>
      <c r="H168" s="63"/>
      <c r="I168" s="235"/>
      <c r="J168" s="148" t="str">
        <f>PENGABDIAN!J74</f>
        <v>Padang, 07 Agustus 2022</v>
      </c>
      <c r="K168" s="63"/>
      <c r="L168" s="63"/>
      <c r="M168" s="62"/>
      <c r="N168" s="98"/>
      <c r="O168" s="95"/>
      <c r="P168" s="96"/>
      <c r="Q168" s="148"/>
      <c r="R168" s="148"/>
      <c r="S168" s="148"/>
      <c r="T168" s="148"/>
      <c r="U168" s="148"/>
      <c r="V168" s="148"/>
      <c r="W168" s="148"/>
      <c r="X168" s="148"/>
      <c r="Y168" s="148"/>
      <c r="Z168" s="148"/>
    </row>
    <row r="169" spans="1:26" ht="15" customHeight="1">
      <c r="A169" s="62"/>
      <c r="B169" s="62"/>
      <c r="C169" s="63"/>
      <c r="D169" s="63"/>
      <c r="E169" s="63"/>
      <c r="F169" s="62"/>
      <c r="G169" s="62"/>
      <c r="H169" s="63"/>
      <c r="I169" s="235"/>
      <c r="J169" s="148" t="s">
        <v>2105</v>
      </c>
      <c r="K169" s="236"/>
      <c r="L169" s="236"/>
      <c r="M169" s="236"/>
      <c r="N169" s="237"/>
      <c r="O169" s="238"/>
      <c r="P169" s="239"/>
      <c r="Q169" s="148"/>
      <c r="R169" s="148"/>
      <c r="S169" s="148"/>
      <c r="T169" s="148"/>
      <c r="U169" s="148"/>
      <c r="V169" s="148"/>
      <c r="W169" s="148"/>
      <c r="X169" s="148"/>
      <c r="Y169" s="148"/>
      <c r="Z169" s="148"/>
    </row>
    <row r="170" spans="1:26" ht="15" customHeight="1">
      <c r="A170" s="62"/>
      <c r="B170" s="62"/>
      <c r="C170" s="63"/>
      <c r="D170" s="63"/>
      <c r="E170" s="63"/>
      <c r="F170" s="62"/>
      <c r="G170" s="62"/>
      <c r="H170" s="63"/>
      <c r="I170" s="235"/>
      <c r="J170" s="148" t="str">
        <f>DUPAK!H246</f>
        <v>Fakultas Matematika dan Ilmu Pengetahuan Alam</v>
      </c>
      <c r="K170" s="63"/>
      <c r="L170" s="63"/>
      <c r="M170" s="62"/>
      <c r="N170" s="98"/>
      <c r="O170" s="95"/>
      <c r="P170" s="96"/>
      <c r="Q170" s="148"/>
      <c r="R170" s="148"/>
      <c r="S170" s="148"/>
      <c r="T170" s="148"/>
      <c r="U170" s="148"/>
      <c r="V170" s="148"/>
      <c r="W170" s="148"/>
      <c r="X170" s="148"/>
      <c r="Y170" s="148"/>
      <c r="Z170" s="148"/>
    </row>
    <row r="171" spans="1:26" ht="15" customHeight="1">
      <c r="A171" s="62"/>
      <c r="B171" s="62"/>
      <c r="C171" s="63"/>
      <c r="D171" s="63"/>
      <c r="E171" s="63"/>
      <c r="F171" s="62"/>
      <c r="G171" s="62"/>
      <c r="H171" s="63"/>
      <c r="I171" s="235"/>
      <c r="J171" s="148"/>
      <c r="K171" s="63"/>
      <c r="L171" s="63"/>
      <c r="M171" s="62"/>
      <c r="N171" s="98"/>
      <c r="O171" s="95"/>
      <c r="P171" s="96"/>
      <c r="Q171" s="148"/>
      <c r="R171" s="148"/>
      <c r="S171" s="148"/>
      <c r="T171" s="148"/>
      <c r="U171" s="148"/>
      <c r="V171" s="148"/>
      <c r="W171" s="148"/>
      <c r="X171" s="148"/>
      <c r="Y171" s="148"/>
      <c r="Z171" s="148"/>
    </row>
    <row r="172" spans="1:26" ht="15" customHeight="1">
      <c r="A172" s="62"/>
      <c r="B172" s="62"/>
      <c r="C172" s="63"/>
      <c r="D172" s="63"/>
      <c r="E172" s="63"/>
      <c r="F172" s="62"/>
      <c r="G172" s="62"/>
      <c r="H172" s="63"/>
      <c r="I172" s="235"/>
      <c r="J172" s="148"/>
      <c r="K172" s="63"/>
      <c r="L172" s="63"/>
      <c r="M172" s="62"/>
      <c r="N172" s="98"/>
      <c r="O172" s="95"/>
      <c r="P172" s="96"/>
      <c r="Q172" s="148"/>
      <c r="R172" s="148"/>
      <c r="S172" s="148"/>
      <c r="T172" s="148"/>
      <c r="U172" s="148"/>
      <c r="V172" s="148"/>
      <c r="W172" s="148"/>
      <c r="X172" s="148"/>
      <c r="Y172" s="148"/>
      <c r="Z172" s="148"/>
    </row>
    <row r="173" spans="1:26" ht="15" customHeight="1">
      <c r="A173" s="62"/>
      <c r="B173" s="62"/>
      <c r="C173" s="63"/>
      <c r="D173" s="63"/>
      <c r="E173" s="63"/>
      <c r="F173" s="62"/>
      <c r="G173" s="62"/>
      <c r="H173" s="63"/>
      <c r="I173" s="235"/>
      <c r="J173" s="148"/>
      <c r="K173" s="64"/>
      <c r="L173" s="64"/>
      <c r="M173" s="64"/>
      <c r="N173" s="98"/>
      <c r="O173" s="95"/>
      <c r="P173" s="96"/>
      <c r="Q173" s="148"/>
      <c r="R173" s="148"/>
      <c r="S173" s="148"/>
      <c r="T173" s="148"/>
      <c r="U173" s="148"/>
      <c r="V173" s="148"/>
      <c r="W173" s="148"/>
      <c r="X173" s="148"/>
      <c r="Y173" s="148"/>
      <c r="Z173" s="148"/>
    </row>
    <row r="174" spans="1:26" ht="15" customHeight="1">
      <c r="A174" s="62"/>
      <c r="B174" s="62"/>
      <c r="C174" s="63"/>
      <c r="D174" s="63"/>
      <c r="E174" s="63"/>
      <c r="F174" s="62"/>
      <c r="G174" s="62"/>
      <c r="H174" s="63"/>
      <c r="I174" s="235"/>
      <c r="J174" s="240" t="str">
        <f>DUPAK!I251</f>
        <v>Dr. Afdhal Muttaqin H.S. M.Si</v>
      </c>
      <c r="K174" s="241"/>
      <c r="L174" s="241"/>
      <c r="M174" s="64"/>
      <c r="N174" s="98"/>
      <c r="O174" s="95"/>
      <c r="P174" s="96"/>
      <c r="Q174" s="148"/>
      <c r="R174" s="148"/>
      <c r="S174" s="148"/>
      <c r="T174" s="148"/>
      <c r="U174" s="148"/>
      <c r="V174" s="148"/>
      <c r="W174" s="148"/>
      <c r="X174" s="148"/>
      <c r="Y174" s="148"/>
      <c r="Z174" s="148"/>
    </row>
    <row r="175" spans="1:26" ht="15" customHeight="1">
      <c r="A175" s="62"/>
      <c r="B175" s="62"/>
      <c r="C175" s="63"/>
      <c r="D175" s="63"/>
      <c r="E175" s="63"/>
      <c r="F175" s="62"/>
      <c r="G175" s="62"/>
      <c r="H175" s="63"/>
      <c r="I175" s="242"/>
      <c r="J175" s="923" t="str">
        <f>DUPAK!I252</f>
        <v>197704292005011002</v>
      </c>
      <c r="K175" s="63"/>
      <c r="L175" s="63"/>
      <c r="M175" s="62"/>
      <c r="N175" s="98"/>
      <c r="O175" s="95"/>
      <c r="P175" s="96"/>
      <c r="Q175" s="148"/>
      <c r="R175" s="148"/>
      <c r="S175" s="148"/>
      <c r="T175" s="148"/>
      <c r="U175" s="148"/>
      <c r="V175" s="148"/>
      <c r="W175" s="148"/>
      <c r="X175" s="148"/>
      <c r="Y175" s="148"/>
      <c r="Z175" s="148"/>
    </row>
    <row r="176" spans="1:26" ht="15" customHeight="1">
      <c r="A176" s="62"/>
      <c r="B176" s="62"/>
      <c r="C176" s="63"/>
      <c r="D176" s="63"/>
      <c r="E176" s="63"/>
      <c r="F176" s="62"/>
      <c r="G176" s="62"/>
      <c r="H176" s="63"/>
      <c r="I176" s="235"/>
      <c r="J176" s="148"/>
      <c r="K176" s="66"/>
      <c r="L176" s="66"/>
      <c r="M176" s="66"/>
      <c r="N176" s="95"/>
      <c r="O176" s="95"/>
      <c r="P176" s="96"/>
      <c r="Q176" s="148"/>
      <c r="R176" s="148"/>
      <c r="S176" s="148"/>
      <c r="T176" s="148"/>
      <c r="U176" s="148"/>
      <c r="V176" s="148"/>
      <c r="W176" s="148"/>
      <c r="X176" s="148"/>
      <c r="Y176" s="148"/>
      <c r="Z176" s="148"/>
    </row>
    <row r="177" spans="1:26" ht="15.75" customHeight="1">
      <c r="A177" s="148"/>
      <c r="B177" s="148"/>
      <c r="C177" s="148"/>
      <c r="D177" s="148"/>
      <c r="E177" s="148"/>
      <c r="F177" s="148"/>
      <c r="G177" s="148"/>
      <c r="H177" s="227"/>
      <c r="I177" s="148"/>
      <c r="J177" s="148"/>
      <c r="K177" s="148"/>
      <c r="L177" s="148"/>
      <c r="M177" s="148"/>
      <c r="N177" s="243"/>
      <c r="O177" s="244"/>
      <c r="P177" s="245"/>
      <c r="Q177" s="148"/>
      <c r="R177" s="148"/>
      <c r="S177" s="148"/>
      <c r="T177" s="148"/>
      <c r="U177" s="148"/>
      <c r="V177" s="148"/>
      <c r="W177" s="148"/>
      <c r="X177" s="148"/>
      <c r="Y177" s="148"/>
      <c r="Z177" s="148"/>
    </row>
    <row r="178" spans="1:26" ht="15.75" customHeight="1">
      <c r="A178" s="148"/>
      <c r="B178" s="148"/>
      <c r="C178" s="148"/>
      <c r="D178" s="148"/>
      <c r="E178" s="148"/>
      <c r="F178" s="148"/>
      <c r="G178" s="148"/>
      <c r="H178" s="227"/>
      <c r="I178" s="148"/>
      <c r="J178" s="148"/>
      <c r="K178" s="148"/>
      <c r="L178" s="148"/>
      <c r="M178" s="148"/>
      <c r="N178" s="243"/>
      <c r="O178" s="244"/>
      <c r="P178" s="245"/>
      <c r="Q178" s="148"/>
      <c r="R178" s="148"/>
      <c r="S178" s="148"/>
      <c r="T178" s="148"/>
      <c r="U178" s="148"/>
      <c r="V178" s="148"/>
      <c r="W178" s="148"/>
      <c r="X178" s="148"/>
      <c r="Y178" s="148"/>
      <c r="Z178" s="148"/>
    </row>
    <row r="179" spans="1:26" ht="15.75" customHeight="1">
      <c r="A179" s="148"/>
      <c r="B179" s="148"/>
      <c r="C179" s="148"/>
      <c r="D179" s="148"/>
      <c r="E179" s="148"/>
      <c r="F179" s="148"/>
      <c r="G179" s="148"/>
      <c r="H179" s="227"/>
      <c r="I179" s="148"/>
      <c r="J179" s="148"/>
      <c r="K179" s="148"/>
      <c r="L179" s="148"/>
      <c r="M179" s="148"/>
      <c r="N179" s="243"/>
      <c r="O179" s="244"/>
      <c r="P179" s="245"/>
      <c r="Q179" s="148"/>
      <c r="R179" s="148"/>
      <c r="S179" s="148"/>
      <c r="T179" s="148"/>
      <c r="U179" s="148"/>
      <c r="V179" s="148"/>
      <c r="W179" s="148"/>
      <c r="X179" s="148"/>
      <c r="Y179" s="148"/>
      <c r="Z179" s="148"/>
    </row>
    <row r="180" spans="1:26" ht="15" customHeight="1">
      <c r="A180" s="148"/>
      <c r="B180" s="148"/>
      <c r="C180" s="148"/>
      <c r="D180" s="148"/>
      <c r="E180" s="148"/>
      <c r="F180" s="148"/>
      <c r="G180" s="148"/>
      <c r="H180" s="227"/>
      <c r="I180" s="148"/>
      <c r="J180" s="235"/>
      <c r="K180" s="148"/>
      <c r="L180" s="148"/>
      <c r="M180" s="148"/>
      <c r="N180" s="243"/>
      <c r="O180" s="244"/>
      <c r="P180" s="245"/>
      <c r="Q180" s="148"/>
      <c r="R180" s="148"/>
      <c r="S180" s="148"/>
      <c r="T180" s="148"/>
      <c r="U180" s="148"/>
      <c r="V180" s="148"/>
      <c r="W180" s="148"/>
      <c r="X180" s="148"/>
      <c r="Y180" s="148"/>
      <c r="Z180" s="148"/>
    </row>
    <row r="181" spans="1:26" ht="15.75" customHeight="1">
      <c r="A181" s="148"/>
      <c r="B181" s="148"/>
      <c r="C181" s="148"/>
      <c r="D181" s="148"/>
      <c r="E181" s="148"/>
      <c r="F181" s="148"/>
      <c r="G181" s="148"/>
      <c r="H181" s="227"/>
      <c r="I181" s="148"/>
      <c r="J181" s="148"/>
      <c r="K181" s="148"/>
      <c r="L181" s="148"/>
      <c r="M181" s="148"/>
      <c r="N181" s="243"/>
      <c r="O181" s="244"/>
      <c r="P181" s="245"/>
      <c r="Q181" s="148"/>
      <c r="R181" s="148"/>
      <c r="S181" s="148"/>
      <c r="T181" s="148"/>
      <c r="U181" s="148"/>
      <c r="V181" s="148"/>
      <c r="W181" s="148"/>
      <c r="X181" s="148"/>
      <c r="Y181" s="148"/>
      <c r="Z181" s="148"/>
    </row>
    <row r="182" spans="1:26" ht="15.75" customHeight="1">
      <c r="A182" s="148"/>
      <c r="B182" s="148"/>
      <c r="C182" s="148"/>
      <c r="D182" s="148"/>
      <c r="E182" s="148"/>
      <c r="F182" s="148"/>
      <c r="G182" s="148"/>
      <c r="H182" s="227"/>
      <c r="I182" s="148"/>
      <c r="J182" s="148"/>
      <c r="K182" s="148"/>
      <c r="L182" s="148"/>
      <c r="M182" s="148"/>
      <c r="N182" s="243"/>
      <c r="O182" s="244"/>
      <c r="P182" s="245"/>
      <c r="Q182" s="148"/>
      <c r="R182" s="148"/>
      <c r="S182" s="148"/>
      <c r="T182" s="148"/>
      <c r="U182" s="148"/>
      <c r="V182" s="148"/>
      <c r="W182" s="148"/>
      <c r="X182" s="148"/>
      <c r="Y182" s="148"/>
      <c r="Z182" s="148"/>
    </row>
    <row r="183" spans="1:26" ht="15.75" customHeight="1">
      <c r="A183" s="148"/>
      <c r="B183" s="148"/>
      <c r="C183" s="148"/>
      <c r="D183" s="148"/>
      <c r="E183" s="148"/>
      <c r="F183" s="148"/>
      <c r="G183" s="148"/>
      <c r="H183" s="227"/>
      <c r="I183" s="148"/>
      <c r="J183" s="148"/>
      <c r="K183" s="148"/>
      <c r="L183" s="148"/>
      <c r="M183" s="148"/>
      <c r="N183" s="243"/>
      <c r="O183" s="244"/>
      <c r="P183" s="245"/>
      <c r="Q183" s="148"/>
      <c r="R183" s="148"/>
      <c r="S183" s="148"/>
      <c r="T183" s="148"/>
      <c r="U183" s="148"/>
      <c r="V183" s="148"/>
      <c r="W183" s="148"/>
      <c r="X183" s="148"/>
      <c r="Y183" s="148"/>
      <c r="Z183" s="148"/>
    </row>
    <row r="184" spans="1:26" ht="15.75" customHeight="1">
      <c r="A184" s="148"/>
      <c r="B184" s="148"/>
      <c r="C184" s="148"/>
      <c r="D184" s="148"/>
      <c r="E184" s="148"/>
      <c r="F184" s="148"/>
      <c r="G184" s="148"/>
      <c r="H184" s="227"/>
      <c r="I184" s="148"/>
      <c r="J184" s="148"/>
      <c r="K184" s="148"/>
      <c r="L184" s="148"/>
      <c r="M184" s="148"/>
      <c r="N184" s="243"/>
      <c r="O184" s="244"/>
      <c r="P184" s="245"/>
      <c r="Q184" s="148"/>
      <c r="R184" s="148"/>
      <c r="S184" s="148"/>
      <c r="T184" s="148"/>
      <c r="U184" s="148"/>
      <c r="V184" s="148"/>
      <c r="W184" s="148"/>
      <c r="X184" s="148"/>
      <c r="Y184" s="148"/>
      <c r="Z184" s="148"/>
    </row>
    <row r="185" spans="1:26" ht="15.75" customHeight="1">
      <c r="A185" s="148"/>
      <c r="B185" s="148"/>
      <c r="C185" s="148"/>
      <c r="D185" s="148"/>
      <c r="E185" s="148"/>
      <c r="F185" s="148"/>
      <c r="G185" s="148"/>
      <c r="H185" s="227"/>
      <c r="I185" s="148"/>
      <c r="J185" s="148"/>
      <c r="K185" s="148"/>
      <c r="L185" s="148"/>
      <c r="M185" s="148"/>
      <c r="N185" s="243"/>
      <c r="O185" s="244"/>
      <c r="P185" s="245"/>
      <c r="Q185" s="148"/>
      <c r="R185" s="148"/>
      <c r="S185" s="148"/>
      <c r="T185" s="148"/>
      <c r="U185" s="148"/>
      <c r="V185" s="148"/>
      <c r="W185" s="148"/>
      <c r="X185" s="148"/>
      <c r="Y185" s="148"/>
      <c r="Z185" s="148"/>
    </row>
    <row r="186" spans="1:26" ht="15.75" customHeight="1">
      <c r="A186" s="148"/>
      <c r="B186" s="148"/>
      <c r="C186" s="148"/>
      <c r="D186" s="148"/>
      <c r="E186" s="148"/>
      <c r="F186" s="148"/>
      <c r="G186" s="148"/>
      <c r="H186" s="227"/>
      <c r="I186" s="148"/>
      <c r="J186" s="148"/>
      <c r="K186" s="148"/>
      <c r="L186" s="148"/>
      <c r="M186" s="148"/>
      <c r="N186" s="243"/>
      <c r="O186" s="244"/>
      <c r="P186" s="245"/>
      <c r="Q186" s="148"/>
      <c r="R186" s="148"/>
      <c r="S186" s="148"/>
      <c r="T186" s="148"/>
      <c r="U186" s="148"/>
      <c r="V186" s="148"/>
      <c r="W186" s="148"/>
      <c r="X186" s="148"/>
      <c r="Y186" s="148"/>
      <c r="Z186" s="148"/>
    </row>
    <row r="187" spans="1:26" ht="15.75" customHeight="1">
      <c r="A187" s="148"/>
      <c r="B187" s="148"/>
      <c r="C187" s="148"/>
      <c r="D187" s="148"/>
      <c r="E187" s="148"/>
      <c r="F187" s="148"/>
      <c r="G187" s="148"/>
      <c r="H187" s="227"/>
      <c r="I187" s="148"/>
      <c r="J187" s="148"/>
      <c r="K187" s="148"/>
      <c r="L187" s="148"/>
      <c r="M187" s="148"/>
      <c r="N187" s="243"/>
      <c r="O187" s="244"/>
      <c r="P187" s="245"/>
      <c r="Q187" s="148"/>
      <c r="R187" s="148"/>
      <c r="S187" s="148"/>
      <c r="T187" s="148"/>
      <c r="U187" s="148"/>
      <c r="V187" s="148"/>
      <c r="W187" s="148"/>
      <c r="X187" s="148"/>
      <c r="Y187" s="148"/>
      <c r="Z187" s="148"/>
    </row>
    <row r="188" spans="1:26" ht="15.75" customHeight="1">
      <c r="A188" s="148"/>
      <c r="B188" s="148"/>
      <c r="C188" s="148"/>
      <c r="D188" s="148"/>
      <c r="E188" s="148"/>
      <c r="F188" s="148"/>
      <c r="G188" s="148"/>
      <c r="H188" s="227"/>
      <c r="I188" s="148"/>
      <c r="J188" s="148"/>
      <c r="K188" s="148"/>
      <c r="L188" s="148"/>
      <c r="M188" s="148"/>
      <c r="N188" s="243"/>
      <c r="O188" s="244"/>
      <c r="P188" s="245"/>
      <c r="Q188" s="148"/>
      <c r="R188" s="148"/>
      <c r="S188" s="148"/>
      <c r="T188" s="148"/>
      <c r="U188" s="148"/>
      <c r="V188" s="148"/>
      <c r="W188" s="148"/>
      <c r="X188" s="148"/>
      <c r="Y188" s="148"/>
      <c r="Z188" s="148"/>
    </row>
    <row r="189" spans="1:26" ht="15.75" customHeight="1">
      <c r="A189" s="148"/>
      <c r="B189" s="148"/>
      <c r="C189" s="148"/>
      <c r="D189" s="148"/>
      <c r="E189" s="148"/>
      <c r="F189" s="148"/>
      <c r="G189" s="148"/>
      <c r="H189" s="227"/>
      <c r="I189" s="148"/>
      <c r="J189" s="148"/>
      <c r="K189" s="148"/>
      <c r="L189" s="148"/>
      <c r="M189" s="148"/>
      <c r="N189" s="243"/>
      <c r="O189" s="244"/>
      <c r="P189" s="245"/>
      <c r="Q189" s="148"/>
      <c r="R189" s="148"/>
      <c r="S189" s="148"/>
      <c r="T189" s="148"/>
      <c r="U189" s="148"/>
      <c r="V189" s="148"/>
      <c r="W189" s="148"/>
      <c r="X189" s="148"/>
      <c r="Y189" s="148"/>
      <c r="Z189" s="148"/>
    </row>
    <row r="190" spans="1:26" ht="15.75" customHeight="1">
      <c r="A190" s="148"/>
      <c r="B190" s="148"/>
      <c r="C190" s="148"/>
      <c r="D190" s="148"/>
      <c r="E190" s="148"/>
      <c r="F190" s="148"/>
      <c r="G190" s="148"/>
      <c r="H190" s="227"/>
      <c r="I190" s="148"/>
      <c r="J190" s="148"/>
      <c r="K190" s="148"/>
      <c r="L190" s="148"/>
      <c r="M190" s="148"/>
      <c r="N190" s="243"/>
      <c r="O190" s="244"/>
      <c r="P190" s="245"/>
      <c r="Q190" s="148"/>
      <c r="R190" s="148"/>
      <c r="S190" s="148"/>
      <c r="T190" s="148"/>
      <c r="U190" s="148"/>
      <c r="V190" s="148"/>
      <c r="W190" s="148"/>
      <c r="X190" s="148"/>
      <c r="Y190" s="148"/>
      <c r="Z190" s="148"/>
    </row>
    <row r="191" spans="1:26" ht="15.75" customHeight="1">
      <c r="A191" s="148"/>
      <c r="B191" s="148"/>
      <c r="C191" s="148"/>
      <c r="D191" s="148"/>
      <c r="E191" s="148"/>
      <c r="F191" s="148"/>
      <c r="G191" s="148"/>
      <c r="H191" s="227"/>
      <c r="I191" s="148"/>
      <c r="J191" s="148"/>
      <c r="K191" s="148"/>
      <c r="L191" s="148"/>
      <c r="M191" s="148"/>
      <c r="N191" s="243"/>
      <c r="O191" s="244"/>
      <c r="P191" s="245"/>
      <c r="Q191" s="148"/>
      <c r="R191" s="148"/>
      <c r="S191" s="148"/>
      <c r="T191" s="148"/>
      <c r="U191" s="148"/>
      <c r="V191" s="148"/>
      <c r="W191" s="148"/>
      <c r="X191" s="148"/>
      <c r="Y191" s="148"/>
      <c r="Z191" s="148"/>
    </row>
    <row r="192" spans="1:26" ht="15.75" customHeight="1">
      <c r="A192" s="148"/>
      <c r="B192" s="148"/>
      <c r="C192" s="148"/>
      <c r="D192" s="148"/>
      <c r="E192" s="148"/>
      <c r="F192" s="148"/>
      <c r="G192" s="148"/>
      <c r="H192" s="227"/>
      <c r="I192" s="148"/>
      <c r="J192" s="148"/>
      <c r="K192" s="148"/>
      <c r="L192" s="148"/>
      <c r="M192" s="148"/>
      <c r="N192" s="243"/>
      <c r="O192" s="244"/>
      <c r="P192" s="245"/>
      <c r="Q192" s="148"/>
      <c r="R192" s="148"/>
      <c r="S192" s="148"/>
      <c r="T192" s="148"/>
      <c r="U192" s="148"/>
      <c r="V192" s="148"/>
      <c r="W192" s="148"/>
      <c r="X192" s="148"/>
      <c r="Y192" s="148"/>
      <c r="Z192" s="148"/>
    </row>
    <row r="193" spans="1:26" ht="15.75" customHeight="1">
      <c r="A193" s="148"/>
      <c r="B193" s="148"/>
      <c r="C193" s="148"/>
      <c r="D193" s="148"/>
      <c r="E193" s="148"/>
      <c r="F193" s="148"/>
      <c r="G193" s="148"/>
      <c r="H193" s="227"/>
      <c r="I193" s="148"/>
      <c r="J193" s="148"/>
      <c r="K193" s="148"/>
      <c r="L193" s="148"/>
      <c r="M193" s="148"/>
      <c r="N193" s="243"/>
      <c r="O193" s="244"/>
      <c r="P193" s="245"/>
      <c r="Q193" s="148"/>
      <c r="R193" s="148"/>
      <c r="S193" s="148"/>
      <c r="T193" s="148"/>
      <c r="U193" s="148"/>
      <c r="V193" s="148"/>
      <c r="W193" s="148"/>
      <c r="X193" s="148"/>
      <c r="Y193" s="148"/>
      <c r="Z193" s="148"/>
    </row>
    <row r="194" spans="1:26" ht="15.75" customHeight="1">
      <c r="A194" s="148"/>
      <c r="B194" s="148"/>
      <c r="C194" s="148"/>
      <c r="D194" s="148"/>
      <c r="E194" s="148"/>
      <c r="F194" s="148"/>
      <c r="G194" s="148"/>
      <c r="H194" s="227"/>
      <c r="I194" s="148"/>
      <c r="J194" s="148"/>
      <c r="K194" s="148"/>
      <c r="L194" s="148"/>
      <c r="M194" s="148"/>
      <c r="N194" s="243"/>
      <c r="O194" s="244"/>
      <c r="P194" s="245"/>
      <c r="Q194" s="148"/>
      <c r="R194" s="148"/>
      <c r="S194" s="148"/>
      <c r="T194" s="148"/>
      <c r="U194" s="148"/>
      <c r="V194" s="148"/>
      <c r="W194" s="148"/>
      <c r="X194" s="148"/>
      <c r="Y194" s="148"/>
      <c r="Z194" s="148"/>
    </row>
    <row r="195" spans="1:26" ht="15.75" customHeight="1">
      <c r="A195" s="148"/>
      <c r="B195" s="148"/>
      <c r="C195" s="148"/>
      <c r="D195" s="148"/>
      <c r="E195" s="148"/>
      <c r="F195" s="148"/>
      <c r="G195" s="148"/>
      <c r="H195" s="227"/>
      <c r="I195" s="148"/>
      <c r="J195" s="148"/>
      <c r="K195" s="148"/>
      <c r="L195" s="148"/>
      <c r="M195" s="148"/>
      <c r="N195" s="243"/>
      <c r="O195" s="244"/>
      <c r="P195" s="245"/>
      <c r="Q195" s="148"/>
      <c r="R195" s="148"/>
      <c r="S195" s="148"/>
      <c r="T195" s="148"/>
      <c r="U195" s="148"/>
      <c r="V195" s="148"/>
      <c r="W195" s="148"/>
      <c r="X195" s="148"/>
      <c r="Y195" s="148"/>
      <c r="Z195" s="148"/>
    </row>
    <row r="196" spans="1:26" ht="15.75" customHeight="1">
      <c r="A196" s="148"/>
      <c r="B196" s="148"/>
      <c r="C196" s="148"/>
      <c r="D196" s="148"/>
      <c r="E196" s="148"/>
      <c r="F196" s="148"/>
      <c r="G196" s="148"/>
      <c r="H196" s="227"/>
      <c r="I196" s="148"/>
      <c r="J196" s="148"/>
      <c r="K196" s="148"/>
      <c r="L196" s="148"/>
      <c r="M196" s="148"/>
      <c r="N196" s="243"/>
      <c r="O196" s="244"/>
      <c r="P196" s="245"/>
      <c r="Q196" s="148"/>
      <c r="R196" s="148"/>
      <c r="S196" s="148"/>
      <c r="T196" s="148"/>
      <c r="U196" s="148"/>
      <c r="V196" s="148"/>
      <c r="W196" s="148"/>
      <c r="X196" s="148"/>
      <c r="Y196" s="148"/>
      <c r="Z196" s="148"/>
    </row>
    <row r="197" spans="1:26" ht="15.75" customHeight="1">
      <c r="A197" s="148"/>
      <c r="B197" s="148"/>
      <c r="C197" s="148"/>
      <c r="D197" s="148"/>
      <c r="E197" s="148"/>
      <c r="F197" s="148"/>
      <c r="G197" s="148"/>
      <c r="H197" s="227"/>
      <c r="I197" s="148"/>
      <c r="J197" s="148"/>
      <c r="K197" s="148"/>
      <c r="L197" s="148"/>
      <c r="M197" s="148"/>
      <c r="N197" s="243"/>
      <c r="O197" s="244"/>
      <c r="P197" s="245"/>
      <c r="Q197" s="148"/>
      <c r="R197" s="148"/>
      <c r="S197" s="148"/>
      <c r="T197" s="148"/>
      <c r="U197" s="148"/>
      <c r="V197" s="148"/>
      <c r="W197" s="148"/>
      <c r="X197" s="148"/>
      <c r="Y197" s="148"/>
      <c r="Z197" s="148"/>
    </row>
    <row r="198" spans="1:26" ht="15.75" customHeight="1">
      <c r="A198" s="148"/>
      <c r="B198" s="148"/>
      <c r="C198" s="148"/>
      <c r="D198" s="148"/>
      <c r="E198" s="148"/>
      <c r="F198" s="148"/>
      <c r="G198" s="148"/>
      <c r="H198" s="227"/>
      <c r="I198" s="148"/>
      <c r="J198" s="148"/>
      <c r="K198" s="148"/>
      <c r="L198" s="148"/>
      <c r="M198" s="148"/>
      <c r="N198" s="243"/>
      <c r="O198" s="244"/>
      <c r="P198" s="245"/>
      <c r="Q198" s="148"/>
      <c r="R198" s="148"/>
      <c r="S198" s="148"/>
      <c r="T198" s="148"/>
      <c r="U198" s="148"/>
      <c r="V198" s="148"/>
      <c r="W198" s="148"/>
      <c r="X198" s="148"/>
      <c r="Y198" s="148"/>
      <c r="Z198" s="148"/>
    </row>
    <row r="199" spans="1:26" ht="15.75" customHeight="1">
      <c r="A199" s="148"/>
      <c r="B199" s="148"/>
      <c r="C199" s="148"/>
      <c r="D199" s="148"/>
      <c r="E199" s="148"/>
      <c r="F199" s="148"/>
      <c r="G199" s="148"/>
      <c r="H199" s="227"/>
      <c r="I199" s="148"/>
      <c r="J199" s="148"/>
      <c r="K199" s="148"/>
      <c r="L199" s="148"/>
      <c r="M199" s="148"/>
      <c r="N199" s="243"/>
      <c r="O199" s="244"/>
      <c r="P199" s="245"/>
      <c r="Q199" s="148"/>
      <c r="R199" s="148"/>
      <c r="S199" s="148"/>
      <c r="T199" s="148"/>
      <c r="U199" s="148"/>
      <c r="V199" s="148"/>
      <c r="W199" s="148"/>
      <c r="X199" s="148"/>
      <c r="Y199" s="148"/>
      <c r="Z199" s="148"/>
    </row>
    <row r="200" spans="1:26" ht="15.75" customHeight="1">
      <c r="A200" s="148"/>
      <c r="B200" s="148"/>
      <c r="C200" s="148"/>
      <c r="D200" s="148"/>
      <c r="E200" s="148"/>
      <c r="F200" s="148"/>
      <c r="G200" s="148"/>
      <c r="H200" s="227"/>
      <c r="I200" s="148"/>
      <c r="J200" s="148"/>
      <c r="K200" s="148"/>
      <c r="L200" s="148"/>
      <c r="M200" s="148"/>
      <c r="N200" s="243"/>
      <c r="O200" s="244"/>
      <c r="P200" s="245"/>
      <c r="Q200" s="148"/>
      <c r="R200" s="148"/>
      <c r="S200" s="148"/>
      <c r="T200" s="148"/>
      <c r="U200" s="148"/>
      <c r="V200" s="148"/>
      <c r="W200" s="148"/>
      <c r="X200" s="148"/>
      <c r="Y200" s="148"/>
      <c r="Z200" s="148"/>
    </row>
    <row r="201" spans="1:26" ht="15.75" customHeight="1">
      <c r="A201" s="148"/>
      <c r="B201" s="148"/>
      <c r="C201" s="148"/>
      <c r="D201" s="148"/>
      <c r="E201" s="148"/>
      <c r="F201" s="148"/>
      <c r="G201" s="148"/>
      <c r="H201" s="227"/>
      <c r="I201" s="148"/>
      <c r="J201" s="148"/>
      <c r="K201" s="148"/>
      <c r="L201" s="148"/>
      <c r="M201" s="148"/>
      <c r="N201" s="243"/>
      <c r="O201" s="244"/>
      <c r="P201" s="245"/>
      <c r="Q201" s="148"/>
      <c r="R201" s="148"/>
      <c r="S201" s="148"/>
      <c r="T201" s="148"/>
      <c r="U201" s="148"/>
      <c r="V201" s="148"/>
      <c r="W201" s="148"/>
      <c r="X201" s="148"/>
      <c r="Y201" s="148"/>
      <c r="Z201" s="148"/>
    </row>
    <row r="202" spans="1:26" ht="15.75" customHeight="1">
      <c r="A202" s="148"/>
      <c r="B202" s="148"/>
      <c r="C202" s="148"/>
      <c r="D202" s="148"/>
      <c r="E202" s="148"/>
      <c r="F202" s="148"/>
      <c r="G202" s="148"/>
      <c r="H202" s="227"/>
      <c r="I202" s="148"/>
      <c r="J202" s="148"/>
      <c r="K202" s="148"/>
      <c r="L202" s="148"/>
      <c r="M202" s="148"/>
      <c r="N202" s="243"/>
      <c r="O202" s="244"/>
      <c r="P202" s="245"/>
      <c r="Q202" s="148"/>
      <c r="R202" s="148"/>
      <c r="S202" s="148"/>
      <c r="T202" s="148"/>
      <c r="U202" s="148"/>
      <c r="V202" s="148"/>
      <c r="W202" s="148"/>
      <c r="X202" s="148"/>
      <c r="Y202" s="148"/>
      <c r="Z202" s="148"/>
    </row>
    <row r="203" spans="1:26" ht="15.75" customHeight="1">
      <c r="A203" s="148"/>
      <c r="B203" s="148"/>
      <c r="C203" s="148"/>
      <c r="D203" s="148"/>
      <c r="E203" s="148"/>
      <c r="F203" s="148"/>
      <c r="G203" s="148"/>
      <c r="H203" s="227"/>
      <c r="I203" s="148"/>
      <c r="J203" s="148"/>
      <c r="K203" s="148"/>
      <c r="L203" s="148"/>
      <c r="M203" s="148"/>
      <c r="N203" s="243"/>
      <c r="O203" s="244"/>
      <c r="P203" s="245"/>
      <c r="Q203" s="148"/>
      <c r="R203" s="148"/>
      <c r="S203" s="148"/>
      <c r="T203" s="148"/>
      <c r="U203" s="148"/>
      <c r="V203" s="148"/>
      <c r="W203" s="148"/>
      <c r="X203" s="148"/>
      <c r="Y203" s="148"/>
      <c r="Z203" s="148"/>
    </row>
    <row r="204" spans="1:26" ht="15.75" customHeight="1">
      <c r="A204" s="148"/>
      <c r="B204" s="148"/>
      <c r="C204" s="148"/>
      <c r="D204" s="148"/>
      <c r="E204" s="148"/>
      <c r="F204" s="148"/>
      <c r="G204" s="148"/>
      <c r="H204" s="227"/>
      <c r="I204" s="148"/>
      <c r="J204" s="148"/>
      <c r="K204" s="148"/>
      <c r="L204" s="148"/>
      <c r="M204" s="148"/>
      <c r="N204" s="243"/>
      <c r="O204" s="244"/>
      <c r="P204" s="245"/>
      <c r="Q204" s="148"/>
      <c r="R204" s="148"/>
      <c r="S204" s="148"/>
      <c r="T204" s="148"/>
      <c r="U204" s="148"/>
      <c r="V204" s="148"/>
      <c r="W204" s="148"/>
      <c r="X204" s="148"/>
      <c r="Y204" s="148"/>
      <c r="Z204" s="148"/>
    </row>
    <row r="205" spans="1:26" ht="15.75" customHeight="1">
      <c r="A205" s="148"/>
      <c r="B205" s="148"/>
      <c r="C205" s="148"/>
      <c r="D205" s="148"/>
      <c r="E205" s="148"/>
      <c r="F205" s="148"/>
      <c r="G205" s="148"/>
      <c r="H205" s="227"/>
      <c r="I205" s="148"/>
      <c r="J205" s="148"/>
      <c r="K205" s="148"/>
      <c r="L205" s="148"/>
      <c r="M205" s="148"/>
      <c r="N205" s="243"/>
      <c r="O205" s="244"/>
      <c r="P205" s="245"/>
      <c r="Q205" s="148"/>
      <c r="R205" s="148"/>
      <c r="S205" s="148"/>
      <c r="T205" s="148"/>
      <c r="U205" s="148"/>
      <c r="V205" s="148"/>
      <c r="W205" s="148"/>
      <c r="X205" s="148"/>
      <c r="Y205" s="148"/>
      <c r="Z205" s="148"/>
    </row>
    <row r="206" spans="1:26" ht="15.75" customHeight="1">
      <c r="A206" s="148"/>
      <c r="B206" s="148"/>
      <c r="C206" s="148"/>
      <c r="D206" s="148"/>
      <c r="E206" s="148"/>
      <c r="F206" s="148"/>
      <c r="G206" s="148"/>
      <c r="H206" s="227"/>
      <c r="I206" s="148"/>
      <c r="J206" s="148"/>
      <c r="K206" s="148"/>
      <c r="L206" s="148"/>
      <c r="M206" s="148"/>
      <c r="N206" s="243"/>
      <c r="O206" s="244"/>
      <c r="P206" s="245"/>
      <c r="Q206" s="148"/>
      <c r="R206" s="148"/>
      <c r="S206" s="148"/>
      <c r="T206" s="148"/>
      <c r="U206" s="148"/>
      <c r="V206" s="148"/>
      <c r="W206" s="148"/>
      <c r="X206" s="148"/>
      <c r="Y206" s="148"/>
      <c r="Z206" s="148"/>
    </row>
    <row r="207" spans="1:26" ht="15.75" customHeight="1">
      <c r="A207" s="148"/>
      <c r="B207" s="148"/>
      <c r="C207" s="148"/>
      <c r="D207" s="148"/>
      <c r="E207" s="148"/>
      <c r="F207" s="148"/>
      <c r="G207" s="148"/>
      <c r="H207" s="227"/>
      <c r="I207" s="148"/>
      <c r="J207" s="148"/>
      <c r="K207" s="148"/>
      <c r="L207" s="148"/>
      <c r="M207" s="148"/>
      <c r="N207" s="243"/>
      <c r="O207" s="244"/>
      <c r="P207" s="245"/>
      <c r="Q207" s="148"/>
      <c r="R207" s="148"/>
      <c r="S207" s="148"/>
      <c r="T207" s="148"/>
      <c r="U207" s="148"/>
      <c r="V207" s="148"/>
      <c r="W207" s="148"/>
      <c r="X207" s="148"/>
      <c r="Y207" s="148"/>
      <c r="Z207" s="148"/>
    </row>
    <row r="208" spans="1:26" ht="15.75" customHeight="1">
      <c r="A208" s="148"/>
      <c r="B208" s="148"/>
      <c r="C208" s="148"/>
      <c r="D208" s="148"/>
      <c r="E208" s="148"/>
      <c r="F208" s="148"/>
      <c r="G208" s="148"/>
      <c r="H208" s="227"/>
      <c r="I208" s="148"/>
      <c r="J208" s="148"/>
      <c r="K208" s="148"/>
      <c r="L208" s="148"/>
      <c r="M208" s="148"/>
      <c r="N208" s="243"/>
      <c r="O208" s="244"/>
      <c r="P208" s="245"/>
      <c r="Q208" s="148"/>
      <c r="R208" s="148"/>
      <c r="S208" s="148"/>
      <c r="T208" s="148"/>
      <c r="U208" s="148"/>
      <c r="V208" s="148"/>
      <c r="W208" s="148"/>
      <c r="X208" s="148"/>
      <c r="Y208" s="148"/>
      <c r="Z208" s="148"/>
    </row>
    <row r="209" spans="1:26" ht="15.75" customHeight="1">
      <c r="A209" s="148"/>
      <c r="B209" s="148"/>
      <c r="C209" s="148"/>
      <c r="D209" s="148"/>
      <c r="E209" s="148"/>
      <c r="F209" s="148"/>
      <c r="G209" s="148"/>
      <c r="H209" s="227"/>
      <c r="I209" s="148"/>
      <c r="J209" s="148"/>
      <c r="K209" s="148"/>
      <c r="L209" s="148"/>
      <c r="M209" s="148"/>
      <c r="N209" s="243"/>
      <c r="O209" s="244"/>
      <c r="P209" s="245"/>
      <c r="Q209" s="148"/>
      <c r="R209" s="148"/>
      <c r="S209" s="148"/>
      <c r="T209" s="148"/>
      <c r="U209" s="148"/>
      <c r="V209" s="148"/>
      <c r="W209" s="148"/>
      <c r="X209" s="148"/>
      <c r="Y209" s="148"/>
      <c r="Z209" s="148"/>
    </row>
    <row r="210" spans="1:26" ht="15.75" customHeight="1">
      <c r="A210" s="148"/>
      <c r="B210" s="148"/>
      <c r="C210" s="148"/>
      <c r="D210" s="148"/>
      <c r="E210" s="148"/>
      <c r="F210" s="148"/>
      <c r="G210" s="148"/>
      <c r="H210" s="227"/>
      <c r="I210" s="148"/>
      <c r="J210" s="148"/>
      <c r="K210" s="148"/>
      <c r="L210" s="148"/>
      <c r="M210" s="148"/>
      <c r="N210" s="243"/>
      <c r="O210" s="244"/>
      <c r="P210" s="245"/>
      <c r="Q210" s="148"/>
      <c r="R210" s="148"/>
      <c r="S210" s="148"/>
      <c r="T210" s="148"/>
      <c r="U210" s="148"/>
      <c r="V210" s="148"/>
      <c r="W210" s="148"/>
      <c r="X210" s="148"/>
      <c r="Y210" s="148"/>
      <c r="Z210" s="148"/>
    </row>
    <row r="211" spans="1:26" ht="15.75" customHeight="1">
      <c r="A211" s="148"/>
      <c r="B211" s="148"/>
      <c r="C211" s="148"/>
      <c r="D211" s="148"/>
      <c r="E211" s="148"/>
      <c r="F211" s="148"/>
      <c r="G211" s="148"/>
      <c r="H211" s="227"/>
      <c r="I211" s="148"/>
      <c r="J211" s="148"/>
      <c r="K211" s="148"/>
      <c r="L211" s="148"/>
      <c r="M211" s="148"/>
      <c r="N211" s="243"/>
      <c r="O211" s="244"/>
      <c r="P211" s="245"/>
      <c r="Q211" s="148"/>
      <c r="R211" s="148"/>
      <c r="S211" s="148"/>
      <c r="T211" s="148"/>
      <c r="U211" s="148"/>
      <c r="V211" s="148"/>
      <c r="W211" s="148"/>
      <c r="X211" s="148"/>
      <c r="Y211" s="148"/>
      <c r="Z211" s="148"/>
    </row>
    <row r="212" spans="1:26" ht="15.75" customHeight="1">
      <c r="A212" s="148"/>
      <c r="B212" s="148"/>
      <c r="C212" s="148"/>
      <c r="D212" s="148"/>
      <c r="E212" s="148"/>
      <c r="F212" s="148"/>
      <c r="G212" s="148"/>
      <c r="H212" s="227"/>
      <c r="I212" s="148"/>
      <c r="J212" s="148"/>
      <c r="K212" s="148"/>
      <c r="L212" s="148"/>
      <c r="M212" s="148"/>
      <c r="N212" s="243"/>
      <c r="O212" s="244"/>
      <c r="P212" s="245"/>
      <c r="Q212" s="148"/>
      <c r="R212" s="148"/>
      <c r="S212" s="148"/>
      <c r="T212" s="148"/>
      <c r="U212" s="148"/>
      <c r="V212" s="148"/>
      <c r="W212" s="148"/>
      <c r="X212" s="148"/>
      <c r="Y212" s="148"/>
      <c r="Z212" s="148"/>
    </row>
    <row r="213" spans="1:26" ht="15.75" customHeight="1">
      <c r="A213" s="148"/>
      <c r="B213" s="148"/>
      <c r="C213" s="148"/>
      <c r="D213" s="148"/>
      <c r="E213" s="148"/>
      <c r="F213" s="148"/>
      <c r="G213" s="148"/>
      <c r="H213" s="227"/>
      <c r="I213" s="148"/>
      <c r="J213" s="148"/>
      <c r="K213" s="148"/>
      <c r="L213" s="148"/>
      <c r="M213" s="148"/>
      <c r="N213" s="243"/>
      <c r="O213" s="244"/>
      <c r="P213" s="245"/>
      <c r="Q213" s="148"/>
      <c r="R213" s="148"/>
      <c r="S213" s="148"/>
      <c r="T213" s="148"/>
      <c r="U213" s="148"/>
      <c r="V213" s="148"/>
      <c r="W213" s="148"/>
      <c r="X213" s="148"/>
      <c r="Y213" s="148"/>
      <c r="Z213" s="148"/>
    </row>
    <row r="214" spans="1:26" ht="15.75" customHeight="1">
      <c r="A214" s="148"/>
      <c r="B214" s="148"/>
      <c r="C214" s="148"/>
      <c r="D214" s="148"/>
      <c r="E214" s="148"/>
      <c r="F214" s="148"/>
      <c r="G214" s="148"/>
      <c r="H214" s="227"/>
      <c r="I214" s="148"/>
      <c r="J214" s="148"/>
      <c r="K214" s="148"/>
      <c r="L214" s="148"/>
      <c r="M214" s="148"/>
      <c r="N214" s="243"/>
      <c r="O214" s="244"/>
      <c r="P214" s="245"/>
      <c r="Q214" s="148"/>
      <c r="R214" s="148"/>
      <c r="S214" s="148"/>
      <c r="T214" s="148"/>
      <c r="U214" s="148"/>
      <c r="V214" s="148"/>
      <c r="W214" s="148"/>
      <c r="X214" s="148"/>
      <c r="Y214" s="148"/>
      <c r="Z214" s="148"/>
    </row>
    <row r="215" spans="1:26" ht="15.75" customHeight="1">
      <c r="A215" s="148"/>
      <c r="B215" s="148"/>
      <c r="C215" s="148"/>
      <c r="D215" s="148"/>
      <c r="E215" s="148"/>
      <c r="F215" s="148"/>
      <c r="G215" s="148"/>
      <c r="H215" s="227"/>
      <c r="I215" s="148"/>
      <c r="J215" s="148"/>
      <c r="K215" s="148"/>
      <c r="L215" s="148"/>
      <c r="M215" s="148"/>
      <c r="N215" s="243"/>
      <c r="O215" s="244"/>
      <c r="P215" s="245"/>
      <c r="Q215" s="148"/>
      <c r="R215" s="148"/>
      <c r="S215" s="148"/>
      <c r="T215" s="148"/>
      <c r="U215" s="148"/>
      <c r="V215" s="148"/>
      <c r="W215" s="148"/>
      <c r="X215" s="148"/>
      <c r="Y215" s="148"/>
      <c r="Z215" s="148"/>
    </row>
    <row r="216" spans="1:26" ht="15.75" customHeight="1">
      <c r="A216" s="148"/>
      <c r="B216" s="148"/>
      <c r="C216" s="148"/>
      <c r="D216" s="148"/>
      <c r="E216" s="148"/>
      <c r="F216" s="148"/>
      <c r="G216" s="148"/>
      <c r="H216" s="227"/>
      <c r="I216" s="148"/>
      <c r="J216" s="148"/>
      <c r="K216" s="148"/>
      <c r="L216" s="148"/>
      <c r="M216" s="148"/>
      <c r="N216" s="243"/>
      <c r="O216" s="244"/>
      <c r="P216" s="245"/>
      <c r="Q216" s="148"/>
      <c r="R216" s="148"/>
      <c r="S216" s="148"/>
      <c r="T216" s="148"/>
      <c r="U216" s="148"/>
      <c r="V216" s="148"/>
      <c r="W216" s="148"/>
      <c r="X216" s="148"/>
      <c r="Y216" s="148"/>
      <c r="Z216" s="148"/>
    </row>
    <row r="217" spans="1:26" ht="15.75" customHeight="1">
      <c r="A217" s="148"/>
      <c r="B217" s="148"/>
      <c r="C217" s="148"/>
      <c r="D217" s="148"/>
      <c r="E217" s="148"/>
      <c r="F217" s="148"/>
      <c r="G217" s="148"/>
      <c r="H217" s="227"/>
      <c r="I217" s="148"/>
      <c r="J217" s="148"/>
      <c r="K217" s="148"/>
      <c r="L217" s="148"/>
      <c r="M217" s="148"/>
      <c r="N217" s="243"/>
      <c r="O217" s="244"/>
      <c r="P217" s="245"/>
      <c r="Q217" s="148"/>
      <c r="R217" s="148"/>
      <c r="S217" s="148"/>
      <c r="T217" s="148"/>
      <c r="U217" s="148"/>
      <c r="V217" s="148"/>
      <c r="W217" s="148"/>
      <c r="X217" s="148"/>
      <c r="Y217" s="148"/>
      <c r="Z217" s="148"/>
    </row>
    <row r="218" spans="1:26" ht="15.75" customHeight="1">
      <c r="A218" s="148"/>
      <c r="B218" s="148"/>
      <c r="C218" s="148"/>
      <c r="D218" s="148"/>
      <c r="E218" s="148"/>
      <c r="F218" s="148"/>
      <c r="G218" s="148"/>
      <c r="H218" s="227"/>
      <c r="I218" s="148"/>
      <c r="J218" s="148"/>
      <c r="K218" s="148"/>
      <c r="L218" s="148"/>
      <c r="M218" s="148"/>
      <c r="N218" s="243"/>
      <c r="O218" s="244"/>
      <c r="P218" s="245"/>
      <c r="Q218" s="148"/>
      <c r="R218" s="148"/>
      <c r="S218" s="148"/>
      <c r="T218" s="148"/>
      <c r="U218" s="148"/>
      <c r="V218" s="148"/>
      <c r="W218" s="148"/>
      <c r="X218" s="148"/>
      <c r="Y218" s="148"/>
      <c r="Z218" s="148"/>
    </row>
    <row r="219" spans="1:26" ht="15.75" customHeight="1">
      <c r="A219" s="148"/>
      <c r="B219" s="148"/>
      <c r="C219" s="148"/>
      <c r="D219" s="148"/>
      <c r="E219" s="148"/>
      <c r="F219" s="148"/>
      <c r="G219" s="148"/>
      <c r="H219" s="227"/>
      <c r="I219" s="148"/>
      <c r="J219" s="148"/>
      <c r="K219" s="148"/>
      <c r="L219" s="148"/>
      <c r="M219" s="148"/>
      <c r="N219" s="243"/>
      <c r="O219" s="244"/>
      <c r="P219" s="245"/>
      <c r="Q219" s="148"/>
      <c r="R219" s="148"/>
      <c r="S219" s="148"/>
      <c r="T219" s="148"/>
      <c r="U219" s="148"/>
      <c r="V219" s="148"/>
      <c r="W219" s="148"/>
      <c r="X219" s="148"/>
      <c r="Y219" s="148"/>
      <c r="Z219" s="148"/>
    </row>
    <row r="220" spans="1:26" ht="15.75" customHeight="1">
      <c r="A220" s="148"/>
      <c r="B220" s="148"/>
      <c r="C220" s="148"/>
      <c r="D220" s="148"/>
      <c r="E220" s="148"/>
      <c r="F220" s="148"/>
      <c r="G220" s="148"/>
      <c r="H220" s="227"/>
      <c r="I220" s="148"/>
      <c r="J220" s="148"/>
      <c r="K220" s="148"/>
      <c r="L220" s="148"/>
      <c r="M220" s="148"/>
      <c r="N220" s="243"/>
      <c r="O220" s="244"/>
      <c r="P220" s="245"/>
      <c r="Q220" s="148"/>
      <c r="R220" s="148"/>
      <c r="S220" s="148"/>
      <c r="T220" s="148"/>
      <c r="U220" s="148"/>
      <c r="V220" s="148"/>
      <c r="W220" s="148"/>
      <c r="X220" s="148"/>
      <c r="Y220" s="148"/>
      <c r="Z220" s="148"/>
    </row>
    <row r="221" spans="1:26" ht="15.75" customHeight="1">
      <c r="A221" s="148"/>
      <c r="B221" s="148"/>
      <c r="C221" s="148"/>
      <c r="D221" s="148"/>
      <c r="E221" s="148"/>
      <c r="F221" s="148"/>
      <c r="G221" s="148"/>
      <c r="H221" s="227"/>
      <c r="I221" s="148"/>
      <c r="J221" s="148"/>
      <c r="K221" s="148"/>
      <c r="L221" s="148"/>
      <c r="M221" s="148"/>
      <c r="N221" s="243"/>
      <c r="O221" s="244"/>
      <c r="P221" s="245"/>
      <c r="Q221" s="148"/>
      <c r="R221" s="148"/>
      <c r="S221" s="148"/>
      <c r="T221" s="148"/>
      <c r="U221" s="148"/>
      <c r="V221" s="148"/>
      <c r="W221" s="148"/>
      <c r="X221" s="148"/>
      <c r="Y221" s="148"/>
      <c r="Z221" s="148"/>
    </row>
    <row r="222" spans="1:26" ht="15.75" customHeight="1">
      <c r="A222" s="148"/>
      <c r="B222" s="148"/>
      <c r="C222" s="148"/>
      <c r="D222" s="148"/>
      <c r="E222" s="148"/>
      <c r="F222" s="148"/>
      <c r="G222" s="148"/>
      <c r="H222" s="227"/>
      <c r="I222" s="148"/>
      <c r="J222" s="148"/>
      <c r="K222" s="148"/>
      <c r="L222" s="148"/>
      <c r="M222" s="148"/>
      <c r="N222" s="243"/>
      <c r="O222" s="244"/>
      <c r="P222" s="245"/>
      <c r="Q222" s="148"/>
      <c r="R222" s="148"/>
      <c r="S222" s="148"/>
      <c r="T222" s="148"/>
      <c r="U222" s="148"/>
      <c r="V222" s="148"/>
      <c r="W222" s="148"/>
      <c r="X222" s="148"/>
      <c r="Y222" s="148"/>
      <c r="Z222" s="148"/>
    </row>
    <row r="223" spans="1:26" ht="15.75" customHeight="1">
      <c r="A223" s="148"/>
      <c r="B223" s="148"/>
      <c r="C223" s="148"/>
      <c r="D223" s="148"/>
      <c r="E223" s="148"/>
      <c r="F223" s="148"/>
      <c r="G223" s="148"/>
      <c r="H223" s="227"/>
      <c r="I223" s="148"/>
      <c r="J223" s="148"/>
      <c r="K223" s="148"/>
      <c r="L223" s="148"/>
      <c r="M223" s="148"/>
      <c r="N223" s="243"/>
      <c r="O223" s="244"/>
      <c r="P223" s="245"/>
      <c r="Q223" s="148"/>
      <c r="R223" s="148"/>
      <c r="S223" s="148"/>
      <c r="T223" s="148"/>
      <c r="U223" s="148"/>
      <c r="V223" s="148"/>
      <c r="W223" s="148"/>
      <c r="X223" s="148"/>
      <c r="Y223" s="148"/>
      <c r="Z223" s="148"/>
    </row>
    <row r="224" spans="1:26" ht="15.75" customHeight="1">
      <c r="A224" s="148"/>
      <c r="B224" s="148"/>
      <c r="C224" s="148"/>
      <c r="D224" s="148"/>
      <c r="E224" s="148"/>
      <c r="F224" s="148"/>
      <c r="G224" s="148"/>
      <c r="H224" s="227"/>
      <c r="I224" s="148"/>
      <c r="J224" s="148"/>
      <c r="K224" s="148"/>
      <c r="L224" s="148"/>
      <c r="M224" s="148"/>
      <c r="N224" s="243"/>
      <c r="O224" s="244"/>
      <c r="P224" s="245"/>
      <c r="Q224" s="148"/>
      <c r="R224" s="148"/>
      <c r="S224" s="148"/>
      <c r="T224" s="148"/>
      <c r="U224" s="148"/>
      <c r="V224" s="148"/>
      <c r="W224" s="148"/>
      <c r="X224" s="148"/>
      <c r="Y224" s="148"/>
      <c r="Z224" s="148"/>
    </row>
    <row r="225" spans="1:26" ht="15.75" customHeight="1">
      <c r="A225" s="148"/>
      <c r="B225" s="148"/>
      <c r="C225" s="148"/>
      <c r="D225" s="148"/>
      <c r="E225" s="148"/>
      <c r="F225" s="148"/>
      <c r="G225" s="148"/>
      <c r="H225" s="227"/>
      <c r="I225" s="148"/>
      <c r="J225" s="148"/>
      <c r="K225" s="148"/>
      <c r="L225" s="148"/>
      <c r="M225" s="148"/>
      <c r="N225" s="243"/>
      <c r="O225" s="244"/>
      <c r="P225" s="245"/>
      <c r="Q225" s="148"/>
      <c r="R225" s="148"/>
      <c r="S225" s="148"/>
      <c r="T225" s="148"/>
      <c r="U225" s="148"/>
      <c r="V225" s="148"/>
      <c r="W225" s="148"/>
      <c r="X225" s="148"/>
      <c r="Y225" s="148"/>
      <c r="Z225" s="148"/>
    </row>
    <row r="226" spans="1:26" ht="15.75" customHeight="1">
      <c r="A226" s="148"/>
      <c r="B226" s="148"/>
      <c r="C226" s="148"/>
      <c r="D226" s="148"/>
      <c r="E226" s="148"/>
      <c r="F226" s="148"/>
      <c r="G226" s="148"/>
      <c r="H226" s="227"/>
      <c r="I226" s="148"/>
      <c r="J226" s="148"/>
      <c r="K226" s="148"/>
      <c r="L226" s="148"/>
      <c r="M226" s="148"/>
      <c r="N226" s="243"/>
      <c r="O226" s="244"/>
      <c r="P226" s="245"/>
      <c r="Q226" s="148"/>
      <c r="R226" s="148"/>
      <c r="S226" s="148"/>
      <c r="T226" s="148"/>
      <c r="U226" s="148"/>
      <c r="V226" s="148"/>
      <c r="W226" s="148"/>
      <c r="X226" s="148"/>
      <c r="Y226" s="148"/>
      <c r="Z226" s="148"/>
    </row>
    <row r="227" spans="1:26" ht="15.75" customHeight="1">
      <c r="A227" s="148"/>
      <c r="B227" s="148"/>
      <c r="C227" s="148"/>
      <c r="D227" s="148"/>
      <c r="E227" s="148"/>
      <c r="F227" s="148"/>
      <c r="G227" s="148"/>
      <c r="H227" s="227"/>
      <c r="I227" s="148"/>
      <c r="J227" s="148"/>
      <c r="K227" s="148"/>
      <c r="L227" s="148"/>
      <c r="M227" s="148"/>
      <c r="N227" s="243"/>
      <c r="O227" s="244"/>
      <c r="P227" s="245"/>
      <c r="Q227" s="148"/>
      <c r="R227" s="148"/>
      <c r="S227" s="148"/>
      <c r="T227" s="148"/>
      <c r="U227" s="148"/>
      <c r="V227" s="148"/>
      <c r="W227" s="148"/>
      <c r="X227" s="148"/>
      <c r="Y227" s="148"/>
      <c r="Z227" s="148"/>
    </row>
    <row r="228" spans="1:26" ht="15.75" customHeight="1">
      <c r="A228" s="148"/>
      <c r="B228" s="148"/>
      <c r="C228" s="148"/>
      <c r="D228" s="148"/>
      <c r="E228" s="148"/>
      <c r="F228" s="148"/>
      <c r="G228" s="148"/>
      <c r="H228" s="227"/>
      <c r="I228" s="148"/>
      <c r="J228" s="148"/>
      <c r="K228" s="148"/>
      <c r="L228" s="148"/>
      <c r="M228" s="148"/>
      <c r="N228" s="243"/>
      <c r="O228" s="244"/>
      <c r="P228" s="245"/>
      <c r="Q228" s="148"/>
      <c r="R228" s="148"/>
      <c r="S228" s="148"/>
      <c r="T228" s="148"/>
      <c r="U228" s="148"/>
      <c r="V228" s="148"/>
      <c r="W228" s="148"/>
      <c r="X228" s="148"/>
      <c r="Y228" s="148"/>
      <c r="Z228" s="148"/>
    </row>
    <row r="229" spans="1:26" ht="15.75" customHeight="1">
      <c r="A229" s="148"/>
      <c r="B229" s="148"/>
      <c r="C229" s="148"/>
      <c r="D229" s="148"/>
      <c r="E229" s="148"/>
      <c r="F229" s="148"/>
      <c r="G229" s="148"/>
      <c r="H229" s="227"/>
      <c r="I229" s="148"/>
      <c r="J229" s="148"/>
      <c r="K229" s="148"/>
      <c r="L229" s="148"/>
      <c r="M229" s="148"/>
      <c r="N229" s="243"/>
      <c r="O229" s="244"/>
      <c r="P229" s="245"/>
      <c r="Q229" s="148"/>
      <c r="R229" s="148"/>
      <c r="S229" s="148"/>
      <c r="T229" s="148"/>
      <c r="U229" s="148"/>
      <c r="V229" s="148"/>
      <c r="W229" s="148"/>
      <c r="X229" s="148"/>
      <c r="Y229" s="148"/>
      <c r="Z229" s="148"/>
    </row>
    <row r="230" spans="1:26" ht="15.75" customHeight="1">
      <c r="A230" s="148"/>
      <c r="B230" s="148"/>
      <c r="C230" s="148"/>
      <c r="D230" s="148"/>
      <c r="E230" s="148"/>
      <c r="F230" s="148"/>
      <c r="G230" s="148"/>
      <c r="H230" s="227"/>
      <c r="I230" s="148"/>
      <c r="J230" s="148"/>
      <c r="K230" s="148"/>
      <c r="L230" s="148"/>
      <c r="M230" s="148"/>
      <c r="N230" s="243"/>
      <c r="O230" s="244"/>
      <c r="P230" s="245"/>
      <c r="Q230" s="148"/>
      <c r="R230" s="148"/>
      <c r="S230" s="148"/>
      <c r="T230" s="148"/>
      <c r="U230" s="148"/>
      <c r="V230" s="148"/>
      <c r="W230" s="148"/>
      <c r="X230" s="148"/>
      <c r="Y230" s="148"/>
      <c r="Z230" s="148"/>
    </row>
    <row r="231" spans="1:26" ht="15.75" customHeight="1">
      <c r="A231" s="148"/>
      <c r="B231" s="148"/>
      <c r="C231" s="148"/>
      <c r="D231" s="148"/>
      <c r="E231" s="148"/>
      <c r="F231" s="148"/>
      <c r="G231" s="148"/>
      <c r="H231" s="227"/>
      <c r="I231" s="148"/>
      <c r="J231" s="148"/>
      <c r="K231" s="148"/>
      <c r="L231" s="148"/>
      <c r="M231" s="148"/>
      <c r="N231" s="243"/>
      <c r="O231" s="244"/>
      <c r="P231" s="245"/>
      <c r="Q231" s="148"/>
      <c r="R231" s="148"/>
      <c r="S231" s="148"/>
      <c r="T231" s="148"/>
      <c r="U231" s="148"/>
      <c r="V231" s="148"/>
      <c r="W231" s="148"/>
      <c r="X231" s="148"/>
      <c r="Y231" s="148"/>
      <c r="Z231" s="148"/>
    </row>
    <row r="232" spans="1:26" ht="15.75" customHeight="1">
      <c r="A232" s="148"/>
      <c r="B232" s="148"/>
      <c r="C232" s="148"/>
      <c r="D232" s="148"/>
      <c r="E232" s="148"/>
      <c r="F232" s="148"/>
      <c r="G232" s="148"/>
      <c r="H232" s="227"/>
      <c r="I232" s="148"/>
      <c r="J232" s="148"/>
      <c r="K232" s="148"/>
      <c r="L232" s="148"/>
      <c r="M232" s="148"/>
      <c r="N232" s="243"/>
      <c r="O232" s="244"/>
      <c r="P232" s="245"/>
      <c r="Q232" s="148"/>
      <c r="R232" s="148"/>
      <c r="S232" s="148"/>
      <c r="T232" s="148"/>
      <c r="U232" s="148"/>
      <c r="V232" s="148"/>
      <c r="W232" s="148"/>
      <c r="X232" s="148"/>
      <c r="Y232" s="148"/>
      <c r="Z232" s="148"/>
    </row>
    <row r="233" spans="1:26" ht="15.75" customHeight="1">
      <c r="A233" s="148"/>
      <c r="B233" s="148"/>
      <c r="C233" s="148"/>
      <c r="D233" s="148"/>
      <c r="E233" s="148"/>
      <c r="F233" s="148"/>
      <c r="G233" s="148"/>
      <c r="H233" s="227"/>
      <c r="I233" s="148"/>
      <c r="J233" s="148"/>
      <c r="K233" s="148"/>
      <c r="L233" s="148"/>
      <c r="M233" s="148"/>
      <c r="N233" s="243"/>
      <c r="O233" s="244"/>
      <c r="P233" s="245"/>
      <c r="Q233" s="148"/>
      <c r="R233" s="148"/>
      <c r="S233" s="148"/>
      <c r="T233" s="148"/>
      <c r="U233" s="148"/>
      <c r="V233" s="148"/>
      <c r="W233" s="148"/>
      <c r="X233" s="148"/>
      <c r="Y233" s="148"/>
      <c r="Z233" s="148"/>
    </row>
    <row r="234" spans="1:26" ht="15.75" customHeight="1">
      <c r="A234" s="148"/>
      <c r="B234" s="148"/>
      <c r="C234" s="148"/>
      <c r="D234" s="148"/>
      <c r="E234" s="148"/>
      <c r="F234" s="148"/>
      <c r="G234" s="148"/>
      <c r="H234" s="227"/>
      <c r="I234" s="148"/>
      <c r="J234" s="148"/>
      <c r="K234" s="148"/>
      <c r="L234" s="148"/>
      <c r="M234" s="148"/>
      <c r="N234" s="243"/>
      <c r="O234" s="244"/>
      <c r="P234" s="245"/>
      <c r="Q234" s="148"/>
      <c r="R234" s="148"/>
      <c r="S234" s="148"/>
      <c r="T234" s="148"/>
      <c r="U234" s="148"/>
      <c r="V234" s="148"/>
      <c r="W234" s="148"/>
      <c r="X234" s="148"/>
      <c r="Y234" s="148"/>
      <c r="Z234" s="148"/>
    </row>
    <row r="235" spans="1:26" ht="15.75" customHeight="1">
      <c r="A235" s="148"/>
      <c r="B235" s="148"/>
      <c r="C235" s="148"/>
      <c r="D235" s="148"/>
      <c r="E235" s="148"/>
      <c r="F235" s="148"/>
      <c r="G235" s="148"/>
      <c r="H235" s="227"/>
      <c r="I235" s="148"/>
      <c r="J235" s="148"/>
      <c r="K235" s="148"/>
      <c r="L235" s="148"/>
      <c r="M235" s="148"/>
      <c r="N235" s="243"/>
      <c r="O235" s="244"/>
      <c r="P235" s="245"/>
      <c r="Q235" s="148"/>
      <c r="R235" s="148"/>
      <c r="S235" s="148"/>
      <c r="T235" s="148"/>
      <c r="U235" s="148"/>
      <c r="V235" s="148"/>
      <c r="W235" s="148"/>
      <c r="X235" s="148"/>
      <c r="Y235" s="148"/>
      <c r="Z235" s="148"/>
    </row>
    <row r="236" spans="1:26" ht="15.75" customHeight="1">
      <c r="A236" s="148"/>
      <c r="B236" s="148"/>
      <c r="C236" s="148"/>
      <c r="D236" s="148"/>
      <c r="E236" s="148"/>
      <c r="F236" s="148"/>
      <c r="G236" s="148"/>
      <c r="H236" s="227"/>
      <c r="I236" s="148"/>
      <c r="J236" s="148"/>
      <c r="K236" s="148"/>
      <c r="L236" s="148"/>
      <c r="M236" s="148"/>
      <c r="N236" s="243"/>
      <c r="O236" s="244"/>
      <c r="P236" s="245"/>
      <c r="Q236" s="148"/>
      <c r="R236" s="148"/>
      <c r="S236" s="148"/>
      <c r="T236" s="148"/>
      <c r="U236" s="148"/>
      <c r="V236" s="148"/>
      <c r="W236" s="148"/>
      <c r="X236" s="148"/>
      <c r="Y236" s="148"/>
      <c r="Z236" s="148"/>
    </row>
    <row r="237" spans="1:26" ht="15.75" customHeight="1">
      <c r="A237" s="148"/>
      <c r="B237" s="148"/>
      <c r="C237" s="148"/>
      <c r="D237" s="148"/>
      <c r="E237" s="148"/>
      <c r="F237" s="148"/>
      <c r="G237" s="148"/>
      <c r="H237" s="227"/>
      <c r="I237" s="148"/>
      <c r="J237" s="148"/>
      <c r="K237" s="148"/>
      <c r="L237" s="148"/>
      <c r="M237" s="148"/>
      <c r="N237" s="243"/>
      <c r="O237" s="244"/>
      <c r="P237" s="245"/>
      <c r="Q237" s="148"/>
      <c r="R237" s="148"/>
      <c r="S237" s="148"/>
      <c r="T237" s="148"/>
      <c r="U237" s="148"/>
      <c r="V237" s="148"/>
      <c r="W237" s="148"/>
      <c r="X237" s="148"/>
      <c r="Y237" s="148"/>
      <c r="Z237" s="148"/>
    </row>
    <row r="238" spans="1:26" ht="15.75" customHeight="1">
      <c r="A238" s="148"/>
      <c r="B238" s="148"/>
      <c r="C238" s="148"/>
      <c r="D238" s="148"/>
      <c r="E238" s="148"/>
      <c r="F238" s="148"/>
      <c r="G238" s="148"/>
      <c r="H238" s="227"/>
      <c r="I238" s="148"/>
      <c r="J238" s="148"/>
      <c r="K238" s="148"/>
      <c r="L238" s="148"/>
      <c r="M238" s="148"/>
      <c r="N238" s="243"/>
      <c r="O238" s="244"/>
      <c r="P238" s="245"/>
      <c r="Q238" s="148"/>
      <c r="R238" s="148"/>
      <c r="S238" s="148"/>
      <c r="T238" s="148"/>
      <c r="U238" s="148"/>
      <c r="V238" s="148"/>
      <c r="W238" s="148"/>
      <c r="X238" s="148"/>
      <c r="Y238" s="148"/>
      <c r="Z238" s="148"/>
    </row>
    <row r="239" spans="1:26" ht="15.75" customHeight="1">
      <c r="A239" s="148"/>
      <c r="B239" s="148"/>
      <c r="C239" s="148"/>
      <c r="D239" s="148"/>
      <c r="E239" s="148"/>
      <c r="F239" s="148"/>
      <c r="G239" s="148"/>
      <c r="H239" s="227"/>
      <c r="I239" s="148"/>
      <c r="J239" s="148"/>
      <c r="K239" s="148"/>
      <c r="L239" s="148"/>
      <c r="M239" s="148"/>
      <c r="N239" s="243"/>
      <c r="O239" s="244"/>
      <c r="P239" s="245"/>
      <c r="Q239" s="148"/>
      <c r="R239" s="148"/>
      <c r="S239" s="148"/>
      <c r="T239" s="148"/>
      <c r="U239" s="148"/>
      <c r="V239" s="148"/>
      <c r="W239" s="148"/>
      <c r="X239" s="148"/>
      <c r="Y239" s="148"/>
      <c r="Z239" s="148"/>
    </row>
    <row r="240" spans="1:26" ht="15.75" customHeight="1">
      <c r="A240" s="148"/>
      <c r="B240" s="148"/>
      <c r="C240" s="148"/>
      <c r="D240" s="148"/>
      <c r="E240" s="148"/>
      <c r="F240" s="148"/>
      <c r="G240" s="148"/>
      <c r="H240" s="227"/>
      <c r="I240" s="148"/>
      <c r="J240" s="148"/>
      <c r="K240" s="148"/>
      <c r="L240" s="148"/>
      <c r="M240" s="148"/>
      <c r="N240" s="243"/>
      <c r="O240" s="244"/>
      <c r="P240" s="245"/>
      <c r="Q240" s="148"/>
      <c r="R240" s="148"/>
      <c r="S240" s="148"/>
      <c r="T240" s="148"/>
      <c r="U240" s="148"/>
      <c r="V240" s="148"/>
      <c r="W240" s="148"/>
      <c r="X240" s="148"/>
      <c r="Y240" s="148"/>
      <c r="Z240" s="148"/>
    </row>
    <row r="241" spans="1:26" ht="15.75" customHeight="1">
      <c r="A241" s="148"/>
      <c r="B241" s="148"/>
      <c r="C241" s="148"/>
      <c r="D241" s="148"/>
      <c r="E241" s="148"/>
      <c r="F241" s="148"/>
      <c r="G241" s="148"/>
      <c r="H241" s="227"/>
      <c r="I241" s="148"/>
      <c r="J241" s="148"/>
      <c r="K241" s="148"/>
      <c r="L241" s="148"/>
      <c r="M241" s="148"/>
      <c r="N241" s="243"/>
      <c r="O241" s="244"/>
      <c r="P241" s="245"/>
      <c r="Q241" s="148"/>
      <c r="R241" s="148"/>
      <c r="S241" s="148"/>
      <c r="T241" s="148"/>
      <c r="U241" s="148"/>
      <c r="V241" s="148"/>
      <c r="W241" s="148"/>
      <c r="X241" s="148"/>
      <c r="Y241" s="148"/>
      <c r="Z241" s="148"/>
    </row>
    <row r="242" spans="1:26" ht="15.75" customHeight="1">
      <c r="A242" s="148"/>
      <c r="B242" s="148"/>
      <c r="C242" s="148"/>
      <c r="D242" s="148"/>
      <c r="E242" s="148"/>
      <c r="F242" s="148"/>
      <c r="G242" s="148"/>
      <c r="H242" s="227"/>
      <c r="I242" s="148"/>
      <c r="J242" s="148"/>
      <c r="K242" s="148"/>
      <c r="L242" s="148"/>
      <c r="M242" s="148"/>
      <c r="N242" s="243"/>
      <c r="O242" s="244"/>
      <c r="P242" s="245"/>
      <c r="Q242" s="148"/>
      <c r="R242" s="148"/>
      <c r="S242" s="148"/>
      <c r="T242" s="148"/>
      <c r="U242" s="148"/>
      <c r="V242" s="148"/>
      <c r="W242" s="148"/>
      <c r="X242" s="148"/>
      <c r="Y242" s="148"/>
      <c r="Z242" s="148"/>
    </row>
    <row r="243" spans="1:26" ht="15.75" customHeight="1">
      <c r="A243" s="148"/>
      <c r="B243" s="148"/>
      <c r="C243" s="148"/>
      <c r="D243" s="148"/>
      <c r="E243" s="148"/>
      <c r="F243" s="148"/>
      <c r="G243" s="148"/>
      <c r="H243" s="227"/>
      <c r="I243" s="148"/>
      <c r="J243" s="148"/>
      <c r="K243" s="148"/>
      <c r="L243" s="148"/>
      <c r="M243" s="148"/>
      <c r="N243" s="243"/>
      <c r="O243" s="244"/>
      <c r="P243" s="245"/>
      <c r="Q243" s="148"/>
      <c r="R243" s="148"/>
      <c r="S243" s="148"/>
      <c r="T243" s="148"/>
      <c r="U243" s="148"/>
      <c r="V243" s="148"/>
      <c r="W243" s="148"/>
      <c r="X243" s="148"/>
      <c r="Y243" s="148"/>
      <c r="Z243" s="148"/>
    </row>
    <row r="244" spans="1:26" ht="15.75" customHeight="1">
      <c r="A244" s="148"/>
      <c r="B244" s="148"/>
      <c r="C244" s="148"/>
      <c r="D244" s="148"/>
      <c r="E244" s="148"/>
      <c r="F244" s="148"/>
      <c r="G244" s="148"/>
      <c r="H244" s="227"/>
      <c r="I244" s="148"/>
      <c r="J244" s="148"/>
      <c r="K244" s="148"/>
      <c r="L244" s="148"/>
      <c r="M244" s="148"/>
      <c r="N244" s="243"/>
      <c r="O244" s="244"/>
      <c r="P244" s="245"/>
      <c r="Q244" s="148"/>
      <c r="R244" s="148"/>
      <c r="S244" s="148"/>
      <c r="T244" s="148"/>
      <c r="U244" s="148"/>
      <c r="V244" s="148"/>
      <c r="W244" s="148"/>
      <c r="X244" s="148"/>
      <c r="Y244" s="148"/>
      <c r="Z244" s="148"/>
    </row>
    <row r="245" spans="1:26" ht="15.75" customHeight="1">
      <c r="A245" s="148"/>
      <c r="B245" s="148"/>
      <c r="C245" s="148"/>
      <c r="D245" s="148"/>
      <c r="E245" s="148"/>
      <c r="F245" s="148"/>
      <c r="G245" s="148"/>
      <c r="H245" s="227"/>
      <c r="I245" s="148"/>
      <c r="J245" s="148"/>
      <c r="K245" s="148"/>
      <c r="L245" s="148"/>
      <c r="M245" s="148"/>
      <c r="N245" s="243"/>
      <c r="O245" s="244"/>
      <c r="P245" s="245"/>
      <c r="Q245" s="148"/>
      <c r="R245" s="148"/>
      <c r="S245" s="148"/>
      <c r="T245" s="148"/>
      <c r="U245" s="148"/>
      <c r="V245" s="148"/>
      <c r="W245" s="148"/>
      <c r="X245" s="148"/>
      <c r="Y245" s="148"/>
      <c r="Z245" s="148"/>
    </row>
    <row r="246" spans="1:26" ht="15.75" customHeight="1">
      <c r="A246" s="148"/>
      <c r="B246" s="148"/>
      <c r="C246" s="148"/>
      <c r="D246" s="148"/>
      <c r="E246" s="148"/>
      <c r="F246" s="148"/>
      <c r="G246" s="148"/>
      <c r="H246" s="227"/>
      <c r="I246" s="148"/>
      <c r="J246" s="148"/>
      <c r="K246" s="148"/>
      <c r="L246" s="148"/>
      <c r="M246" s="148"/>
      <c r="N246" s="243"/>
      <c r="O246" s="244"/>
      <c r="P246" s="245"/>
      <c r="Q246" s="148"/>
      <c r="R246" s="148"/>
      <c r="S246" s="148"/>
      <c r="T246" s="148"/>
      <c r="U246" s="148"/>
      <c r="V246" s="148"/>
      <c r="W246" s="148"/>
      <c r="X246" s="148"/>
      <c r="Y246" s="148"/>
      <c r="Z246" s="148"/>
    </row>
    <row r="247" spans="1:26" ht="15.75" customHeight="1">
      <c r="A247" s="148"/>
      <c r="B247" s="148"/>
      <c r="C247" s="148"/>
      <c r="D247" s="148"/>
      <c r="E247" s="148"/>
      <c r="F247" s="148"/>
      <c r="G247" s="148"/>
      <c r="H247" s="227"/>
      <c r="I247" s="148"/>
      <c r="J247" s="148"/>
      <c r="K247" s="148"/>
      <c r="L247" s="148"/>
      <c r="M247" s="148"/>
      <c r="N247" s="243"/>
      <c r="O247" s="244"/>
      <c r="P247" s="245"/>
      <c r="Q247" s="148"/>
      <c r="R247" s="148"/>
      <c r="S247" s="148"/>
      <c r="T247" s="148"/>
      <c r="U247" s="148"/>
      <c r="V247" s="148"/>
      <c r="W247" s="148"/>
      <c r="X247" s="148"/>
      <c r="Y247" s="148"/>
      <c r="Z247" s="148"/>
    </row>
    <row r="248" spans="1:26" ht="15.75" customHeight="1">
      <c r="A248" s="148"/>
      <c r="B248" s="148"/>
      <c r="C248" s="148"/>
      <c r="D248" s="148"/>
      <c r="E248" s="148"/>
      <c r="F248" s="148"/>
      <c r="G248" s="148"/>
      <c r="H248" s="227"/>
      <c r="I248" s="148"/>
      <c r="J248" s="148"/>
      <c r="K248" s="148"/>
      <c r="L248" s="148"/>
      <c r="M248" s="148"/>
      <c r="N248" s="243"/>
      <c r="O248" s="244"/>
      <c r="P248" s="245"/>
      <c r="Q248" s="148"/>
      <c r="R248" s="148"/>
      <c r="S248" s="148"/>
      <c r="T248" s="148"/>
      <c r="U248" s="148"/>
      <c r="V248" s="148"/>
      <c r="W248" s="148"/>
      <c r="X248" s="148"/>
      <c r="Y248" s="148"/>
      <c r="Z248" s="148"/>
    </row>
    <row r="249" spans="1:26" ht="15.75" customHeight="1">
      <c r="A249" s="148"/>
      <c r="B249" s="148"/>
      <c r="C249" s="148"/>
      <c r="D249" s="148"/>
      <c r="E249" s="148"/>
      <c r="F249" s="148"/>
      <c r="G249" s="148"/>
      <c r="H249" s="227"/>
      <c r="I249" s="148"/>
      <c r="J249" s="148"/>
      <c r="K249" s="148"/>
      <c r="L249" s="148"/>
      <c r="M249" s="148"/>
      <c r="N249" s="243"/>
      <c r="O249" s="244"/>
      <c r="P249" s="245"/>
      <c r="Q249" s="148"/>
      <c r="R249" s="148"/>
      <c r="S249" s="148"/>
      <c r="T249" s="148"/>
      <c r="U249" s="148"/>
      <c r="V249" s="148"/>
      <c r="W249" s="148"/>
      <c r="X249" s="148"/>
      <c r="Y249" s="148"/>
      <c r="Z249" s="148"/>
    </row>
    <row r="250" spans="1:26" ht="15.75" customHeight="1">
      <c r="A250" s="148"/>
      <c r="B250" s="148"/>
      <c r="C250" s="148"/>
      <c r="D250" s="148"/>
      <c r="E250" s="148"/>
      <c r="F250" s="148"/>
      <c r="G250" s="148"/>
      <c r="H250" s="227"/>
      <c r="I250" s="148"/>
      <c r="J250" s="148"/>
      <c r="K250" s="148"/>
      <c r="L250" s="148"/>
      <c r="M250" s="148"/>
      <c r="N250" s="243"/>
      <c r="O250" s="244"/>
      <c r="P250" s="245"/>
      <c r="Q250" s="148"/>
      <c r="R250" s="148"/>
      <c r="S250" s="148"/>
      <c r="T250" s="148"/>
      <c r="U250" s="148"/>
      <c r="V250" s="148"/>
      <c r="W250" s="148"/>
      <c r="X250" s="148"/>
      <c r="Y250" s="148"/>
      <c r="Z250" s="148"/>
    </row>
    <row r="251" spans="1:26" ht="15.75" customHeight="1">
      <c r="A251" s="148"/>
      <c r="B251" s="148"/>
      <c r="C251" s="148"/>
      <c r="D251" s="148"/>
      <c r="E251" s="148"/>
      <c r="F251" s="148"/>
      <c r="G251" s="148"/>
      <c r="H251" s="227"/>
      <c r="I251" s="148"/>
      <c r="J251" s="148"/>
      <c r="K251" s="148"/>
      <c r="L251" s="148"/>
      <c r="M251" s="148"/>
      <c r="N251" s="243"/>
      <c r="O251" s="244"/>
      <c r="P251" s="245"/>
      <c r="Q251" s="148"/>
      <c r="R251" s="148"/>
      <c r="S251" s="148"/>
      <c r="T251" s="148"/>
      <c r="U251" s="148"/>
      <c r="V251" s="148"/>
      <c r="W251" s="148"/>
      <c r="X251" s="148"/>
      <c r="Y251" s="148"/>
      <c r="Z251" s="148"/>
    </row>
    <row r="252" spans="1:26" ht="15.75" customHeight="1">
      <c r="A252" s="148"/>
      <c r="B252" s="148"/>
      <c r="C252" s="148"/>
      <c r="D252" s="148"/>
      <c r="E252" s="148"/>
      <c r="F252" s="148"/>
      <c r="G252" s="148"/>
      <c r="H252" s="227"/>
      <c r="I252" s="148"/>
      <c r="J252" s="148"/>
      <c r="K252" s="148"/>
      <c r="L252" s="148"/>
      <c r="M252" s="148"/>
      <c r="N252" s="243"/>
      <c r="O252" s="244"/>
      <c r="P252" s="245"/>
      <c r="Q252" s="148"/>
      <c r="R252" s="148"/>
      <c r="S252" s="148"/>
      <c r="T252" s="148"/>
      <c r="U252" s="148"/>
      <c r="V252" s="148"/>
      <c r="W252" s="148"/>
      <c r="X252" s="148"/>
      <c r="Y252" s="148"/>
      <c r="Z252" s="148"/>
    </row>
    <row r="253" spans="1:26" ht="15.75" customHeight="1">
      <c r="A253" s="148"/>
      <c r="B253" s="148"/>
      <c r="C253" s="148"/>
      <c r="D253" s="148"/>
      <c r="E253" s="148"/>
      <c r="F253" s="148"/>
      <c r="G253" s="148"/>
      <c r="H253" s="227"/>
      <c r="I253" s="148"/>
      <c r="J253" s="148"/>
      <c r="K253" s="148"/>
      <c r="L253" s="148"/>
      <c r="M253" s="148"/>
      <c r="N253" s="243"/>
      <c r="O253" s="244"/>
      <c r="P253" s="245"/>
      <c r="Q253" s="148"/>
      <c r="R253" s="148"/>
      <c r="S253" s="148"/>
      <c r="T253" s="148"/>
      <c r="U253" s="148"/>
      <c r="V253" s="148"/>
      <c r="W253" s="148"/>
      <c r="X253" s="148"/>
      <c r="Y253" s="148"/>
      <c r="Z253" s="148"/>
    </row>
    <row r="254" spans="1:26" ht="15.75" customHeight="1">
      <c r="A254" s="148"/>
      <c r="B254" s="148"/>
      <c r="C254" s="148"/>
      <c r="D254" s="148"/>
      <c r="E254" s="148"/>
      <c r="F254" s="148"/>
      <c r="G254" s="148"/>
      <c r="H254" s="227"/>
      <c r="I254" s="148"/>
      <c r="J254" s="148"/>
      <c r="K254" s="148"/>
      <c r="L254" s="148"/>
      <c r="M254" s="148"/>
      <c r="N254" s="243"/>
      <c r="O254" s="244"/>
      <c r="P254" s="245"/>
      <c r="Q254" s="148"/>
      <c r="R254" s="148"/>
      <c r="S254" s="148"/>
      <c r="T254" s="148"/>
      <c r="U254" s="148"/>
      <c r="V254" s="148"/>
      <c r="W254" s="148"/>
      <c r="X254" s="148"/>
      <c r="Y254" s="148"/>
      <c r="Z254" s="148"/>
    </row>
    <row r="255" spans="1:26" ht="15.75" customHeight="1">
      <c r="A255" s="148"/>
      <c r="B255" s="148"/>
      <c r="C255" s="148"/>
      <c r="D255" s="148"/>
      <c r="E255" s="148"/>
      <c r="F255" s="148"/>
      <c r="G255" s="148"/>
      <c r="H255" s="227"/>
      <c r="I255" s="148"/>
      <c r="J255" s="148"/>
      <c r="K255" s="148"/>
      <c r="L255" s="148"/>
      <c r="M255" s="148"/>
      <c r="N255" s="243"/>
      <c r="O255" s="244"/>
      <c r="P255" s="245"/>
      <c r="Q255" s="148"/>
      <c r="R255" s="148"/>
      <c r="S255" s="148"/>
      <c r="T255" s="148"/>
      <c r="U255" s="148"/>
      <c r="V255" s="148"/>
      <c r="W255" s="148"/>
      <c r="X255" s="148"/>
      <c r="Y255" s="148"/>
      <c r="Z255" s="148"/>
    </row>
    <row r="256" spans="1:26" ht="15.75" customHeight="1">
      <c r="A256" s="148"/>
      <c r="B256" s="148"/>
      <c r="C256" s="148"/>
      <c r="D256" s="148"/>
      <c r="E256" s="148"/>
      <c r="F256" s="148"/>
      <c r="G256" s="148"/>
      <c r="H256" s="227"/>
      <c r="I256" s="148"/>
      <c r="J256" s="148"/>
      <c r="K256" s="148"/>
      <c r="L256" s="148"/>
      <c r="M256" s="148"/>
      <c r="N256" s="243"/>
      <c r="O256" s="244"/>
      <c r="P256" s="245"/>
      <c r="Q256" s="148"/>
      <c r="R256" s="148"/>
      <c r="S256" s="148"/>
      <c r="T256" s="148"/>
      <c r="U256" s="148"/>
      <c r="V256" s="148"/>
      <c r="W256" s="148"/>
      <c r="X256" s="148"/>
      <c r="Y256" s="148"/>
      <c r="Z256" s="148"/>
    </row>
    <row r="257" spans="1:26" ht="15.75" customHeight="1">
      <c r="A257" s="148"/>
      <c r="B257" s="148"/>
      <c r="C257" s="148"/>
      <c r="D257" s="148"/>
      <c r="E257" s="148"/>
      <c r="F257" s="148"/>
      <c r="G257" s="148"/>
      <c r="H257" s="227"/>
      <c r="I257" s="148"/>
      <c r="J257" s="148"/>
      <c r="K257" s="148"/>
      <c r="L257" s="148"/>
      <c r="M257" s="148"/>
      <c r="N257" s="243"/>
      <c r="O257" s="244"/>
      <c r="P257" s="245"/>
      <c r="Q257" s="148"/>
      <c r="R257" s="148"/>
      <c r="S257" s="148"/>
      <c r="T257" s="148"/>
      <c r="U257" s="148"/>
      <c r="V257" s="148"/>
      <c r="W257" s="148"/>
      <c r="X257" s="148"/>
      <c r="Y257" s="148"/>
      <c r="Z257" s="148"/>
    </row>
    <row r="258" spans="1:26" ht="15.75" customHeight="1">
      <c r="A258" s="148"/>
      <c r="B258" s="148"/>
      <c r="C258" s="148"/>
      <c r="D258" s="148"/>
      <c r="E258" s="148"/>
      <c r="F258" s="148"/>
      <c r="G258" s="148"/>
      <c r="H258" s="227"/>
      <c r="I258" s="148"/>
      <c r="J258" s="148"/>
      <c r="K258" s="148"/>
      <c r="L258" s="148"/>
      <c r="M258" s="148"/>
      <c r="N258" s="243"/>
      <c r="O258" s="244"/>
      <c r="P258" s="245"/>
      <c r="Q258" s="148"/>
      <c r="R258" s="148"/>
      <c r="S258" s="148"/>
      <c r="T258" s="148"/>
      <c r="U258" s="148"/>
      <c r="V258" s="148"/>
      <c r="W258" s="148"/>
      <c r="X258" s="148"/>
      <c r="Y258" s="148"/>
      <c r="Z258" s="148"/>
    </row>
    <row r="259" spans="1:26" ht="15.75" customHeight="1">
      <c r="A259" s="148"/>
      <c r="B259" s="148"/>
      <c r="C259" s="148"/>
      <c r="D259" s="148"/>
      <c r="E259" s="148"/>
      <c r="F259" s="148"/>
      <c r="G259" s="148"/>
      <c r="H259" s="227"/>
      <c r="I259" s="148"/>
      <c r="J259" s="148"/>
      <c r="K259" s="148"/>
      <c r="L259" s="148"/>
      <c r="M259" s="148"/>
      <c r="N259" s="243"/>
      <c r="O259" s="244"/>
      <c r="P259" s="245"/>
      <c r="Q259" s="148"/>
      <c r="R259" s="148"/>
      <c r="S259" s="148"/>
      <c r="T259" s="148"/>
      <c r="U259" s="148"/>
      <c r="V259" s="148"/>
      <c r="W259" s="148"/>
      <c r="X259" s="148"/>
      <c r="Y259" s="148"/>
      <c r="Z259" s="148"/>
    </row>
    <row r="260" spans="1:26" ht="15.75" customHeight="1">
      <c r="A260" s="148"/>
      <c r="B260" s="148"/>
      <c r="C260" s="148"/>
      <c r="D260" s="148"/>
      <c r="E260" s="148"/>
      <c r="F260" s="148"/>
      <c r="G260" s="148"/>
      <c r="H260" s="227"/>
      <c r="I260" s="148"/>
      <c r="J260" s="148"/>
      <c r="K260" s="148"/>
      <c r="L260" s="148"/>
      <c r="M260" s="148"/>
      <c r="N260" s="243"/>
      <c r="O260" s="244"/>
      <c r="P260" s="245"/>
      <c r="Q260" s="148"/>
      <c r="R260" s="148"/>
      <c r="S260" s="148"/>
      <c r="T260" s="148"/>
      <c r="U260" s="148"/>
      <c r="V260" s="148"/>
      <c r="W260" s="148"/>
      <c r="X260" s="148"/>
      <c r="Y260" s="148"/>
      <c r="Z260" s="148"/>
    </row>
    <row r="261" spans="1:26" ht="15.75" customHeight="1">
      <c r="A261" s="148"/>
      <c r="B261" s="148"/>
      <c r="C261" s="148"/>
      <c r="D261" s="148"/>
      <c r="E261" s="148"/>
      <c r="F261" s="148"/>
      <c r="G261" s="148"/>
      <c r="H261" s="227"/>
      <c r="I261" s="148"/>
      <c r="J261" s="148"/>
      <c r="K261" s="148"/>
      <c r="L261" s="148"/>
      <c r="M261" s="148"/>
      <c r="N261" s="243"/>
      <c r="O261" s="244"/>
      <c r="P261" s="245"/>
      <c r="Q261" s="148"/>
      <c r="R261" s="148"/>
      <c r="S261" s="148"/>
      <c r="T261" s="148"/>
      <c r="U261" s="148"/>
      <c r="V261" s="148"/>
      <c r="W261" s="148"/>
      <c r="X261" s="148"/>
      <c r="Y261" s="148"/>
      <c r="Z261" s="148"/>
    </row>
    <row r="262" spans="1:26" ht="15.75" customHeight="1">
      <c r="A262" s="148"/>
      <c r="B262" s="148"/>
      <c r="C262" s="148"/>
      <c r="D262" s="148"/>
      <c r="E262" s="148"/>
      <c r="F262" s="148"/>
      <c r="G262" s="148"/>
      <c r="H262" s="227"/>
      <c r="I262" s="148"/>
      <c r="J262" s="148"/>
      <c r="K262" s="148"/>
      <c r="L262" s="148"/>
      <c r="M262" s="148"/>
      <c r="N262" s="243"/>
      <c r="O262" s="244"/>
      <c r="P262" s="245"/>
      <c r="Q262" s="148"/>
      <c r="R262" s="148"/>
      <c r="S262" s="148"/>
      <c r="T262" s="148"/>
      <c r="U262" s="148"/>
      <c r="V262" s="148"/>
      <c r="W262" s="148"/>
      <c r="X262" s="148"/>
      <c r="Y262" s="148"/>
      <c r="Z262" s="148"/>
    </row>
    <row r="263" spans="1:26" ht="15.75" customHeight="1">
      <c r="A263" s="148"/>
      <c r="B263" s="148"/>
      <c r="C263" s="148"/>
      <c r="D263" s="148"/>
      <c r="E263" s="148"/>
      <c r="F263" s="148"/>
      <c r="G263" s="148"/>
      <c r="H263" s="227"/>
      <c r="I263" s="148"/>
      <c r="J263" s="148"/>
      <c r="K263" s="148"/>
      <c r="L263" s="148"/>
      <c r="M263" s="148"/>
      <c r="N263" s="243"/>
      <c r="O263" s="244"/>
      <c r="P263" s="245"/>
      <c r="Q263" s="148"/>
      <c r="R263" s="148"/>
      <c r="S263" s="148"/>
      <c r="T263" s="148"/>
      <c r="U263" s="148"/>
      <c r="V263" s="148"/>
      <c r="W263" s="148"/>
      <c r="X263" s="148"/>
      <c r="Y263" s="148"/>
      <c r="Z263" s="148"/>
    </row>
    <row r="264" spans="1:26" ht="15.75" customHeight="1">
      <c r="A264" s="148"/>
      <c r="B264" s="148"/>
      <c r="C264" s="148"/>
      <c r="D264" s="148"/>
      <c r="E264" s="148"/>
      <c r="F264" s="148"/>
      <c r="G264" s="148"/>
      <c r="H264" s="227"/>
      <c r="I264" s="148"/>
      <c r="J264" s="148"/>
      <c r="K264" s="148"/>
      <c r="L264" s="148"/>
      <c r="M264" s="148"/>
      <c r="N264" s="243"/>
      <c r="O264" s="244"/>
      <c r="P264" s="245"/>
      <c r="Q264" s="148"/>
      <c r="R264" s="148"/>
      <c r="S264" s="148"/>
      <c r="T264" s="148"/>
      <c r="U264" s="148"/>
      <c r="V264" s="148"/>
      <c r="W264" s="148"/>
      <c r="X264" s="148"/>
      <c r="Y264" s="148"/>
      <c r="Z264" s="148"/>
    </row>
    <row r="265" spans="1:26" ht="15.75" customHeight="1">
      <c r="A265" s="148"/>
      <c r="B265" s="148"/>
      <c r="C265" s="148"/>
      <c r="D265" s="148"/>
      <c r="E265" s="148"/>
      <c r="F265" s="148"/>
      <c r="G265" s="148"/>
      <c r="H265" s="227"/>
      <c r="I265" s="148"/>
      <c r="J265" s="148"/>
      <c r="K265" s="148"/>
      <c r="L265" s="148"/>
      <c r="M265" s="148"/>
      <c r="N265" s="243"/>
      <c r="O265" s="244"/>
      <c r="P265" s="245"/>
      <c r="Q265" s="148"/>
      <c r="R265" s="148"/>
      <c r="S265" s="148"/>
      <c r="T265" s="148"/>
      <c r="U265" s="148"/>
      <c r="V265" s="148"/>
      <c r="W265" s="148"/>
      <c r="X265" s="148"/>
      <c r="Y265" s="148"/>
      <c r="Z265" s="148"/>
    </row>
    <row r="266" spans="1:26" ht="15.75" customHeight="1">
      <c r="A266" s="148"/>
      <c r="B266" s="148"/>
      <c r="C266" s="148"/>
      <c r="D266" s="148"/>
      <c r="E266" s="148"/>
      <c r="F266" s="148"/>
      <c r="G266" s="148"/>
      <c r="H266" s="227"/>
      <c r="I266" s="148"/>
      <c r="J266" s="148"/>
      <c r="K266" s="148"/>
      <c r="L266" s="148"/>
      <c r="M266" s="148"/>
      <c r="N266" s="243"/>
      <c r="O266" s="244"/>
      <c r="P266" s="245"/>
      <c r="Q266" s="148"/>
      <c r="R266" s="148"/>
      <c r="S266" s="148"/>
      <c r="T266" s="148"/>
      <c r="U266" s="148"/>
      <c r="V266" s="148"/>
      <c r="W266" s="148"/>
      <c r="X266" s="148"/>
      <c r="Y266" s="148"/>
      <c r="Z266" s="148"/>
    </row>
    <row r="267" spans="1:26" ht="15.75" customHeight="1">
      <c r="A267" s="148"/>
      <c r="B267" s="148"/>
      <c r="C267" s="148"/>
      <c r="D267" s="148"/>
      <c r="E267" s="148"/>
      <c r="F267" s="148"/>
      <c r="G267" s="148"/>
      <c r="H267" s="227"/>
      <c r="I267" s="148"/>
      <c r="J267" s="148"/>
      <c r="K267" s="148"/>
      <c r="L267" s="148"/>
      <c r="M267" s="148"/>
      <c r="N267" s="243"/>
      <c r="O267" s="244"/>
      <c r="P267" s="245"/>
      <c r="Q267" s="148"/>
      <c r="R267" s="148"/>
      <c r="S267" s="148"/>
      <c r="T267" s="148"/>
      <c r="U267" s="148"/>
      <c r="V267" s="148"/>
      <c r="W267" s="148"/>
      <c r="X267" s="148"/>
      <c r="Y267" s="148"/>
      <c r="Z267" s="148"/>
    </row>
    <row r="268" spans="1:26" ht="15.75" customHeight="1">
      <c r="A268" s="148"/>
      <c r="B268" s="148"/>
      <c r="C268" s="148"/>
      <c r="D268" s="148"/>
      <c r="E268" s="148"/>
      <c r="F268" s="148"/>
      <c r="G268" s="148"/>
      <c r="H268" s="227"/>
      <c r="I268" s="148"/>
      <c r="J268" s="148"/>
      <c r="K268" s="148"/>
      <c r="L268" s="148"/>
      <c r="M268" s="148"/>
      <c r="N268" s="243"/>
      <c r="O268" s="244"/>
      <c r="P268" s="245"/>
      <c r="Q268" s="148"/>
      <c r="R268" s="148"/>
      <c r="S268" s="148"/>
      <c r="T268" s="148"/>
      <c r="U268" s="148"/>
      <c r="V268" s="148"/>
      <c r="W268" s="148"/>
      <c r="X268" s="148"/>
      <c r="Y268" s="148"/>
      <c r="Z268" s="148"/>
    </row>
    <row r="269" spans="1:26" ht="15.75" customHeight="1">
      <c r="A269" s="148"/>
      <c r="B269" s="148"/>
      <c r="C269" s="148"/>
      <c r="D269" s="148"/>
      <c r="E269" s="148"/>
      <c r="F269" s="148"/>
      <c r="G269" s="148"/>
      <c r="H269" s="227"/>
      <c r="I269" s="148"/>
      <c r="J269" s="148"/>
      <c r="K269" s="148"/>
      <c r="L269" s="148"/>
      <c r="M269" s="148"/>
      <c r="N269" s="243"/>
      <c r="O269" s="244"/>
      <c r="P269" s="245"/>
      <c r="Q269" s="148"/>
      <c r="R269" s="148"/>
      <c r="S269" s="148"/>
      <c r="T269" s="148"/>
      <c r="U269" s="148"/>
      <c r="V269" s="148"/>
      <c r="W269" s="148"/>
      <c r="X269" s="148"/>
      <c r="Y269" s="148"/>
      <c r="Z269" s="148"/>
    </row>
    <row r="270" spans="1:26" ht="15.75" customHeight="1">
      <c r="A270" s="148"/>
      <c r="B270" s="148"/>
      <c r="C270" s="148"/>
      <c r="D270" s="148"/>
      <c r="E270" s="148"/>
      <c r="F270" s="148"/>
      <c r="G270" s="148"/>
      <c r="H270" s="227"/>
      <c r="I270" s="148"/>
      <c r="J270" s="148"/>
      <c r="K270" s="148"/>
      <c r="L270" s="148"/>
      <c r="M270" s="148"/>
      <c r="N270" s="243"/>
      <c r="O270" s="244"/>
      <c r="P270" s="245"/>
      <c r="Q270" s="148"/>
      <c r="R270" s="148"/>
      <c r="S270" s="148"/>
      <c r="T270" s="148"/>
      <c r="U270" s="148"/>
      <c r="V270" s="148"/>
      <c r="W270" s="148"/>
      <c r="X270" s="148"/>
      <c r="Y270" s="148"/>
      <c r="Z270" s="148"/>
    </row>
    <row r="271" spans="1:26" ht="15.75" customHeight="1">
      <c r="A271" s="148"/>
      <c r="B271" s="148"/>
      <c r="C271" s="148"/>
      <c r="D271" s="148"/>
      <c r="E271" s="148"/>
      <c r="F271" s="148"/>
      <c r="G271" s="148"/>
      <c r="H271" s="227"/>
      <c r="I271" s="148"/>
      <c r="J271" s="148"/>
      <c r="K271" s="148"/>
      <c r="L271" s="148"/>
      <c r="M271" s="148"/>
      <c r="N271" s="243"/>
      <c r="O271" s="244"/>
      <c r="P271" s="245"/>
      <c r="Q271" s="148"/>
      <c r="R271" s="148"/>
      <c r="S271" s="148"/>
      <c r="T271" s="148"/>
      <c r="U271" s="148"/>
      <c r="V271" s="148"/>
      <c r="W271" s="148"/>
      <c r="X271" s="148"/>
      <c r="Y271" s="148"/>
      <c r="Z271" s="148"/>
    </row>
    <row r="272" spans="1:26" ht="15.75" customHeight="1">
      <c r="A272" s="148"/>
      <c r="B272" s="148"/>
      <c r="C272" s="148"/>
      <c r="D272" s="148"/>
      <c r="E272" s="148"/>
      <c r="F272" s="148"/>
      <c r="G272" s="148"/>
      <c r="H272" s="227"/>
      <c r="I272" s="148"/>
      <c r="J272" s="148"/>
      <c r="K272" s="148"/>
      <c r="L272" s="148"/>
      <c r="M272" s="148"/>
      <c r="N272" s="243"/>
      <c r="O272" s="244"/>
      <c r="P272" s="245"/>
      <c r="Q272" s="148"/>
      <c r="R272" s="148"/>
      <c r="S272" s="148"/>
      <c r="T272" s="148"/>
      <c r="U272" s="148"/>
      <c r="V272" s="148"/>
      <c r="W272" s="148"/>
      <c r="X272" s="148"/>
      <c r="Y272" s="148"/>
      <c r="Z272" s="148"/>
    </row>
    <row r="273" spans="1:26" ht="15.75" customHeight="1">
      <c r="A273" s="148"/>
      <c r="B273" s="148"/>
      <c r="C273" s="148"/>
      <c r="D273" s="148"/>
      <c r="E273" s="148"/>
      <c r="F273" s="148"/>
      <c r="G273" s="148"/>
      <c r="H273" s="227"/>
      <c r="I273" s="148"/>
      <c r="J273" s="148"/>
      <c r="K273" s="148"/>
      <c r="L273" s="148"/>
      <c r="M273" s="148"/>
      <c r="N273" s="243"/>
      <c r="O273" s="244"/>
      <c r="P273" s="245"/>
      <c r="Q273" s="148"/>
      <c r="R273" s="148"/>
      <c r="S273" s="148"/>
      <c r="T273" s="148"/>
      <c r="U273" s="148"/>
      <c r="V273" s="148"/>
      <c r="W273" s="148"/>
      <c r="X273" s="148"/>
      <c r="Y273" s="148"/>
      <c r="Z273" s="148"/>
    </row>
    <row r="274" spans="1:26" ht="15.75" customHeight="1">
      <c r="A274" s="148"/>
      <c r="B274" s="148"/>
      <c r="C274" s="148"/>
      <c r="D274" s="148"/>
      <c r="E274" s="148"/>
      <c r="F274" s="148"/>
      <c r="G274" s="148"/>
      <c r="H274" s="227"/>
      <c r="I274" s="148"/>
      <c r="J274" s="148"/>
      <c r="K274" s="148"/>
      <c r="L274" s="148"/>
      <c r="M274" s="148"/>
      <c r="N274" s="243"/>
      <c r="O274" s="244"/>
      <c r="P274" s="245"/>
      <c r="Q274" s="148"/>
      <c r="R274" s="148"/>
      <c r="S274" s="148"/>
      <c r="T274" s="148"/>
      <c r="U274" s="148"/>
      <c r="V274" s="148"/>
      <c r="W274" s="148"/>
      <c r="X274" s="148"/>
      <c r="Y274" s="148"/>
      <c r="Z274" s="148"/>
    </row>
    <row r="275" spans="1:26" ht="15.75" customHeight="1">
      <c r="A275" s="148"/>
      <c r="B275" s="148"/>
      <c r="C275" s="148"/>
      <c r="D275" s="148"/>
      <c r="E275" s="148"/>
      <c r="F275" s="148"/>
      <c r="G275" s="148"/>
      <c r="H275" s="227"/>
      <c r="I275" s="148"/>
      <c r="J275" s="148"/>
      <c r="K275" s="148"/>
      <c r="L275" s="148"/>
      <c r="M275" s="148"/>
      <c r="N275" s="243"/>
      <c r="O275" s="244"/>
      <c r="P275" s="245"/>
      <c r="Q275" s="148"/>
      <c r="R275" s="148"/>
      <c r="S275" s="148"/>
      <c r="T275" s="148"/>
      <c r="U275" s="148"/>
      <c r="V275" s="148"/>
      <c r="W275" s="148"/>
      <c r="X275" s="148"/>
      <c r="Y275" s="148"/>
      <c r="Z275" s="148"/>
    </row>
    <row r="276" spans="1:26" ht="15.75" customHeight="1">
      <c r="A276" s="148"/>
      <c r="B276" s="148"/>
      <c r="C276" s="148"/>
      <c r="D276" s="148"/>
      <c r="E276" s="148"/>
      <c r="F276" s="148"/>
      <c r="G276" s="148"/>
      <c r="H276" s="227"/>
      <c r="I276" s="148"/>
      <c r="J276" s="148"/>
      <c r="K276" s="148"/>
      <c r="L276" s="148"/>
      <c r="M276" s="148"/>
      <c r="N276" s="243"/>
      <c r="O276" s="244"/>
      <c r="P276" s="245"/>
      <c r="Q276" s="148"/>
      <c r="R276" s="148"/>
      <c r="S276" s="148"/>
      <c r="T276" s="148"/>
      <c r="U276" s="148"/>
      <c r="V276" s="148"/>
      <c r="W276" s="148"/>
      <c r="X276" s="148"/>
      <c r="Y276" s="148"/>
      <c r="Z276" s="148"/>
    </row>
    <row r="277" spans="1:26" ht="15.75" customHeight="1">
      <c r="A277" s="148"/>
      <c r="B277" s="148"/>
      <c r="C277" s="148"/>
      <c r="D277" s="148"/>
      <c r="E277" s="148"/>
      <c r="F277" s="148"/>
      <c r="G277" s="148"/>
      <c r="H277" s="227"/>
      <c r="I277" s="148"/>
      <c r="J277" s="148"/>
      <c r="K277" s="148"/>
      <c r="L277" s="148"/>
      <c r="M277" s="148"/>
      <c r="N277" s="243"/>
      <c r="O277" s="244"/>
      <c r="P277" s="245"/>
      <c r="Q277" s="148"/>
      <c r="R277" s="148"/>
      <c r="S277" s="148"/>
      <c r="T277" s="148"/>
      <c r="U277" s="148"/>
      <c r="V277" s="148"/>
      <c r="W277" s="148"/>
      <c r="X277" s="148"/>
      <c r="Y277" s="148"/>
      <c r="Z277" s="148"/>
    </row>
    <row r="278" spans="1:26" ht="15.75" customHeight="1">
      <c r="A278" s="148"/>
      <c r="B278" s="148"/>
      <c r="C278" s="148"/>
      <c r="D278" s="148"/>
      <c r="E278" s="148"/>
      <c r="F278" s="148"/>
      <c r="G278" s="148"/>
      <c r="H278" s="227"/>
      <c r="I278" s="148"/>
      <c r="J278" s="148"/>
      <c r="K278" s="148"/>
      <c r="L278" s="148"/>
      <c r="M278" s="148"/>
      <c r="N278" s="243"/>
      <c r="O278" s="244"/>
      <c r="P278" s="245"/>
      <c r="Q278" s="148"/>
      <c r="R278" s="148"/>
      <c r="S278" s="148"/>
      <c r="T278" s="148"/>
      <c r="U278" s="148"/>
      <c r="V278" s="148"/>
      <c r="W278" s="148"/>
      <c r="X278" s="148"/>
      <c r="Y278" s="148"/>
      <c r="Z278" s="148"/>
    </row>
    <row r="279" spans="1:26" ht="15.75" customHeight="1">
      <c r="A279" s="148"/>
      <c r="B279" s="148"/>
      <c r="C279" s="148"/>
      <c r="D279" s="148"/>
      <c r="E279" s="148"/>
      <c r="F279" s="148"/>
      <c r="G279" s="148"/>
      <c r="H279" s="227"/>
      <c r="I279" s="148"/>
      <c r="J279" s="148"/>
      <c r="K279" s="148"/>
      <c r="L279" s="148"/>
      <c r="M279" s="148"/>
      <c r="N279" s="243"/>
      <c r="O279" s="244"/>
      <c r="P279" s="245"/>
      <c r="Q279" s="148"/>
      <c r="R279" s="148"/>
      <c r="S279" s="148"/>
      <c r="T279" s="148"/>
      <c r="U279" s="148"/>
      <c r="V279" s="148"/>
      <c r="W279" s="148"/>
      <c r="X279" s="148"/>
      <c r="Y279" s="148"/>
      <c r="Z279" s="148"/>
    </row>
    <row r="280" spans="1:26" ht="15.75" customHeight="1">
      <c r="A280" s="148"/>
      <c r="B280" s="148"/>
      <c r="C280" s="148"/>
      <c r="D280" s="148"/>
      <c r="E280" s="148"/>
      <c r="F280" s="148"/>
      <c r="G280" s="148"/>
      <c r="H280" s="227"/>
      <c r="I280" s="148"/>
      <c r="J280" s="148"/>
      <c r="K280" s="148"/>
      <c r="L280" s="148"/>
      <c r="M280" s="148"/>
      <c r="N280" s="243"/>
      <c r="O280" s="244"/>
      <c r="P280" s="245"/>
      <c r="Q280" s="148"/>
      <c r="R280" s="148"/>
      <c r="S280" s="148"/>
      <c r="T280" s="148"/>
      <c r="U280" s="148"/>
      <c r="V280" s="148"/>
      <c r="W280" s="148"/>
      <c r="X280" s="148"/>
      <c r="Y280" s="148"/>
      <c r="Z280" s="148"/>
    </row>
    <row r="281" spans="1:26" ht="15.75" customHeight="1">
      <c r="A281" s="148"/>
      <c r="B281" s="148"/>
      <c r="C281" s="148"/>
      <c r="D281" s="148"/>
      <c r="E281" s="148"/>
      <c r="F281" s="148"/>
      <c r="G281" s="148"/>
      <c r="H281" s="227"/>
      <c r="I281" s="148"/>
      <c r="J281" s="148"/>
      <c r="K281" s="148"/>
      <c r="L281" s="148"/>
      <c r="M281" s="148"/>
      <c r="N281" s="243"/>
      <c r="O281" s="244"/>
      <c r="P281" s="245"/>
      <c r="Q281" s="148"/>
      <c r="R281" s="148"/>
      <c r="S281" s="148"/>
      <c r="T281" s="148"/>
      <c r="U281" s="148"/>
      <c r="V281" s="148"/>
      <c r="W281" s="148"/>
      <c r="X281" s="148"/>
      <c r="Y281" s="148"/>
      <c r="Z281" s="148"/>
    </row>
    <row r="282" spans="1:26" ht="15.75" customHeight="1">
      <c r="A282" s="148"/>
      <c r="B282" s="148"/>
      <c r="C282" s="148"/>
      <c r="D282" s="148"/>
      <c r="E282" s="148"/>
      <c r="F282" s="148"/>
      <c r="G282" s="148"/>
      <c r="H282" s="227"/>
      <c r="I282" s="148"/>
      <c r="J282" s="148"/>
      <c r="K282" s="148"/>
      <c r="L282" s="148"/>
      <c r="M282" s="148"/>
      <c r="N282" s="243"/>
      <c r="O282" s="244"/>
      <c r="P282" s="245"/>
      <c r="Q282" s="148"/>
      <c r="R282" s="148"/>
      <c r="S282" s="148"/>
      <c r="T282" s="148"/>
      <c r="U282" s="148"/>
      <c r="V282" s="148"/>
      <c r="W282" s="148"/>
      <c r="X282" s="148"/>
      <c r="Y282" s="148"/>
      <c r="Z282" s="148"/>
    </row>
    <row r="283" spans="1:26" ht="15.75" customHeight="1">
      <c r="A283" s="148"/>
      <c r="B283" s="148"/>
      <c r="C283" s="148"/>
      <c r="D283" s="148"/>
      <c r="E283" s="148"/>
      <c r="F283" s="148"/>
      <c r="G283" s="148"/>
      <c r="H283" s="227"/>
      <c r="I283" s="148"/>
      <c r="J283" s="148"/>
      <c r="K283" s="148"/>
      <c r="L283" s="148"/>
      <c r="M283" s="148"/>
      <c r="N283" s="243"/>
      <c r="O283" s="244"/>
      <c r="P283" s="245"/>
      <c r="Q283" s="148"/>
      <c r="R283" s="148"/>
      <c r="S283" s="148"/>
      <c r="T283" s="148"/>
      <c r="U283" s="148"/>
      <c r="V283" s="148"/>
      <c r="W283" s="148"/>
      <c r="X283" s="148"/>
      <c r="Y283" s="148"/>
      <c r="Z283" s="148"/>
    </row>
    <row r="284" spans="1:26" ht="15.75" customHeight="1">
      <c r="A284" s="148"/>
      <c r="B284" s="148"/>
      <c r="C284" s="148"/>
      <c r="D284" s="148"/>
      <c r="E284" s="148"/>
      <c r="F284" s="148"/>
      <c r="G284" s="148"/>
      <c r="H284" s="227"/>
      <c r="I284" s="148"/>
      <c r="J284" s="148"/>
      <c r="K284" s="148"/>
      <c r="L284" s="148"/>
      <c r="M284" s="148"/>
      <c r="N284" s="243"/>
      <c r="O284" s="244"/>
      <c r="P284" s="245"/>
      <c r="Q284" s="148"/>
      <c r="R284" s="148"/>
      <c r="S284" s="148"/>
      <c r="T284" s="148"/>
      <c r="U284" s="148"/>
      <c r="V284" s="148"/>
      <c r="W284" s="148"/>
      <c r="X284" s="148"/>
      <c r="Y284" s="148"/>
      <c r="Z284" s="148"/>
    </row>
    <row r="285" spans="1:26" ht="15.75" customHeight="1">
      <c r="A285" s="148"/>
      <c r="B285" s="148"/>
      <c r="C285" s="148"/>
      <c r="D285" s="148"/>
      <c r="E285" s="148"/>
      <c r="F285" s="148"/>
      <c r="G285" s="148"/>
      <c r="H285" s="227"/>
      <c r="I285" s="148"/>
      <c r="J285" s="148"/>
      <c r="K285" s="148"/>
      <c r="L285" s="148"/>
      <c r="M285" s="148"/>
      <c r="N285" s="243"/>
      <c r="O285" s="244"/>
      <c r="P285" s="245"/>
      <c r="Q285" s="148"/>
      <c r="R285" s="148"/>
      <c r="S285" s="148"/>
      <c r="T285" s="148"/>
      <c r="U285" s="148"/>
      <c r="V285" s="148"/>
      <c r="W285" s="148"/>
      <c r="X285" s="148"/>
      <c r="Y285" s="148"/>
      <c r="Z285" s="148"/>
    </row>
    <row r="286" spans="1:26" ht="15.75" customHeight="1">
      <c r="A286" s="148"/>
      <c r="B286" s="148"/>
      <c r="C286" s="148"/>
      <c r="D286" s="148"/>
      <c r="E286" s="148"/>
      <c r="F286" s="148"/>
      <c r="G286" s="148"/>
      <c r="H286" s="227"/>
      <c r="I286" s="148"/>
      <c r="J286" s="148"/>
      <c r="K286" s="148"/>
      <c r="L286" s="148"/>
      <c r="M286" s="148"/>
      <c r="N286" s="243"/>
      <c r="O286" s="244"/>
      <c r="P286" s="245"/>
      <c r="Q286" s="148"/>
      <c r="R286" s="148"/>
      <c r="S286" s="148"/>
      <c r="T286" s="148"/>
      <c r="U286" s="148"/>
      <c r="V286" s="148"/>
      <c r="W286" s="148"/>
      <c r="X286" s="148"/>
      <c r="Y286" s="148"/>
      <c r="Z286" s="148"/>
    </row>
    <row r="287" spans="1:26" ht="15.75" customHeight="1">
      <c r="A287" s="148"/>
      <c r="B287" s="148"/>
      <c r="C287" s="148"/>
      <c r="D287" s="148"/>
      <c r="E287" s="148"/>
      <c r="F287" s="148"/>
      <c r="G287" s="148"/>
      <c r="H287" s="227"/>
      <c r="I287" s="148"/>
      <c r="J287" s="148"/>
      <c r="K287" s="148"/>
      <c r="L287" s="148"/>
      <c r="M287" s="148"/>
      <c r="N287" s="243"/>
      <c r="O287" s="244"/>
      <c r="P287" s="245"/>
      <c r="Q287" s="148"/>
      <c r="R287" s="148"/>
      <c r="S287" s="148"/>
      <c r="T287" s="148"/>
      <c r="U287" s="148"/>
      <c r="V287" s="148"/>
      <c r="W287" s="148"/>
      <c r="X287" s="148"/>
      <c r="Y287" s="148"/>
      <c r="Z287" s="148"/>
    </row>
    <row r="288" spans="1:26" ht="15.75" customHeight="1">
      <c r="A288" s="148"/>
      <c r="B288" s="148"/>
      <c r="C288" s="148"/>
      <c r="D288" s="148"/>
      <c r="E288" s="148"/>
      <c r="F288" s="148"/>
      <c r="G288" s="148"/>
      <c r="H288" s="227"/>
      <c r="I288" s="148"/>
      <c r="J288" s="148"/>
      <c r="K288" s="148"/>
      <c r="L288" s="148"/>
      <c r="M288" s="148"/>
      <c r="N288" s="243"/>
      <c r="O288" s="244"/>
      <c r="P288" s="245"/>
      <c r="Q288" s="148"/>
      <c r="R288" s="148"/>
      <c r="S288" s="148"/>
      <c r="T288" s="148"/>
      <c r="U288" s="148"/>
      <c r="V288" s="148"/>
      <c r="W288" s="148"/>
      <c r="X288" s="148"/>
      <c r="Y288" s="148"/>
      <c r="Z288" s="148"/>
    </row>
    <row r="289" spans="1:26" ht="15.75" customHeight="1">
      <c r="A289" s="148"/>
      <c r="B289" s="148"/>
      <c r="C289" s="148"/>
      <c r="D289" s="148"/>
      <c r="E289" s="148"/>
      <c r="F289" s="148"/>
      <c r="G289" s="148"/>
      <c r="H289" s="227"/>
      <c r="I289" s="148"/>
      <c r="J289" s="148"/>
      <c r="K289" s="148"/>
      <c r="L289" s="148"/>
      <c r="M289" s="148"/>
      <c r="N289" s="243"/>
      <c r="O289" s="244"/>
      <c r="P289" s="245"/>
      <c r="Q289" s="148"/>
      <c r="R289" s="148"/>
      <c r="S289" s="148"/>
      <c r="T289" s="148"/>
      <c r="U289" s="148"/>
      <c r="V289" s="148"/>
      <c r="W289" s="148"/>
      <c r="X289" s="148"/>
      <c r="Y289" s="148"/>
      <c r="Z289" s="148"/>
    </row>
    <row r="290" spans="1:26" ht="15.75" customHeight="1">
      <c r="A290" s="148"/>
      <c r="B290" s="148"/>
      <c r="C290" s="148"/>
      <c r="D290" s="148"/>
      <c r="E290" s="148"/>
      <c r="F290" s="148"/>
      <c r="G290" s="148"/>
      <c r="H290" s="227"/>
      <c r="I290" s="148"/>
      <c r="J290" s="148"/>
      <c r="K290" s="148"/>
      <c r="L290" s="148"/>
      <c r="M290" s="148"/>
      <c r="N290" s="243"/>
      <c r="O290" s="244"/>
      <c r="P290" s="245"/>
      <c r="Q290" s="148"/>
      <c r="R290" s="148"/>
      <c r="S290" s="148"/>
      <c r="T290" s="148"/>
      <c r="U290" s="148"/>
      <c r="V290" s="148"/>
      <c r="W290" s="148"/>
      <c r="X290" s="148"/>
      <c r="Y290" s="148"/>
      <c r="Z290" s="148"/>
    </row>
    <row r="291" spans="1:26" ht="15.75" customHeight="1">
      <c r="A291" s="148"/>
      <c r="B291" s="148"/>
      <c r="C291" s="148"/>
      <c r="D291" s="148"/>
      <c r="E291" s="148"/>
      <c r="F291" s="148"/>
      <c r="G291" s="148"/>
      <c r="H291" s="227"/>
      <c r="I291" s="148"/>
      <c r="J291" s="148"/>
      <c r="K291" s="148"/>
      <c r="L291" s="148"/>
      <c r="M291" s="148"/>
      <c r="N291" s="243"/>
      <c r="O291" s="244"/>
      <c r="P291" s="245"/>
      <c r="Q291" s="148"/>
      <c r="R291" s="148"/>
      <c r="S291" s="148"/>
      <c r="T291" s="148"/>
      <c r="U291" s="148"/>
      <c r="V291" s="148"/>
      <c r="W291" s="148"/>
      <c r="X291" s="148"/>
      <c r="Y291" s="148"/>
      <c r="Z291" s="148"/>
    </row>
    <row r="292" spans="1:26" ht="15.75" customHeight="1">
      <c r="A292" s="148"/>
      <c r="B292" s="148"/>
      <c r="C292" s="148"/>
      <c r="D292" s="148"/>
      <c r="E292" s="148"/>
      <c r="F292" s="148"/>
      <c r="G292" s="148"/>
      <c r="H292" s="227"/>
      <c r="I292" s="148"/>
      <c r="J292" s="148"/>
      <c r="K292" s="148"/>
      <c r="L292" s="148"/>
      <c r="M292" s="148"/>
      <c r="N292" s="243"/>
      <c r="O292" s="244"/>
      <c r="P292" s="245"/>
      <c r="Q292" s="148"/>
      <c r="R292" s="148"/>
      <c r="S292" s="148"/>
      <c r="T292" s="148"/>
      <c r="U292" s="148"/>
      <c r="V292" s="148"/>
      <c r="W292" s="148"/>
      <c r="X292" s="148"/>
      <c r="Y292" s="148"/>
      <c r="Z292" s="148"/>
    </row>
    <row r="293" spans="1:26" ht="15.75" customHeight="1">
      <c r="A293" s="148"/>
      <c r="B293" s="148"/>
      <c r="C293" s="148"/>
      <c r="D293" s="148"/>
      <c r="E293" s="148"/>
      <c r="F293" s="148"/>
      <c r="G293" s="148"/>
      <c r="H293" s="227"/>
      <c r="I293" s="148"/>
      <c r="J293" s="148"/>
      <c r="K293" s="148"/>
      <c r="L293" s="148"/>
      <c r="M293" s="148"/>
      <c r="N293" s="243"/>
      <c r="O293" s="244"/>
      <c r="P293" s="245"/>
      <c r="Q293" s="148"/>
      <c r="R293" s="148"/>
      <c r="S293" s="148"/>
      <c r="T293" s="148"/>
      <c r="U293" s="148"/>
      <c r="V293" s="148"/>
      <c r="W293" s="148"/>
      <c r="X293" s="148"/>
      <c r="Y293" s="148"/>
      <c r="Z293" s="148"/>
    </row>
    <row r="294" spans="1:26" ht="15.75" customHeight="1">
      <c r="A294" s="148"/>
      <c r="B294" s="148"/>
      <c r="C294" s="148"/>
      <c r="D294" s="148"/>
      <c r="E294" s="148"/>
      <c r="F294" s="148"/>
      <c r="G294" s="148"/>
      <c r="H294" s="227"/>
      <c r="I294" s="148"/>
      <c r="J294" s="148"/>
      <c r="K294" s="148"/>
      <c r="L294" s="148"/>
      <c r="M294" s="148"/>
      <c r="N294" s="243"/>
      <c r="O294" s="244"/>
      <c r="P294" s="245"/>
      <c r="Q294" s="148"/>
      <c r="R294" s="148"/>
      <c r="S294" s="148"/>
      <c r="T294" s="148"/>
      <c r="U294" s="148"/>
      <c r="V294" s="148"/>
      <c r="W294" s="148"/>
      <c r="X294" s="148"/>
      <c r="Y294" s="148"/>
      <c r="Z294" s="148"/>
    </row>
    <row r="295" spans="1:26" ht="15.75" customHeight="1">
      <c r="A295" s="148"/>
      <c r="B295" s="148"/>
      <c r="C295" s="148"/>
      <c r="D295" s="148"/>
      <c r="E295" s="148"/>
      <c r="F295" s="148"/>
      <c r="G295" s="148"/>
      <c r="H295" s="227"/>
      <c r="I295" s="148"/>
      <c r="J295" s="148"/>
      <c r="K295" s="148"/>
      <c r="L295" s="148"/>
      <c r="M295" s="148"/>
      <c r="N295" s="243"/>
      <c r="O295" s="244"/>
      <c r="P295" s="245"/>
      <c r="Q295" s="148"/>
      <c r="R295" s="148"/>
      <c r="S295" s="148"/>
      <c r="T295" s="148"/>
      <c r="U295" s="148"/>
      <c r="V295" s="148"/>
      <c r="W295" s="148"/>
      <c r="X295" s="148"/>
      <c r="Y295" s="148"/>
      <c r="Z295" s="148"/>
    </row>
    <row r="296" spans="1:26" ht="15.75" customHeight="1">
      <c r="A296" s="148"/>
      <c r="B296" s="148"/>
      <c r="C296" s="148"/>
      <c r="D296" s="148"/>
      <c r="E296" s="148"/>
      <c r="F296" s="148"/>
      <c r="G296" s="148"/>
      <c r="H296" s="227"/>
      <c r="I296" s="148"/>
      <c r="J296" s="148"/>
      <c r="K296" s="148"/>
      <c r="L296" s="148"/>
      <c r="M296" s="148"/>
      <c r="N296" s="243"/>
      <c r="O296" s="244"/>
      <c r="P296" s="245"/>
      <c r="Q296" s="148"/>
      <c r="R296" s="148"/>
      <c r="S296" s="148"/>
      <c r="T296" s="148"/>
      <c r="U296" s="148"/>
      <c r="V296" s="148"/>
      <c r="W296" s="148"/>
      <c r="X296" s="148"/>
      <c r="Y296" s="148"/>
      <c r="Z296" s="148"/>
    </row>
    <row r="297" spans="1:26" ht="15.75" customHeight="1">
      <c r="A297" s="148"/>
      <c r="B297" s="148"/>
      <c r="C297" s="148"/>
      <c r="D297" s="148"/>
      <c r="E297" s="148"/>
      <c r="F297" s="148"/>
      <c r="G297" s="148"/>
      <c r="H297" s="227"/>
      <c r="I297" s="148"/>
      <c r="J297" s="148"/>
      <c r="K297" s="148"/>
      <c r="L297" s="148"/>
      <c r="M297" s="148"/>
      <c r="N297" s="243"/>
      <c r="O297" s="244"/>
      <c r="P297" s="245"/>
      <c r="Q297" s="148"/>
      <c r="R297" s="148"/>
      <c r="S297" s="148"/>
      <c r="T297" s="148"/>
      <c r="U297" s="148"/>
      <c r="V297" s="148"/>
      <c r="W297" s="148"/>
      <c r="X297" s="148"/>
      <c r="Y297" s="148"/>
      <c r="Z297" s="148"/>
    </row>
    <row r="298" spans="1:26" ht="15.75" customHeight="1">
      <c r="A298" s="148"/>
      <c r="B298" s="148"/>
      <c r="C298" s="148"/>
      <c r="D298" s="148"/>
      <c r="E298" s="148"/>
      <c r="F298" s="148"/>
      <c r="G298" s="148"/>
      <c r="H298" s="227"/>
      <c r="I298" s="148"/>
      <c r="J298" s="148"/>
      <c r="K298" s="148"/>
      <c r="L298" s="148"/>
      <c r="M298" s="148"/>
      <c r="N298" s="243"/>
      <c r="O298" s="244"/>
      <c r="P298" s="245"/>
      <c r="Q298" s="148"/>
      <c r="R298" s="148"/>
      <c r="S298" s="148"/>
      <c r="T298" s="148"/>
      <c r="U298" s="148"/>
      <c r="V298" s="148"/>
      <c r="W298" s="148"/>
      <c r="X298" s="148"/>
      <c r="Y298" s="148"/>
      <c r="Z298" s="148"/>
    </row>
    <row r="299" spans="1:26" ht="15.75" customHeight="1">
      <c r="A299" s="148"/>
      <c r="B299" s="148"/>
      <c r="C299" s="148"/>
      <c r="D299" s="148"/>
      <c r="E299" s="148"/>
      <c r="F299" s="148"/>
      <c r="G299" s="148"/>
      <c r="H299" s="227"/>
      <c r="I299" s="148"/>
      <c r="J299" s="148"/>
      <c r="K299" s="148"/>
      <c r="L299" s="148"/>
      <c r="M299" s="148"/>
      <c r="N299" s="243"/>
      <c r="O299" s="244"/>
      <c r="P299" s="245"/>
      <c r="Q299" s="148"/>
      <c r="R299" s="148"/>
      <c r="S299" s="148"/>
      <c r="T299" s="148"/>
      <c r="U299" s="148"/>
      <c r="V299" s="148"/>
      <c r="W299" s="148"/>
      <c r="X299" s="148"/>
      <c r="Y299" s="148"/>
      <c r="Z299" s="148"/>
    </row>
    <row r="300" spans="1:26" ht="15.75" customHeight="1">
      <c r="A300" s="148"/>
      <c r="B300" s="148"/>
      <c r="C300" s="148"/>
      <c r="D300" s="148"/>
      <c r="E300" s="148"/>
      <c r="F300" s="148"/>
      <c r="G300" s="148"/>
      <c r="H300" s="227"/>
      <c r="I300" s="148"/>
      <c r="J300" s="148"/>
      <c r="K300" s="148"/>
      <c r="L300" s="148"/>
      <c r="M300" s="148"/>
      <c r="N300" s="243"/>
      <c r="O300" s="244"/>
      <c r="P300" s="245"/>
      <c r="Q300" s="148"/>
      <c r="R300" s="148"/>
      <c r="S300" s="148"/>
      <c r="T300" s="148"/>
      <c r="U300" s="148"/>
      <c r="V300" s="148"/>
      <c r="W300" s="148"/>
      <c r="X300" s="148"/>
      <c r="Y300" s="148"/>
      <c r="Z300" s="148"/>
    </row>
    <row r="301" spans="1:26" ht="15.75" customHeight="1">
      <c r="A301" s="148"/>
      <c r="B301" s="148"/>
      <c r="C301" s="148"/>
      <c r="D301" s="148"/>
      <c r="E301" s="148"/>
      <c r="F301" s="148"/>
      <c r="G301" s="148"/>
      <c r="H301" s="227"/>
      <c r="I301" s="148"/>
      <c r="J301" s="148"/>
      <c r="K301" s="148"/>
      <c r="L301" s="148"/>
      <c r="M301" s="148"/>
      <c r="N301" s="243"/>
      <c r="O301" s="244"/>
      <c r="P301" s="245"/>
      <c r="Q301" s="148"/>
      <c r="R301" s="148"/>
      <c r="S301" s="148"/>
      <c r="T301" s="148"/>
      <c r="U301" s="148"/>
      <c r="V301" s="148"/>
      <c r="W301" s="148"/>
      <c r="X301" s="148"/>
      <c r="Y301" s="148"/>
      <c r="Z301" s="148"/>
    </row>
    <row r="302" spans="1:26" ht="15.75" customHeight="1">
      <c r="A302" s="148"/>
      <c r="B302" s="148"/>
      <c r="C302" s="148"/>
      <c r="D302" s="148"/>
      <c r="E302" s="148"/>
      <c r="F302" s="148"/>
      <c r="G302" s="148"/>
      <c r="H302" s="227"/>
      <c r="I302" s="148"/>
      <c r="J302" s="148"/>
      <c r="K302" s="148"/>
      <c r="L302" s="148"/>
      <c r="M302" s="148"/>
      <c r="N302" s="243"/>
      <c r="O302" s="244"/>
      <c r="P302" s="245"/>
      <c r="Q302" s="148"/>
      <c r="R302" s="148"/>
      <c r="S302" s="148"/>
      <c r="T302" s="148"/>
      <c r="U302" s="148"/>
      <c r="V302" s="148"/>
      <c r="W302" s="148"/>
      <c r="X302" s="148"/>
      <c r="Y302" s="148"/>
      <c r="Z302" s="148"/>
    </row>
    <row r="303" spans="1:26" ht="15.75" customHeight="1">
      <c r="A303" s="148"/>
      <c r="B303" s="148"/>
      <c r="C303" s="148"/>
      <c r="D303" s="148"/>
      <c r="E303" s="148"/>
      <c r="F303" s="148"/>
      <c r="G303" s="148"/>
      <c r="H303" s="227"/>
      <c r="I303" s="148"/>
      <c r="J303" s="148"/>
      <c r="K303" s="148"/>
      <c r="L303" s="148"/>
      <c r="M303" s="148"/>
      <c r="N303" s="243"/>
      <c r="O303" s="244"/>
      <c r="P303" s="245"/>
      <c r="Q303" s="148"/>
      <c r="R303" s="148"/>
      <c r="S303" s="148"/>
      <c r="T303" s="148"/>
      <c r="U303" s="148"/>
      <c r="V303" s="148"/>
      <c r="W303" s="148"/>
      <c r="X303" s="148"/>
      <c r="Y303" s="148"/>
      <c r="Z303" s="148"/>
    </row>
    <row r="304" spans="1:26" ht="15.75" customHeight="1">
      <c r="A304" s="148"/>
      <c r="B304" s="148"/>
      <c r="C304" s="148"/>
      <c r="D304" s="148"/>
      <c r="E304" s="148"/>
      <c r="F304" s="148"/>
      <c r="G304" s="148"/>
      <c r="H304" s="227"/>
      <c r="I304" s="148"/>
      <c r="J304" s="148"/>
      <c r="K304" s="148"/>
      <c r="L304" s="148"/>
      <c r="M304" s="148"/>
      <c r="N304" s="243"/>
      <c r="O304" s="244"/>
      <c r="P304" s="245"/>
      <c r="Q304" s="148"/>
      <c r="R304" s="148"/>
      <c r="S304" s="148"/>
      <c r="T304" s="148"/>
      <c r="U304" s="148"/>
      <c r="V304" s="148"/>
      <c r="W304" s="148"/>
      <c r="X304" s="148"/>
      <c r="Y304" s="148"/>
      <c r="Z304" s="148"/>
    </row>
    <row r="305" spans="1:26" ht="15.75" customHeight="1">
      <c r="A305" s="148"/>
      <c r="B305" s="148"/>
      <c r="C305" s="148"/>
      <c r="D305" s="148"/>
      <c r="E305" s="148"/>
      <c r="F305" s="148"/>
      <c r="G305" s="148"/>
      <c r="H305" s="227"/>
      <c r="I305" s="148"/>
      <c r="J305" s="148"/>
      <c r="K305" s="148"/>
      <c r="L305" s="148"/>
      <c r="M305" s="148"/>
      <c r="N305" s="243"/>
      <c r="O305" s="244"/>
      <c r="P305" s="245"/>
      <c r="Q305" s="148"/>
      <c r="R305" s="148"/>
      <c r="S305" s="148"/>
      <c r="T305" s="148"/>
      <c r="U305" s="148"/>
      <c r="V305" s="148"/>
      <c r="W305" s="148"/>
      <c r="X305" s="148"/>
      <c r="Y305" s="148"/>
      <c r="Z305" s="148"/>
    </row>
    <row r="306" spans="1:26" ht="15.75" customHeight="1">
      <c r="A306" s="148"/>
      <c r="B306" s="148"/>
      <c r="C306" s="148"/>
      <c r="D306" s="148"/>
      <c r="E306" s="148"/>
      <c r="F306" s="148"/>
      <c r="G306" s="148"/>
      <c r="H306" s="227"/>
      <c r="I306" s="148"/>
      <c r="J306" s="148"/>
      <c r="K306" s="148"/>
      <c r="L306" s="148"/>
      <c r="M306" s="148"/>
      <c r="N306" s="243"/>
      <c r="O306" s="244"/>
      <c r="P306" s="245"/>
      <c r="Q306" s="148"/>
      <c r="R306" s="148"/>
      <c r="S306" s="148"/>
      <c r="T306" s="148"/>
      <c r="U306" s="148"/>
      <c r="V306" s="148"/>
      <c r="W306" s="148"/>
      <c r="X306" s="148"/>
      <c r="Y306" s="148"/>
      <c r="Z306" s="148"/>
    </row>
    <row r="307" spans="1:26" ht="15.75" customHeight="1">
      <c r="A307" s="148"/>
      <c r="B307" s="148"/>
      <c r="C307" s="148"/>
      <c r="D307" s="148"/>
      <c r="E307" s="148"/>
      <c r="F307" s="148"/>
      <c r="G307" s="148"/>
      <c r="H307" s="227"/>
      <c r="I307" s="148"/>
      <c r="J307" s="148"/>
      <c r="K307" s="148"/>
      <c r="L307" s="148"/>
      <c r="M307" s="148"/>
      <c r="N307" s="243"/>
      <c r="O307" s="244"/>
      <c r="P307" s="245"/>
      <c r="Q307" s="148"/>
      <c r="R307" s="148"/>
      <c r="S307" s="148"/>
      <c r="T307" s="148"/>
      <c r="U307" s="148"/>
      <c r="V307" s="148"/>
      <c r="W307" s="148"/>
      <c r="X307" s="148"/>
      <c r="Y307" s="148"/>
      <c r="Z307" s="148"/>
    </row>
    <row r="308" spans="1:26" ht="15.75" customHeight="1">
      <c r="A308" s="148"/>
      <c r="B308" s="148"/>
      <c r="C308" s="148"/>
      <c r="D308" s="148"/>
      <c r="E308" s="148"/>
      <c r="F308" s="148"/>
      <c r="G308" s="148"/>
      <c r="H308" s="227"/>
      <c r="I308" s="148"/>
      <c r="J308" s="148"/>
      <c r="K308" s="148"/>
      <c r="L308" s="148"/>
      <c r="M308" s="148"/>
      <c r="N308" s="243"/>
      <c r="O308" s="244"/>
      <c r="P308" s="245"/>
      <c r="Q308" s="148"/>
      <c r="R308" s="148"/>
      <c r="S308" s="148"/>
      <c r="T308" s="148"/>
      <c r="U308" s="148"/>
      <c r="V308" s="148"/>
      <c r="W308" s="148"/>
      <c r="X308" s="148"/>
      <c r="Y308" s="148"/>
      <c r="Z308" s="148"/>
    </row>
    <row r="309" spans="1:26" ht="15.75" customHeight="1">
      <c r="A309" s="148"/>
      <c r="B309" s="148"/>
      <c r="C309" s="148"/>
      <c r="D309" s="148"/>
      <c r="E309" s="148"/>
      <c r="F309" s="148"/>
      <c r="G309" s="148"/>
      <c r="H309" s="227"/>
      <c r="I309" s="148"/>
      <c r="J309" s="148"/>
      <c r="K309" s="148"/>
      <c r="L309" s="148"/>
      <c r="M309" s="148"/>
      <c r="N309" s="243"/>
      <c r="O309" s="244"/>
      <c r="P309" s="245"/>
      <c r="Q309" s="148"/>
      <c r="R309" s="148"/>
      <c r="S309" s="148"/>
      <c r="T309" s="148"/>
      <c r="U309" s="148"/>
      <c r="V309" s="148"/>
      <c r="W309" s="148"/>
      <c r="X309" s="148"/>
      <c r="Y309" s="148"/>
      <c r="Z309" s="148"/>
    </row>
    <row r="310" spans="1:26" ht="15.75" customHeight="1">
      <c r="A310" s="148"/>
      <c r="B310" s="148"/>
      <c r="C310" s="148"/>
      <c r="D310" s="148"/>
      <c r="E310" s="148"/>
      <c r="F310" s="148"/>
      <c r="G310" s="148"/>
      <c r="H310" s="227"/>
      <c r="I310" s="148"/>
      <c r="J310" s="148"/>
      <c r="K310" s="148"/>
      <c r="L310" s="148"/>
      <c r="M310" s="148"/>
      <c r="N310" s="243"/>
      <c r="O310" s="244"/>
      <c r="P310" s="245"/>
      <c r="Q310" s="148"/>
      <c r="R310" s="148"/>
      <c r="S310" s="148"/>
      <c r="T310" s="148"/>
      <c r="U310" s="148"/>
      <c r="V310" s="148"/>
      <c r="W310" s="148"/>
      <c r="X310" s="148"/>
      <c r="Y310" s="148"/>
      <c r="Z310" s="148"/>
    </row>
    <row r="311" spans="1:26" ht="15.75" customHeight="1">
      <c r="A311" s="148"/>
      <c r="B311" s="148"/>
      <c r="C311" s="148"/>
      <c r="D311" s="148"/>
      <c r="E311" s="148"/>
      <c r="F311" s="148"/>
      <c r="G311" s="148"/>
      <c r="H311" s="227"/>
      <c r="I311" s="148"/>
      <c r="J311" s="148"/>
      <c r="K311" s="148"/>
      <c r="L311" s="148"/>
      <c r="M311" s="148"/>
      <c r="N311" s="243"/>
      <c r="O311" s="244"/>
      <c r="P311" s="245"/>
      <c r="Q311" s="148"/>
      <c r="R311" s="148"/>
      <c r="S311" s="148"/>
      <c r="T311" s="148"/>
      <c r="U311" s="148"/>
      <c r="V311" s="148"/>
      <c r="W311" s="148"/>
      <c r="X311" s="148"/>
      <c r="Y311" s="148"/>
      <c r="Z311" s="148"/>
    </row>
    <row r="312" spans="1:26" ht="15.75" customHeight="1">
      <c r="A312" s="148"/>
      <c r="B312" s="148"/>
      <c r="C312" s="148"/>
      <c r="D312" s="148"/>
      <c r="E312" s="148"/>
      <c r="F312" s="148"/>
      <c r="G312" s="148"/>
      <c r="H312" s="227"/>
      <c r="I312" s="148"/>
      <c r="J312" s="148"/>
      <c r="K312" s="148"/>
      <c r="L312" s="148"/>
      <c r="M312" s="148"/>
      <c r="N312" s="243"/>
      <c r="O312" s="244"/>
      <c r="P312" s="245"/>
      <c r="Q312" s="148"/>
      <c r="R312" s="148"/>
      <c r="S312" s="148"/>
      <c r="T312" s="148"/>
      <c r="U312" s="148"/>
      <c r="V312" s="148"/>
      <c r="W312" s="148"/>
      <c r="X312" s="148"/>
      <c r="Y312" s="148"/>
      <c r="Z312" s="148"/>
    </row>
    <row r="313" spans="1:26" ht="15.75" customHeight="1">
      <c r="A313" s="148"/>
      <c r="B313" s="148"/>
      <c r="C313" s="148"/>
      <c r="D313" s="148"/>
      <c r="E313" s="148"/>
      <c r="F313" s="148"/>
      <c r="G313" s="148"/>
      <c r="H313" s="227"/>
      <c r="I313" s="148"/>
      <c r="J313" s="148"/>
      <c r="K313" s="148"/>
      <c r="L313" s="148"/>
      <c r="M313" s="148"/>
      <c r="N313" s="243"/>
      <c r="O313" s="244"/>
      <c r="P313" s="245"/>
      <c r="Q313" s="148"/>
      <c r="R313" s="148"/>
      <c r="S313" s="148"/>
      <c r="T313" s="148"/>
      <c r="U313" s="148"/>
      <c r="V313" s="148"/>
      <c r="W313" s="148"/>
      <c r="X313" s="148"/>
      <c r="Y313" s="148"/>
      <c r="Z313" s="148"/>
    </row>
    <row r="314" spans="1:26" ht="15.75" customHeight="1">
      <c r="A314" s="148"/>
      <c r="B314" s="148"/>
      <c r="C314" s="148"/>
      <c r="D314" s="148"/>
      <c r="E314" s="148"/>
      <c r="F314" s="148"/>
      <c r="G314" s="148"/>
      <c r="H314" s="227"/>
      <c r="I314" s="148"/>
      <c r="J314" s="148"/>
      <c r="K314" s="148"/>
      <c r="L314" s="148"/>
      <c r="M314" s="148"/>
      <c r="N314" s="243"/>
      <c r="O314" s="244"/>
      <c r="P314" s="245"/>
      <c r="Q314" s="148"/>
      <c r="R314" s="148"/>
      <c r="S314" s="148"/>
      <c r="T314" s="148"/>
      <c r="U314" s="148"/>
      <c r="V314" s="148"/>
      <c r="W314" s="148"/>
      <c r="X314" s="148"/>
      <c r="Y314" s="148"/>
      <c r="Z314" s="148"/>
    </row>
    <row r="315" spans="1:26" ht="15.75" customHeight="1">
      <c r="A315" s="148"/>
      <c r="B315" s="148"/>
      <c r="C315" s="148"/>
      <c r="D315" s="148"/>
      <c r="E315" s="148"/>
      <c r="F315" s="148"/>
      <c r="G315" s="148"/>
      <c r="H315" s="227"/>
      <c r="I315" s="148"/>
      <c r="J315" s="148"/>
      <c r="K315" s="148"/>
      <c r="L315" s="148"/>
      <c r="M315" s="148"/>
      <c r="N315" s="243"/>
      <c r="O315" s="244"/>
      <c r="P315" s="245"/>
      <c r="Q315" s="148"/>
      <c r="R315" s="148"/>
      <c r="S315" s="148"/>
      <c r="T315" s="148"/>
      <c r="U315" s="148"/>
      <c r="V315" s="148"/>
      <c r="W315" s="148"/>
      <c r="X315" s="148"/>
      <c r="Y315" s="148"/>
      <c r="Z315" s="148"/>
    </row>
    <row r="316" spans="1:26" ht="15.75" customHeight="1">
      <c r="A316" s="148"/>
      <c r="B316" s="148"/>
      <c r="C316" s="148"/>
      <c r="D316" s="148"/>
      <c r="E316" s="148"/>
      <c r="F316" s="148"/>
      <c r="G316" s="148"/>
      <c r="H316" s="227"/>
      <c r="I316" s="148"/>
      <c r="J316" s="148"/>
      <c r="K316" s="148"/>
      <c r="L316" s="148"/>
      <c r="M316" s="148"/>
      <c r="N316" s="243"/>
      <c r="O316" s="244"/>
      <c r="P316" s="245"/>
      <c r="Q316" s="148"/>
      <c r="R316" s="148"/>
      <c r="S316" s="148"/>
      <c r="T316" s="148"/>
      <c r="U316" s="148"/>
      <c r="V316" s="148"/>
      <c r="W316" s="148"/>
      <c r="X316" s="148"/>
      <c r="Y316" s="148"/>
      <c r="Z316" s="148"/>
    </row>
    <row r="317" spans="1:26" ht="15.75" customHeight="1">
      <c r="A317" s="148"/>
      <c r="B317" s="148"/>
      <c r="C317" s="148"/>
      <c r="D317" s="148"/>
      <c r="E317" s="148"/>
      <c r="F317" s="148"/>
      <c r="G317" s="148"/>
      <c r="H317" s="227"/>
      <c r="I317" s="148"/>
      <c r="J317" s="148"/>
      <c r="K317" s="148"/>
      <c r="L317" s="148"/>
      <c r="M317" s="148"/>
      <c r="N317" s="243"/>
      <c r="O317" s="244"/>
      <c r="P317" s="245"/>
      <c r="Q317" s="148"/>
      <c r="R317" s="148"/>
      <c r="S317" s="148"/>
      <c r="T317" s="148"/>
      <c r="U317" s="148"/>
      <c r="V317" s="148"/>
      <c r="W317" s="148"/>
      <c r="X317" s="148"/>
      <c r="Y317" s="148"/>
      <c r="Z317" s="148"/>
    </row>
    <row r="318" spans="1:26" ht="15.75" customHeight="1">
      <c r="A318" s="148"/>
      <c r="B318" s="148"/>
      <c r="C318" s="148"/>
      <c r="D318" s="148"/>
      <c r="E318" s="148"/>
      <c r="F318" s="148"/>
      <c r="G318" s="148"/>
      <c r="H318" s="227"/>
      <c r="I318" s="148"/>
      <c r="J318" s="148"/>
      <c r="K318" s="148"/>
      <c r="L318" s="148"/>
      <c r="M318" s="148"/>
      <c r="N318" s="243"/>
      <c r="O318" s="244"/>
      <c r="P318" s="245"/>
      <c r="Q318" s="148"/>
      <c r="R318" s="148"/>
      <c r="S318" s="148"/>
      <c r="T318" s="148"/>
      <c r="U318" s="148"/>
      <c r="V318" s="148"/>
      <c r="W318" s="148"/>
      <c r="X318" s="148"/>
      <c r="Y318" s="148"/>
      <c r="Z318" s="148"/>
    </row>
    <row r="319" spans="1:26" ht="15.75" customHeight="1">
      <c r="A319" s="148"/>
      <c r="B319" s="148"/>
      <c r="C319" s="148"/>
      <c r="D319" s="148"/>
      <c r="E319" s="148"/>
      <c r="F319" s="148"/>
      <c r="G319" s="148"/>
      <c r="H319" s="227"/>
      <c r="I319" s="148"/>
      <c r="J319" s="148"/>
      <c r="K319" s="148"/>
      <c r="L319" s="148"/>
      <c r="M319" s="148"/>
      <c r="N319" s="243"/>
      <c r="O319" s="244"/>
      <c r="P319" s="245"/>
      <c r="Q319" s="148"/>
      <c r="R319" s="148"/>
      <c r="S319" s="148"/>
      <c r="T319" s="148"/>
      <c r="U319" s="148"/>
      <c r="V319" s="148"/>
      <c r="W319" s="148"/>
      <c r="X319" s="148"/>
      <c r="Y319" s="148"/>
      <c r="Z319" s="148"/>
    </row>
    <row r="320" spans="1:26" ht="15.75" customHeight="1">
      <c r="A320" s="148"/>
      <c r="B320" s="148"/>
      <c r="C320" s="148"/>
      <c r="D320" s="148"/>
      <c r="E320" s="148"/>
      <c r="F320" s="148"/>
      <c r="G320" s="148"/>
      <c r="H320" s="227"/>
      <c r="I320" s="148"/>
      <c r="J320" s="148"/>
      <c r="K320" s="148"/>
      <c r="L320" s="148"/>
      <c r="M320" s="148"/>
      <c r="N320" s="243"/>
      <c r="O320" s="244"/>
      <c r="P320" s="245"/>
      <c r="Q320" s="148"/>
      <c r="R320" s="148"/>
      <c r="S320" s="148"/>
      <c r="T320" s="148"/>
      <c r="U320" s="148"/>
      <c r="V320" s="148"/>
      <c r="W320" s="148"/>
      <c r="X320" s="148"/>
      <c r="Y320" s="148"/>
      <c r="Z320" s="148"/>
    </row>
    <row r="321" spans="1:26" ht="15.75" customHeight="1">
      <c r="A321" s="148"/>
      <c r="B321" s="148"/>
      <c r="C321" s="148"/>
      <c r="D321" s="148"/>
      <c r="E321" s="148"/>
      <c r="F321" s="148"/>
      <c r="G321" s="148"/>
      <c r="H321" s="227"/>
      <c r="I321" s="148"/>
      <c r="J321" s="148"/>
      <c r="K321" s="148"/>
      <c r="L321" s="148"/>
      <c r="M321" s="148"/>
      <c r="N321" s="243"/>
      <c r="O321" s="244"/>
      <c r="P321" s="245"/>
      <c r="Q321" s="148"/>
      <c r="R321" s="148"/>
      <c r="S321" s="148"/>
      <c r="T321" s="148"/>
      <c r="U321" s="148"/>
      <c r="V321" s="148"/>
      <c r="W321" s="148"/>
      <c r="X321" s="148"/>
      <c r="Y321" s="148"/>
      <c r="Z321" s="148"/>
    </row>
    <row r="322" spans="1:26" ht="15.75" customHeight="1">
      <c r="A322" s="148"/>
      <c r="B322" s="148"/>
      <c r="C322" s="148"/>
      <c r="D322" s="148"/>
      <c r="E322" s="148"/>
      <c r="F322" s="148"/>
      <c r="G322" s="148"/>
      <c r="H322" s="227"/>
      <c r="I322" s="148"/>
      <c r="J322" s="148"/>
      <c r="K322" s="148"/>
      <c r="L322" s="148"/>
      <c r="M322" s="148"/>
      <c r="N322" s="243"/>
      <c r="O322" s="244"/>
      <c r="P322" s="245"/>
      <c r="Q322" s="148"/>
      <c r="R322" s="148"/>
      <c r="S322" s="148"/>
      <c r="T322" s="148"/>
      <c r="U322" s="148"/>
      <c r="V322" s="148"/>
      <c r="W322" s="148"/>
      <c r="X322" s="148"/>
      <c r="Y322" s="148"/>
      <c r="Z322" s="148"/>
    </row>
    <row r="323" spans="1:26" ht="15.75" customHeight="1">
      <c r="A323" s="148"/>
      <c r="B323" s="148"/>
      <c r="C323" s="148"/>
      <c r="D323" s="148"/>
      <c r="E323" s="148"/>
      <c r="F323" s="148"/>
      <c r="G323" s="148"/>
      <c r="H323" s="227"/>
      <c r="I323" s="148"/>
      <c r="J323" s="148"/>
      <c r="K323" s="148"/>
      <c r="L323" s="148"/>
      <c r="M323" s="148"/>
      <c r="N323" s="243"/>
      <c r="O323" s="244"/>
      <c r="P323" s="245"/>
      <c r="Q323" s="148"/>
      <c r="R323" s="148"/>
      <c r="S323" s="148"/>
      <c r="T323" s="148"/>
      <c r="U323" s="148"/>
      <c r="V323" s="148"/>
      <c r="W323" s="148"/>
      <c r="X323" s="148"/>
      <c r="Y323" s="148"/>
      <c r="Z323" s="148"/>
    </row>
    <row r="324" spans="1:26" ht="15.75" customHeight="1">
      <c r="A324" s="148"/>
      <c r="B324" s="148"/>
      <c r="C324" s="148"/>
      <c r="D324" s="148"/>
      <c r="E324" s="148"/>
      <c r="F324" s="148"/>
      <c r="G324" s="148"/>
      <c r="H324" s="227"/>
      <c r="I324" s="148"/>
      <c r="J324" s="148"/>
      <c r="K324" s="148"/>
      <c r="L324" s="148"/>
      <c r="M324" s="148"/>
      <c r="N324" s="243"/>
      <c r="O324" s="244"/>
      <c r="P324" s="245"/>
      <c r="Q324" s="148"/>
      <c r="R324" s="148"/>
      <c r="S324" s="148"/>
      <c r="T324" s="148"/>
      <c r="U324" s="148"/>
      <c r="V324" s="148"/>
      <c r="W324" s="148"/>
      <c r="X324" s="148"/>
      <c r="Y324" s="148"/>
      <c r="Z324" s="148"/>
    </row>
    <row r="325" spans="1:26" ht="15.75" customHeight="1">
      <c r="A325" s="148"/>
      <c r="B325" s="148"/>
      <c r="C325" s="148"/>
      <c r="D325" s="148"/>
      <c r="E325" s="148"/>
      <c r="F325" s="148"/>
      <c r="G325" s="148"/>
      <c r="H325" s="227"/>
      <c r="I325" s="148"/>
      <c r="J325" s="148"/>
      <c r="K325" s="148"/>
      <c r="L325" s="148"/>
      <c r="M325" s="148"/>
      <c r="N325" s="243"/>
      <c r="O325" s="244"/>
      <c r="P325" s="245"/>
      <c r="Q325" s="148"/>
      <c r="R325" s="148"/>
      <c r="S325" s="148"/>
      <c r="T325" s="148"/>
      <c r="U325" s="148"/>
      <c r="V325" s="148"/>
      <c r="W325" s="148"/>
      <c r="X325" s="148"/>
      <c r="Y325" s="148"/>
      <c r="Z325" s="148"/>
    </row>
    <row r="326" spans="1:26" ht="15.75" customHeight="1">
      <c r="A326" s="148"/>
      <c r="B326" s="148"/>
      <c r="C326" s="148"/>
      <c r="D326" s="148"/>
      <c r="E326" s="148"/>
      <c r="F326" s="148"/>
      <c r="G326" s="148"/>
      <c r="H326" s="227"/>
      <c r="I326" s="148"/>
      <c r="J326" s="148"/>
      <c r="K326" s="148"/>
      <c r="L326" s="148"/>
      <c r="M326" s="148"/>
      <c r="N326" s="243"/>
      <c r="O326" s="244"/>
      <c r="P326" s="245"/>
      <c r="Q326" s="148"/>
      <c r="R326" s="148"/>
      <c r="S326" s="148"/>
      <c r="T326" s="148"/>
      <c r="U326" s="148"/>
      <c r="V326" s="148"/>
      <c r="W326" s="148"/>
      <c r="X326" s="148"/>
      <c r="Y326" s="148"/>
      <c r="Z326" s="148"/>
    </row>
    <row r="327" spans="1:26" ht="15.75" customHeight="1">
      <c r="A327" s="148"/>
      <c r="B327" s="148"/>
      <c r="C327" s="148"/>
      <c r="D327" s="148"/>
      <c r="E327" s="148"/>
      <c r="F327" s="148"/>
      <c r="G327" s="148"/>
      <c r="H327" s="227"/>
      <c r="I327" s="148"/>
      <c r="J327" s="148"/>
      <c r="K327" s="148"/>
      <c r="L327" s="148"/>
      <c r="M327" s="148"/>
      <c r="N327" s="243"/>
      <c r="O327" s="244"/>
      <c r="P327" s="245"/>
      <c r="Q327" s="148"/>
      <c r="R327" s="148"/>
      <c r="S327" s="148"/>
      <c r="T327" s="148"/>
      <c r="U327" s="148"/>
      <c r="V327" s="148"/>
      <c r="W327" s="148"/>
      <c r="X327" s="148"/>
      <c r="Y327" s="148"/>
      <c r="Z327" s="148"/>
    </row>
    <row r="328" spans="1:26" ht="15.75" customHeight="1">
      <c r="A328" s="148"/>
      <c r="B328" s="148"/>
      <c r="C328" s="148"/>
      <c r="D328" s="148"/>
      <c r="E328" s="148"/>
      <c r="F328" s="148"/>
      <c r="G328" s="148"/>
      <c r="H328" s="227"/>
      <c r="I328" s="148"/>
      <c r="J328" s="148"/>
      <c r="K328" s="148"/>
      <c r="L328" s="148"/>
      <c r="M328" s="148"/>
      <c r="N328" s="243"/>
      <c r="O328" s="244"/>
      <c r="P328" s="245"/>
      <c r="Q328" s="148"/>
      <c r="R328" s="148"/>
      <c r="S328" s="148"/>
      <c r="T328" s="148"/>
      <c r="U328" s="148"/>
      <c r="V328" s="148"/>
      <c r="W328" s="148"/>
      <c r="X328" s="148"/>
      <c r="Y328" s="148"/>
      <c r="Z328" s="148"/>
    </row>
    <row r="329" spans="1:26" ht="15.75" customHeight="1">
      <c r="A329" s="148"/>
      <c r="B329" s="148"/>
      <c r="C329" s="148"/>
      <c r="D329" s="148"/>
      <c r="E329" s="148"/>
      <c r="F329" s="148"/>
      <c r="G329" s="148"/>
      <c r="H329" s="227"/>
      <c r="I329" s="148"/>
      <c r="J329" s="148"/>
      <c r="K329" s="148"/>
      <c r="L329" s="148"/>
      <c r="M329" s="148"/>
      <c r="N329" s="243"/>
      <c r="O329" s="244"/>
      <c r="P329" s="245"/>
      <c r="Q329" s="148"/>
      <c r="R329" s="148"/>
      <c r="S329" s="148"/>
      <c r="T329" s="148"/>
      <c r="U329" s="148"/>
      <c r="V329" s="148"/>
      <c r="W329" s="148"/>
      <c r="X329" s="148"/>
      <c r="Y329" s="148"/>
      <c r="Z329" s="148"/>
    </row>
    <row r="330" spans="1:26" ht="15.75" customHeight="1">
      <c r="A330" s="148"/>
      <c r="B330" s="148"/>
      <c r="C330" s="148"/>
      <c r="D330" s="148"/>
      <c r="E330" s="148"/>
      <c r="F330" s="148"/>
      <c r="G330" s="148"/>
      <c r="H330" s="227"/>
      <c r="I330" s="148"/>
      <c r="J330" s="148"/>
      <c r="K330" s="148"/>
      <c r="L330" s="148"/>
      <c r="M330" s="148"/>
      <c r="N330" s="243"/>
      <c r="O330" s="244"/>
      <c r="P330" s="245"/>
      <c r="Q330" s="148"/>
      <c r="R330" s="148"/>
      <c r="S330" s="148"/>
      <c r="T330" s="148"/>
      <c r="U330" s="148"/>
      <c r="V330" s="148"/>
      <c r="W330" s="148"/>
      <c r="X330" s="148"/>
      <c r="Y330" s="148"/>
      <c r="Z330" s="148"/>
    </row>
    <row r="331" spans="1:26" ht="15.75" customHeight="1">
      <c r="A331" s="148"/>
      <c r="B331" s="148"/>
      <c r="C331" s="148"/>
      <c r="D331" s="148"/>
      <c r="E331" s="148"/>
      <c r="F331" s="148"/>
      <c r="G331" s="148"/>
      <c r="H331" s="227"/>
      <c r="I331" s="148"/>
      <c r="J331" s="148"/>
      <c r="K331" s="148"/>
      <c r="L331" s="148"/>
      <c r="M331" s="148"/>
      <c r="N331" s="243"/>
      <c r="O331" s="244"/>
      <c r="P331" s="245"/>
      <c r="Q331" s="148"/>
      <c r="R331" s="148"/>
      <c r="S331" s="148"/>
      <c r="T331" s="148"/>
      <c r="U331" s="148"/>
      <c r="V331" s="148"/>
      <c r="W331" s="148"/>
      <c r="X331" s="148"/>
      <c r="Y331" s="148"/>
      <c r="Z331" s="148"/>
    </row>
    <row r="332" spans="1:26" ht="15.75" customHeight="1">
      <c r="A332" s="148"/>
      <c r="B332" s="148"/>
      <c r="C332" s="148"/>
      <c r="D332" s="148"/>
      <c r="E332" s="148"/>
      <c r="F332" s="148"/>
      <c r="G332" s="148"/>
      <c r="H332" s="227"/>
      <c r="I332" s="148"/>
      <c r="J332" s="148"/>
      <c r="K332" s="148"/>
      <c r="L332" s="148"/>
      <c r="M332" s="148"/>
      <c r="N332" s="243"/>
      <c r="O332" s="244"/>
      <c r="P332" s="245"/>
      <c r="Q332" s="148"/>
      <c r="R332" s="148"/>
      <c r="S332" s="148"/>
      <c r="T332" s="148"/>
      <c r="U332" s="148"/>
      <c r="V332" s="148"/>
      <c r="W332" s="148"/>
      <c r="X332" s="148"/>
      <c r="Y332" s="148"/>
      <c r="Z332" s="148"/>
    </row>
    <row r="333" spans="1:26" ht="15.75" customHeight="1">
      <c r="A333" s="148"/>
      <c r="B333" s="148"/>
      <c r="C333" s="148"/>
      <c r="D333" s="148"/>
      <c r="E333" s="148"/>
      <c r="F333" s="148"/>
      <c r="G333" s="148"/>
      <c r="H333" s="227"/>
      <c r="I333" s="148"/>
      <c r="J333" s="148"/>
      <c r="K333" s="148"/>
      <c r="L333" s="148"/>
      <c r="M333" s="148"/>
      <c r="N333" s="243"/>
      <c r="O333" s="244"/>
      <c r="P333" s="245"/>
      <c r="Q333" s="148"/>
      <c r="R333" s="148"/>
      <c r="S333" s="148"/>
      <c r="T333" s="148"/>
      <c r="U333" s="148"/>
      <c r="V333" s="148"/>
      <c r="W333" s="148"/>
      <c r="X333" s="148"/>
      <c r="Y333" s="148"/>
      <c r="Z333" s="148"/>
    </row>
    <row r="334" spans="1:26" ht="15.75" customHeight="1">
      <c r="A334" s="148"/>
      <c r="B334" s="148"/>
      <c r="C334" s="148"/>
      <c r="D334" s="148"/>
      <c r="E334" s="148"/>
      <c r="F334" s="148"/>
      <c r="G334" s="148"/>
      <c r="H334" s="227"/>
      <c r="I334" s="148"/>
      <c r="J334" s="148"/>
      <c r="K334" s="148"/>
      <c r="L334" s="148"/>
      <c r="M334" s="148"/>
      <c r="N334" s="243"/>
      <c r="O334" s="244"/>
      <c r="P334" s="245"/>
      <c r="Q334" s="148"/>
      <c r="R334" s="148"/>
      <c r="S334" s="148"/>
      <c r="T334" s="148"/>
      <c r="U334" s="148"/>
      <c r="V334" s="148"/>
      <c r="W334" s="148"/>
      <c r="X334" s="148"/>
      <c r="Y334" s="148"/>
      <c r="Z334" s="148"/>
    </row>
    <row r="335" spans="1:26" ht="15.75" customHeight="1">
      <c r="A335" s="148"/>
      <c r="B335" s="148"/>
      <c r="C335" s="148"/>
      <c r="D335" s="148"/>
      <c r="E335" s="148"/>
      <c r="F335" s="148"/>
      <c r="G335" s="148"/>
      <c r="H335" s="227"/>
      <c r="I335" s="148"/>
      <c r="J335" s="148"/>
      <c r="K335" s="148"/>
      <c r="L335" s="148"/>
      <c r="M335" s="148"/>
      <c r="N335" s="243"/>
      <c r="O335" s="244"/>
      <c r="P335" s="245"/>
      <c r="Q335" s="148"/>
      <c r="R335" s="148"/>
      <c r="S335" s="148"/>
      <c r="T335" s="148"/>
      <c r="U335" s="148"/>
      <c r="V335" s="148"/>
      <c r="W335" s="148"/>
      <c r="X335" s="148"/>
      <c r="Y335" s="148"/>
      <c r="Z335" s="148"/>
    </row>
    <row r="336" spans="1:26" ht="15.75" customHeight="1">
      <c r="A336" s="148"/>
      <c r="B336" s="148"/>
      <c r="C336" s="148"/>
      <c r="D336" s="148"/>
      <c r="E336" s="148"/>
      <c r="F336" s="148"/>
      <c r="G336" s="148"/>
      <c r="H336" s="227"/>
      <c r="I336" s="148"/>
      <c r="J336" s="148"/>
      <c r="K336" s="148"/>
      <c r="L336" s="148"/>
      <c r="M336" s="148"/>
      <c r="N336" s="243"/>
      <c r="O336" s="244"/>
      <c r="P336" s="245"/>
      <c r="Q336" s="148"/>
      <c r="R336" s="148"/>
      <c r="S336" s="148"/>
      <c r="T336" s="148"/>
      <c r="U336" s="148"/>
      <c r="V336" s="148"/>
      <c r="W336" s="148"/>
      <c r="X336" s="148"/>
      <c r="Y336" s="148"/>
      <c r="Z336" s="148"/>
    </row>
    <row r="337" spans="1:26" ht="15.75" customHeight="1">
      <c r="A337" s="148"/>
      <c r="B337" s="148"/>
      <c r="C337" s="148"/>
      <c r="D337" s="148"/>
      <c r="E337" s="148"/>
      <c r="F337" s="148"/>
      <c r="G337" s="148"/>
      <c r="H337" s="227"/>
      <c r="I337" s="148"/>
      <c r="J337" s="148"/>
      <c r="K337" s="148"/>
      <c r="L337" s="148"/>
      <c r="M337" s="148"/>
      <c r="N337" s="243"/>
      <c r="O337" s="244"/>
      <c r="P337" s="245"/>
      <c r="Q337" s="148"/>
      <c r="R337" s="148"/>
      <c r="S337" s="148"/>
      <c r="T337" s="148"/>
      <c r="U337" s="148"/>
      <c r="V337" s="148"/>
      <c r="W337" s="148"/>
      <c r="X337" s="148"/>
      <c r="Y337" s="148"/>
      <c r="Z337" s="148"/>
    </row>
    <row r="338" spans="1:26" ht="15.75" customHeight="1">
      <c r="A338" s="148"/>
      <c r="B338" s="148"/>
      <c r="C338" s="148"/>
      <c r="D338" s="148"/>
      <c r="E338" s="148"/>
      <c r="F338" s="148"/>
      <c r="G338" s="148"/>
      <c r="H338" s="227"/>
      <c r="I338" s="148"/>
      <c r="J338" s="148"/>
      <c r="K338" s="148"/>
      <c r="L338" s="148"/>
      <c r="M338" s="148"/>
      <c r="N338" s="243"/>
      <c r="O338" s="244"/>
      <c r="P338" s="245"/>
      <c r="Q338" s="148"/>
      <c r="R338" s="148"/>
      <c r="S338" s="148"/>
      <c r="T338" s="148"/>
      <c r="U338" s="148"/>
      <c r="V338" s="148"/>
      <c r="W338" s="148"/>
      <c r="X338" s="148"/>
      <c r="Y338" s="148"/>
      <c r="Z338" s="148"/>
    </row>
    <row r="339" spans="1:26" ht="15.75" customHeight="1">
      <c r="A339" s="148"/>
      <c r="B339" s="148"/>
      <c r="C339" s="148"/>
      <c r="D339" s="148"/>
      <c r="E339" s="148"/>
      <c r="F339" s="148"/>
      <c r="G339" s="148"/>
      <c r="H339" s="227"/>
      <c r="I339" s="148"/>
      <c r="J339" s="148"/>
      <c r="K339" s="148"/>
      <c r="L339" s="148"/>
      <c r="M339" s="148"/>
      <c r="N339" s="243"/>
      <c r="O339" s="244"/>
      <c r="P339" s="245"/>
      <c r="Q339" s="148"/>
      <c r="R339" s="148"/>
      <c r="S339" s="148"/>
      <c r="T339" s="148"/>
      <c r="U339" s="148"/>
      <c r="V339" s="148"/>
      <c r="W339" s="148"/>
      <c r="X339" s="148"/>
      <c r="Y339" s="148"/>
      <c r="Z339" s="148"/>
    </row>
    <row r="340" spans="1:26" ht="15.75" customHeight="1">
      <c r="A340" s="148"/>
      <c r="B340" s="148"/>
      <c r="C340" s="148"/>
      <c r="D340" s="148"/>
      <c r="E340" s="148"/>
      <c r="F340" s="148"/>
      <c r="G340" s="148"/>
      <c r="H340" s="227"/>
      <c r="I340" s="148"/>
      <c r="J340" s="148"/>
      <c r="K340" s="148"/>
      <c r="L340" s="148"/>
      <c r="M340" s="148"/>
      <c r="N340" s="243"/>
      <c r="O340" s="244"/>
      <c r="P340" s="245"/>
      <c r="Q340" s="148"/>
      <c r="R340" s="148"/>
      <c r="S340" s="148"/>
      <c r="T340" s="148"/>
      <c r="U340" s="148"/>
      <c r="V340" s="148"/>
      <c r="W340" s="148"/>
      <c r="X340" s="148"/>
      <c r="Y340" s="148"/>
      <c r="Z340" s="148"/>
    </row>
    <row r="341" spans="1:26" ht="15.75" customHeight="1">
      <c r="A341" s="148"/>
      <c r="B341" s="148"/>
      <c r="C341" s="148"/>
      <c r="D341" s="148"/>
      <c r="E341" s="148"/>
      <c r="F341" s="148"/>
      <c r="G341" s="148"/>
      <c r="H341" s="227"/>
      <c r="I341" s="148"/>
      <c r="J341" s="148"/>
      <c r="K341" s="148"/>
      <c r="L341" s="148"/>
      <c r="M341" s="148"/>
      <c r="N341" s="243"/>
      <c r="O341" s="244"/>
      <c r="P341" s="245"/>
      <c r="Q341" s="148"/>
      <c r="R341" s="148"/>
      <c r="S341" s="148"/>
      <c r="T341" s="148"/>
      <c r="U341" s="148"/>
      <c r="V341" s="148"/>
      <c r="W341" s="148"/>
      <c r="X341" s="148"/>
      <c r="Y341" s="148"/>
      <c r="Z341" s="148"/>
    </row>
    <row r="342" spans="1:26" ht="15.75" customHeight="1">
      <c r="A342" s="148"/>
      <c r="B342" s="148"/>
      <c r="C342" s="148"/>
      <c r="D342" s="148"/>
      <c r="E342" s="148"/>
      <c r="F342" s="148"/>
      <c r="G342" s="148"/>
      <c r="H342" s="227"/>
      <c r="I342" s="148"/>
      <c r="J342" s="148"/>
      <c r="K342" s="148"/>
      <c r="L342" s="148"/>
      <c r="M342" s="148"/>
      <c r="N342" s="243"/>
      <c r="O342" s="244"/>
      <c r="P342" s="245"/>
      <c r="Q342" s="148"/>
      <c r="R342" s="148"/>
      <c r="S342" s="148"/>
      <c r="T342" s="148"/>
      <c r="U342" s="148"/>
      <c r="V342" s="148"/>
      <c r="W342" s="148"/>
      <c r="X342" s="148"/>
      <c r="Y342" s="148"/>
      <c r="Z342" s="148"/>
    </row>
    <row r="343" spans="1:26" ht="15.75" customHeight="1">
      <c r="A343" s="148"/>
      <c r="B343" s="148"/>
      <c r="C343" s="148"/>
      <c r="D343" s="148"/>
      <c r="E343" s="148"/>
      <c r="F343" s="148"/>
      <c r="G343" s="148"/>
      <c r="H343" s="227"/>
      <c r="I343" s="148"/>
      <c r="J343" s="148"/>
      <c r="K343" s="148"/>
      <c r="L343" s="148"/>
      <c r="M343" s="148"/>
      <c r="N343" s="243"/>
      <c r="O343" s="244"/>
      <c r="P343" s="245"/>
      <c r="Q343" s="148"/>
      <c r="R343" s="148"/>
      <c r="S343" s="148"/>
      <c r="T343" s="148"/>
      <c r="U343" s="148"/>
      <c r="V343" s="148"/>
      <c r="W343" s="148"/>
      <c r="X343" s="148"/>
      <c r="Y343" s="148"/>
      <c r="Z343" s="148"/>
    </row>
    <row r="344" spans="1:26" ht="15.75" customHeight="1">
      <c r="A344" s="148"/>
      <c r="B344" s="148"/>
      <c r="C344" s="148"/>
      <c r="D344" s="148"/>
      <c r="E344" s="148"/>
      <c r="F344" s="148"/>
      <c r="G344" s="148"/>
      <c r="H344" s="227"/>
      <c r="I344" s="148"/>
      <c r="J344" s="148"/>
      <c r="K344" s="148"/>
      <c r="L344" s="148"/>
      <c r="M344" s="148"/>
      <c r="N344" s="243"/>
      <c r="O344" s="244"/>
      <c r="P344" s="245"/>
      <c r="Q344" s="148"/>
      <c r="R344" s="148"/>
      <c r="S344" s="148"/>
      <c r="T344" s="148"/>
      <c r="U344" s="148"/>
      <c r="V344" s="148"/>
      <c r="W344" s="148"/>
      <c r="X344" s="148"/>
      <c r="Y344" s="148"/>
      <c r="Z344" s="148"/>
    </row>
    <row r="345" spans="1:26" ht="15.75" customHeight="1">
      <c r="A345" s="148"/>
      <c r="B345" s="148"/>
      <c r="C345" s="148"/>
      <c r="D345" s="148"/>
      <c r="E345" s="148"/>
      <c r="F345" s="148"/>
      <c r="G345" s="148"/>
      <c r="H345" s="227"/>
      <c r="I345" s="148"/>
      <c r="J345" s="148"/>
      <c r="K345" s="148"/>
      <c r="L345" s="148"/>
      <c r="M345" s="148"/>
      <c r="N345" s="243"/>
      <c r="O345" s="244"/>
      <c r="P345" s="245"/>
      <c r="Q345" s="148"/>
      <c r="R345" s="148"/>
      <c r="S345" s="148"/>
      <c r="T345" s="148"/>
      <c r="U345" s="148"/>
      <c r="V345" s="148"/>
      <c r="W345" s="148"/>
      <c r="X345" s="148"/>
      <c r="Y345" s="148"/>
      <c r="Z345" s="148"/>
    </row>
    <row r="346" spans="1:26" ht="15.75" customHeight="1">
      <c r="A346" s="148"/>
      <c r="B346" s="148"/>
      <c r="C346" s="148"/>
      <c r="D346" s="148"/>
      <c r="E346" s="148"/>
      <c r="F346" s="148"/>
      <c r="G346" s="148"/>
      <c r="H346" s="227"/>
      <c r="I346" s="148"/>
      <c r="J346" s="148"/>
      <c r="K346" s="148"/>
      <c r="L346" s="148"/>
      <c r="M346" s="148"/>
      <c r="N346" s="243"/>
      <c r="O346" s="244"/>
      <c r="P346" s="245"/>
      <c r="Q346" s="148"/>
      <c r="R346" s="148"/>
      <c r="S346" s="148"/>
      <c r="T346" s="148"/>
      <c r="U346" s="148"/>
      <c r="V346" s="148"/>
      <c r="W346" s="148"/>
      <c r="X346" s="148"/>
      <c r="Y346" s="148"/>
      <c r="Z346" s="148"/>
    </row>
    <row r="347" spans="1:26" ht="15.75" customHeight="1">
      <c r="A347" s="148"/>
      <c r="B347" s="148"/>
      <c r="C347" s="148"/>
      <c r="D347" s="148"/>
      <c r="E347" s="148"/>
      <c r="F347" s="148"/>
      <c r="G347" s="148"/>
      <c r="H347" s="227"/>
      <c r="I347" s="148"/>
      <c r="J347" s="148"/>
      <c r="K347" s="148"/>
      <c r="L347" s="148"/>
      <c r="M347" s="148"/>
      <c r="N347" s="243"/>
      <c r="O347" s="244"/>
      <c r="P347" s="245"/>
      <c r="Q347" s="148"/>
      <c r="R347" s="148"/>
      <c r="S347" s="148"/>
      <c r="T347" s="148"/>
      <c r="U347" s="148"/>
      <c r="V347" s="148"/>
      <c r="W347" s="148"/>
      <c r="X347" s="148"/>
      <c r="Y347" s="148"/>
      <c r="Z347" s="148"/>
    </row>
    <row r="348" spans="1:26" ht="15.75" customHeight="1">
      <c r="A348" s="148"/>
      <c r="B348" s="148"/>
      <c r="C348" s="148"/>
      <c r="D348" s="148"/>
      <c r="E348" s="148"/>
      <c r="F348" s="148"/>
      <c r="G348" s="148"/>
      <c r="H348" s="227"/>
      <c r="I348" s="148"/>
      <c r="J348" s="148"/>
      <c r="K348" s="148"/>
      <c r="L348" s="148"/>
      <c r="M348" s="148"/>
      <c r="N348" s="243"/>
      <c r="O348" s="244"/>
      <c r="P348" s="245"/>
      <c r="Q348" s="148"/>
      <c r="R348" s="148"/>
      <c r="S348" s="148"/>
      <c r="T348" s="148"/>
      <c r="U348" s="148"/>
      <c r="V348" s="148"/>
      <c r="W348" s="148"/>
      <c r="X348" s="148"/>
      <c r="Y348" s="148"/>
      <c r="Z348" s="148"/>
    </row>
    <row r="349" spans="1:26" ht="15.75" customHeight="1">
      <c r="A349" s="148"/>
      <c r="B349" s="148"/>
      <c r="C349" s="148"/>
      <c r="D349" s="148"/>
      <c r="E349" s="148"/>
      <c r="F349" s="148"/>
      <c r="G349" s="148"/>
      <c r="H349" s="227"/>
      <c r="I349" s="148"/>
      <c r="J349" s="148"/>
      <c r="K349" s="148"/>
      <c r="L349" s="148"/>
      <c r="M349" s="148"/>
      <c r="N349" s="243"/>
      <c r="O349" s="244"/>
      <c r="P349" s="245"/>
      <c r="Q349" s="148"/>
      <c r="R349" s="148"/>
      <c r="S349" s="148"/>
      <c r="T349" s="148"/>
      <c r="U349" s="148"/>
      <c r="V349" s="148"/>
      <c r="W349" s="148"/>
      <c r="X349" s="148"/>
      <c r="Y349" s="148"/>
      <c r="Z349" s="148"/>
    </row>
    <row r="350" spans="1:26" ht="15.75" customHeight="1">
      <c r="A350" s="148"/>
      <c r="B350" s="148"/>
      <c r="C350" s="148"/>
      <c r="D350" s="148"/>
      <c r="E350" s="148"/>
      <c r="F350" s="148"/>
      <c r="G350" s="148"/>
      <c r="H350" s="227"/>
      <c r="I350" s="148"/>
      <c r="J350" s="148"/>
      <c r="K350" s="148"/>
      <c r="L350" s="148"/>
      <c r="M350" s="148"/>
      <c r="N350" s="243"/>
      <c r="O350" s="244"/>
      <c r="P350" s="245"/>
      <c r="Q350" s="148"/>
      <c r="R350" s="148"/>
      <c r="S350" s="148"/>
      <c r="T350" s="148"/>
      <c r="U350" s="148"/>
      <c r="V350" s="148"/>
      <c r="W350" s="148"/>
      <c r="X350" s="148"/>
      <c r="Y350" s="148"/>
      <c r="Z350" s="148"/>
    </row>
    <row r="351" spans="1:26" ht="15.75" customHeight="1">
      <c r="A351" s="148"/>
      <c r="B351" s="148"/>
      <c r="C351" s="148"/>
      <c r="D351" s="148"/>
      <c r="E351" s="148"/>
      <c r="F351" s="148"/>
      <c r="G351" s="148"/>
      <c r="H351" s="227"/>
      <c r="I351" s="148"/>
      <c r="J351" s="148"/>
      <c r="K351" s="148"/>
      <c r="L351" s="148"/>
      <c r="M351" s="148"/>
      <c r="N351" s="243"/>
      <c r="O351" s="244"/>
      <c r="P351" s="245"/>
      <c r="Q351" s="148"/>
      <c r="R351" s="148"/>
      <c r="S351" s="148"/>
      <c r="T351" s="148"/>
      <c r="U351" s="148"/>
      <c r="V351" s="148"/>
      <c r="W351" s="148"/>
      <c r="X351" s="148"/>
      <c r="Y351" s="148"/>
      <c r="Z351" s="148"/>
    </row>
    <row r="352" spans="1:26" ht="15.75" customHeight="1">
      <c r="A352" s="148"/>
      <c r="B352" s="148"/>
      <c r="C352" s="148"/>
      <c r="D352" s="148"/>
      <c r="E352" s="148"/>
      <c r="F352" s="148"/>
      <c r="G352" s="148"/>
      <c r="H352" s="227"/>
      <c r="I352" s="148"/>
      <c r="J352" s="148"/>
      <c r="K352" s="148"/>
      <c r="L352" s="148"/>
      <c r="M352" s="148"/>
      <c r="N352" s="243"/>
      <c r="O352" s="244"/>
      <c r="P352" s="245"/>
      <c r="Q352" s="148"/>
      <c r="R352" s="148"/>
      <c r="S352" s="148"/>
      <c r="T352" s="148"/>
      <c r="U352" s="148"/>
      <c r="V352" s="148"/>
      <c r="W352" s="148"/>
      <c r="X352" s="148"/>
      <c r="Y352" s="148"/>
      <c r="Z352" s="148"/>
    </row>
    <row r="353" spans="1:26" ht="15.75" customHeight="1">
      <c r="A353" s="148"/>
      <c r="B353" s="148"/>
      <c r="C353" s="148"/>
      <c r="D353" s="148"/>
      <c r="E353" s="148"/>
      <c r="F353" s="148"/>
      <c r="G353" s="148"/>
      <c r="H353" s="227"/>
      <c r="I353" s="148"/>
      <c r="J353" s="148"/>
      <c r="K353" s="148"/>
      <c r="L353" s="148"/>
      <c r="M353" s="148"/>
      <c r="N353" s="243"/>
      <c r="O353" s="244"/>
      <c r="P353" s="245"/>
      <c r="Q353" s="148"/>
      <c r="R353" s="148"/>
      <c r="S353" s="148"/>
      <c r="T353" s="148"/>
      <c r="U353" s="148"/>
      <c r="V353" s="148"/>
      <c r="W353" s="148"/>
      <c r="X353" s="148"/>
      <c r="Y353" s="148"/>
      <c r="Z353" s="148"/>
    </row>
    <row r="354" spans="1:26" ht="15.75" customHeight="1">
      <c r="A354" s="148"/>
      <c r="B354" s="148"/>
      <c r="C354" s="148"/>
      <c r="D354" s="148"/>
      <c r="E354" s="148"/>
      <c r="F354" s="148"/>
      <c r="G354" s="148"/>
      <c r="H354" s="227"/>
      <c r="I354" s="148"/>
      <c r="J354" s="148"/>
      <c r="K354" s="148"/>
      <c r="L354" s="148"/>
      <c r="M354" s="148"/>
      <c r="N354" s="243"/>
      <c r="O354" s="244"/>
      <c r="P354" s="245"/>
      <c r="Q354" s="148"/>
      <c r="R354" s="148"/>
      <c r="S354" s="148"/>
      <c r="T354" s="148"/>
      <c r="U354" s="148"/>
      <c r="V354" s="148"/>
      <c r="W354" s="148"/>
      <c r="X354" s="148"/>
      <c r="Y354" s="148"/>
      <c r="Z354" s="148"/>
    </row>
    <row r="355" spans="1:26" ht="15.75" customHeight="1">
      <c r="A355" s="148"/>
      <c r="B355" s="148"/>
      <c r="C355" s="148"/>
      <c r="D355" s="148"/>
      <c r="E355" s="148"/>
      <c r="F355" s="148"/>
      <c r="G355" s="148"/>
      <c r="H355" s="227"/>
      <c r="I355" s="148"/>
      <c r="J355" s="148"/>
      <c r="K355" s="148"/>
      <c r="L355" s="148"/>
      <c r="M355" s="148"/>
      <c r="N355" s="243"/>
      <c r="O355" s="244"/>
      <c r="P355" s="245"/>
      <c r="Q355" s="148"/>
      <c r="R355" s="148"/>
      <c r="S355" s="148"/>
      <c r="T355" s="148"/>
      <c r="U355" s="148"/>
      <c r="V355" s="148"/>
      <c r="W355" s="148"/>
      <c r="X355" s="148"/>
      <c r="Y355" s="148"/>
      <c r="Z355" s="148"/>
    </row>
    <row r="356" spans="1:26" ht="15.75" customHeight="1">
      <c r="A356" s="148"/>
      <c r="B356" s="148"/>
      <c r="C356" s="148"/>
      <c r="D356" s="148"/>
      <c r="E356" s="148"/>
      <c r="F356" s="148"/>
      <c r="G356" s="148"/>
      <c r="H356" s="227"/>
      <c r="I356" s="148"/>
      <c r="J356" s="148"/>
      <c r="K356" s="148"/>
      <c r="L356" s="148"/>
      <c r="M356" s="148"/>
      <c r="N356" s="243"/>
      <c r="O356" s="244"/>
      <c r="P356" s="245"/>
      <c r="Q356" s="148"/>
      <c r="R356" s="148"/>
      <c r="S356" s="148"/>
      <c r="T356" s="148"/>
      <c r="U356" s="148"/>
      <c r="V356" s="148"/>
      <c r="W356" s="148"/>
      <c r="X356" s="148"/>
      <c r="Y356" s="148"/>
      <c r="Z356" s="148"/>
    </row>
    <row r="357" spans="1:26" ht="15.75" customHeight="1">
      <c r="A357" s="148"/>
      <c r="B357" s="148"/>
      <c r="C357" s="148"/>
      <c r="D357" s="148"/>
      <c r="E357" s="148"/>
      <c r="F357" s="148"/>
      <c r="G357" s="148"/>
      <c r="H357" s="227"/>
      <c r="I357" s="148"/>
      <c r="J357" s="148"/>
      <c r="K357" s="148"/>
      <c r="L357" s="148"/>
      <c r="M357" s="148"/>
      <c r="N357" s="243"/>
      <c r="O357" s="244"/>
      <c r="P357" s="245"/>
      <c r="Q357" s="148"/>
      <c r="R357" s="148"/>
      <c r="S357" s="148"/>
      <c r="T357" s="148"/>
      <c r="U357" s="148"/>
      <c r="V357" s="148"/>
      <c r="W357" s="148"/>
      <c r="X357" s="148"/>
      <c r="Y357" s="148"/>
      <c r="Z357" s="148"/>
    </row>
    <row r="358" spans="1:26" ht="15.75" customHeight="1">
      <c r="A358" s="148"/>
      <c r="B358" s="148"/>
      <c r="C358" s="148"/>
      <c r="D358" s="148"/>
      <c r="E358" s="148"/>
      <c r="F358" s="148"/>
      <c r="G358" s="148"/>
      <c r="H358" s="227"/>
      <c r="I358" s="148"/>
      <c r="J358" s="148"/>
      <c r="K358" s="148"/>
      <c r="L358" s="148"/>
      <c r="M358" s="148"/>
      <c r="N358" s="243"/>
      <c r="O358" s="244"/>
      <c r="P358" s="245"/>
      <c r="Q358" s="148"/>
      <c r="R358" s="148"/>
      <c r="S358" s="148"/>
      <c r="T358" s="148"/>
      <c r="U358" s="148"/>
      <c r="V358" s="148"/>
      <c r="W358" s="148"/>
      <c r="X358" s="148"/>
      <c r="Y358" s="148"/>
      <c r="Z358" s="148"/>
    </row>
    <row r="359" spans="1:26" ht="15.75" customHeight="1">
      <c r="A359" s="148"/>
      <c r="B359" s="148"/>
      <c r="C359" s="148"/>
      <c r="D359" s="148"/>
      <c r="E359" s="148"/>
      <c r="F359" s="148"/>
      <c r="G359" s="148"/>
      <c r="H359" s="227"/>
      <c r="I359" s="148"/>
      <c r="J359" s="148"/>
      <c r="K359" s="148"/>
      <c r="L359" s="148"/>
      <c r="M359" s="148"/>
      <c r="N359" s="243"/>
      <c r="O359" s="244"/>
      <c r="P359" s="245"/>
      <c r="Q359" s="148"/>
      <c r="R359" s="148"/>
      <c r="S359" s="148"/>
      <c r="T359" s="148"/>
      <c r="U359" s="148"/>
      <c r="V359" s="148"/>
      <c r="W359" s="148"/>
      <c r="X359" s="148"/>
      <c r="Y359" s="148"/>
      <c r="Z359" s="148"/>
    </row>
    <row r="360" spans="1:26" ht="15.75" customHeight="1">
      <c r="A360" s="148"/>
      <c r="B360" s="148"/>
      <c r="C360" s="148"/>
      <c r="D360" s="148"/>
      <c r="E360" s="148"/>
      <c r="F360" s="148"/>
      <c r="G360" s="148"/>
      <c r="H360" s="227"/>
      <c r="I360" s="148"/>
      <c r="J360" s="148"/>
      <c r="K360" s="148"/>
      <c r="L360" s="148"/>
      <c r="M360" s="148"/>
      <c r="N360" s="243"/>
      <c r="O360" s="244"/>
      <c r="P360" s="245"/>
      <c r="Q360" s="148"/>
      <c r="R360" s="148"/>
      <c r="S360" s="148"/>
      <c r="T360" s="148"/>
      <c r="U360" s="148"/>
      <c r="V360" s="148"/>
      <c r="W360" s="148"/>
      <c r="X360" s="148"/>
      <c r="Y360" s="148"/>
      <c r="Z360" s="148"/>
    </row>
    <row r="361" spans="1:26" ht="15.75" customHeight="1">
      <c r="A361" s="148"/>
      <c r="B361" s="148"/>
      <c r="C361" s="148"/>
      <c r="D361" s="148"/>
      <c r="E361" s="148"/>
      <c r="F361" s="148"/>
      <c r="G361" s="148"/>
      <c r="H361" s="227"/>
      <c r="I361" s="148"/>
      <c r="J361" s="148"/>
      <c r="K361" s="148"/>
      <c r="L361" s="148"/>
      <c r="M361" s="148"/>
      <c r="N361" s="243"/>
      <c r="O361" s="244"/>
      <c r="P361" s="245"/>
      <c r="Q361" s="148"/>
      <c r="R361" s="148"/>
      <c r="S361" s="148"/>
      <c r="T361" s="148"/>
      <c r="U361" s="148"/>
      <c r="V361" s="148"/>
      <c r="W361" s="148"/>
      <c r="X361" s="148"/>
      <c r="Y361" s="148"/>
      <c r="Z361" s="148"/>
    </row>
    <row r="362" spans="1:26" ht="15.75" customHeight="1">
      <c r="A362" s="148"/>
      <c r="B362" s="148"/>
      <c r="C362" s="148"/>
      <c r="D362" s="148"/>
      <c r="E362" s="148"/>
      <c r="F362" s="148"/>
      <c r="G362" s="148"/>
      <c r="H362" s="227"/>
      <c r="I362" s="148"/>
      <c r="J362" s="148"/>
      <c r="K362" s="148"/>
      <c r="L362" s="148"/>
      <c r="M362" s="148"/>
      <c r="N362" s="243"/>
      <c r="O362" s="244"/>
      <c r="P362" s="245"/>
      <c r="Q362" s="148"/>
      <c r="R362" s="148"/>
      <c r="S362" s="148"/>
      <c r="T362" s="148"/>
      <c r="U362" s="148"/>
      <c r="V362" s="148"/>
      <c r="W362" s="148"/>
      <c r="X362" s="148"/>
      <c r="Y362" s="148"/>
      <c r="Z362" s="148"/>
    </row>
    <row r="363" spans="1:26" ht="15.75" customHeight="1">
      <c r="A363" s="148"/>
      <c r="B363" s="148"/>
      <c r="C363" s="148"/>
      <c r="D363" s="148"/>
      <c r="E363" s="148"/>
      <c r="F363" s="148"/>
      <c r="G363" s="148"/>
      <c r="H363" s="227"/>
      <c r="I363" s="148"/>
      <c r="J363" s="148"/>
      <c r="K363" s="148"/>
      <c r="L363" s="148"/>
      <c r="M363" s="148"/>
      <c r="N363" s="243"/>
      <c r="O363" s="244"/>
      <c r="P363" s="245"/>
      <c r="Q363" s="148"/>
      <c r="R363" s="148"/>
      <c r="S363" s="148"/>
      <c r="T363" s="148"/>
      <c r="U363" s="148"/>
      <c r="V363" s="148"/>
      <c r="W363" s="148"/>
      <c r="X363" s="148"/>
      <c r="Y363" s="148"/>
      <c r="Z363" s="148"/>
    </row>
    <row r="364" spans="1:26" ht="15.75" customHeight="1">
      <c r="A364" s="148"/>
      <c r="B364" s="148"/>
      <c r="C364" s="148"/>
      <c r="D364" s="148"/>
      <c r="E364" s="148"/>
      <c r="F364" s="148"/>
      <c r="G364" s="148"/>
      <c r="H364" s="227"/>
      <c r="I364" s="148"/>
      <c r="J364" s="148"/>
      <c r="K364" s="148"/>
      <c r="L364" s="148"/>
      <c r="M364" s="148"/>
      <c r="N364" s="243"/>
      <c r="O364" s="244"/>
      <c r="P364" s="245"/>
      <c r="Q364" s="148"/>
      <c r="R364" s="148"/>
      <c r="S364" s="148"/>
      <c r="T364" s="148"/>
      <c r="U364" s="148"/>
      <c r="V364" s="148"/>
      <c r="W364" s="148"/>
      <c r="X364" s="148"/>
      <c r="Y364" s="148"/>
      <c r="Z364" s="148"/>
    </row>
    <row r="365" spans="1:26" ht="15.75" customHeight="1">
      <c r="A365" s="148"/>
      <c r="B365" s="148"/>
      <c r="C365" s="148"/>
      <c r="D365" s="148"/>
      <c r="E365" s="148"/>
      <c r="F365" s="148"/>
      <c r="G365" s="148"/>
      <c r="H365" s="227"/>
      <c r="I365" s="148"/>
      <c r="J365" s="148"/>
      <c r="K365" s="148"/>
      <c r="L365" s="148"/>
      <c r="M365" s="148"/>
      <c r="N365" s="243"/>
      <c r="O365" s="244"/>
      <c r="P365" s="245"/>
      <c r="Q365" s="148"/>
      <c r="R365" s="148"/>
      <c r="S365" s="148"/>
      <c r="T365" s="148"/>
      <c r="U365" s="148"/>
      <c r="V365" s="148"/>
      <c r="W365" s="148"/>
      <c r="X365" s="148"/>
      <c r="Y365" s="148"/>
      <c r="Z365" s="148"/>
    </row>
    <row r="366" spans="1:26" ht="15.75" customHeight="1">
      <c r="A366" s="148"/>
      <c r="B366" s="148"/>
      <c r="C366" s="148"/>
      <c r="D366" s="148"/>
      <c r="E366" s="148"/>
      <c r="F366" s="148"/>
      <c r="G366" s="148"/>
      <c r="H366" s="227"/>
      <c r="I366" s="148"/>
      <c r="J366" s="148"/>
      <c r="K366" s="148"/>
      <c r="L366" s="148"/>
      <c r="M366" s="148"/>
      <c r="N366" s="243"/>
      <c r="O366" s="244"/>
      <c r="P366" s="245"/>
      <c r="Q366" s="148"/>
      <c r="R366" s="148"/>
      <c r="S366" s="148"/>
      <c r="T366" s="148"/>
      <c r="U366" s="148"/>
      <c r="V366" s="148"/>
      <c r="W366" s="148"/>
      <c r="X366" s="148"/>
      <c r="Y366" s="148"/>
      <c r="Z366" s="148"/>
    </row>
    <row r="367" spans="1:26" ht="15.75" customHeight="1">
      <c r="A367" s="148"/>
      <c r="B367" s="148"/>
      <c r="C367" s="148"/>
      <c r="D367" s="148"/>
      <c r="E367" s="148"/>
      <c r="F367" s="148"/>
      <c r="G367" s="148"/>
      <c r="H367" s="227"/>
      <c r="I367" s="148"/>
      <c r="J367" s="148"/>
      <c r="K367" s="148"/>
      <c r="L367" s="148"/>
      <c r="M367" s="148"/>
      <c r="N367" s="243"/>
      <c r="O367" s="244"/>
      <c r="P367" s="245"/>
      <c r="Q367" s="148"/>
      <c r="R367" s="148"/>
      <c r="S367" s="148"/>
      <c r="T367" s="148"/>
      <c r="U367" s="148"/>
      <c r="V367" s="148"/>
      <c r="W367" s="148"/>
      <c r="X367" s="148"/>
      <c r="Y367" s="148"/>
      <c r="Z367" s="148"/>
    </row>
    <row r="368" spans="1:26" ht="15.75" customHeight="1">
      <c r="A368" s="148"/>
      <c r="B368" s="148"/>
      <c r="C368" s="148"/>
      <c r="D368" s="148"/>
      <c r="E368" s="148"/>
      <c r="F368" s="148"/>
      <c r="G368" s="148"/>
      <c r="H368" s="227"/>
      <c r="I368" s="148"/>
      <c r="J368" s="148"/>
      <c r="K368" s="148"/>
      <c r="L368" s="148"/>
      <c r="M368" s="148"/>
      <c r="N368" s="243"/>
      <c r="O368" s="244"/>
      <c r="P368" s="245"/>
      <c r="Q368" s="148"/>
      <c r="R368" s="148"/>
      <c r="S368" s="148"/>
      <c r="T368" s="148"/>
      <c r="U368" s="148"/>
      <c r="V368" s="148"/>
      <c r="W368" s="148"/>
      <c r="X368" s="148"/>
      <c r="Y368" s="148"/>
      <c r="Z368" s="148"/>
    </row>
    <row r="369" spans="1:26" ht="15.75" customHeight="1">
      <c r="A369" s="148"/>
      <c r="B369" s="148"/>
      <c r="C369" s="148"/>
      <c r="D369" s="148"/>
      <c r="E369" s="148"/>
      <c r="F369" s="148"/>
      <c r="G369" s="148"/>
      <c r="H369" s="227"/>
      <c r="I369" s="148"/>
      <c r="J369" s="148"/>
      <c r="K369" s="148"/>
      <c r="L369" s="148"/>
      <c r="M369" s="148"/>
      <c r="N369" s="243"/>
      <c r="O369" s="244"/>
      <c r="P369" s="245"/>
      <c r="Q369" s="148"/>
      <c r="R369" s="148"/>
      <c r="S369" s="148"/>
      <c r="T369" s="148"/>
      <c r="U369" s="148"/>
      <c r="V369" s="148"/>
      <c r="W369" s="148"/>
      <c r="X369" s="148"/>
      <c r="Y369" s="148"/>
      <c r="Z369" s="148"/>
    </row>
    <row r="370" spans="1:26" ht="15.75" customHeight="1">
      <c r="A370" s="148"/>
      <c r="B370" s="148"/>
      <c r="C370" s="148"/>
      <c r="D370" s="148"/>
      <c r="E370" s="148"/>
      <c r="F370" s="148"/>
      <c r="G370" s="148"/>
      <c r="H370" s="227"/>
      <c r="I370" s="148"/>
      <c r="J370" s="148"/>
      <c r="K370" s="148"/>
      <c r="L370" s="148"/>
      <c r="M370" s="148"/>
      <c r="N370" s="243"/>
      <c r="O370" s="244"/>
      <c r="P370" s="245"/>
      <c r="Q370" s="148"/>
      <c r="R370" s="148"/>
      <c r="S370" s="148"/>
      <c r="T370" s="148"/>
      <c r="U370" s="148"/>
      <c r="V370" s="148"/>
      <c r="W370" s="148"/>
      <c r="X370" s="148"/>
      <c r="Y370" s="148"/>
      <c r="Z370" s="148"/>
    </row>
    <row r="371" spans="1:26" ht="15.75" customHeight="1">
      <c r="A371" s="148"/>
      <c r="B371" s="148"/>
      <c r="C371" s="148"/>
      <c r="D371" s="148"/>
      <c r="E371" s="148"/>
      <c r="F371" s="148"/>
      <c r="G371" s="148"/>
      <c r="H371" s="227"/>
      <c r="I371" s="148"/>
      <c r="J371" s="148"/>
      <c r="K371" s="148"/>
      <c r="L371" s="148"/>
      <c r="M371" s="148"/>
      <c r="N371" s="243"/>
      <c r="O371" s="244"/>
      <c r="P371" s="245"/>
      <c r="Q371" s="148"/>
      <c r="R371" s="148"/>
      <c r="S371" s="148"/>
      <c r="T371" s="148"/>
      <c r="U371" s="148"/>
      <c r="V371" s="148"/>
      <c r="W371" s="148"/>
      <c r="X371" s="148"/>
      <c r="Y371" s="148"/>
      <c r="Z371" s="148"/>
    </row>
    <row r="372" spans="1:26" ht="15.75" customHeight="1">
      <c r="A372" s="148"/>
      <c r="B372" s="148"/>
      <c r="C372" s="148"/>
      <c r="D372" s="148"/>
      <c r="E372" s="148"/>
      <c r="F372" s="148"/>
      <c r="G372" s="148"/>
      <c r="H372" s="227"/>
      <c r="I372" s="148"/>
      <c r="J372" s="148"/>
      <c r="K372" s="148"/>
      <c r="L372" s="148"/>
      <c r="M372" s="148"/>
      <c r="N372" s="243"/>
      <c r="O372" s="244"/>
      <c r="P372" s="245"/>
      <c r="Q372" s="148"/>
      <c r="R372" s="148"/>
      <c r="S372" s="148"/>
      <c r="T372" s="148"/>
      <c r="U372" s="148"/>
      <c r="V372" s="148"/>
      <c r="W372" s="148"/>
      <c r="X372" s="148"/>
      <c r="Y372" s="148"/>
      <c r="Z372" s="148"/>
    </row>
    <row r="373" spans="1:26" ht="15.75" customHeight="1">
      <c r="A373" s="148"/>
      <c r="B373" s="148"/>
      <c r="C373" s="148"/>
      <c r="D373" s="148"/>
      <c r="E373" s="148"/>
      <c r="F373" s="148"/>
      <c r="G373" s="148"/>
      <c r="H373" s="227"/>
      <c r="I373" s="148"/>
      <c r="J373" s="148"/>
      <c r="K373" s="148"/>
      <c r="L373" s="148"/>
      <c r="M373" s="148"/>
      <c r="N373" s="243"/>
      <c r="O373" s="244"/>
      <c r="P373" s="245"/>
      <c r="Q373" s="148"/>
      <c r="R373" s="148"/>
      <c r="S373" s="148"/>
      <c r="T373" s="148"/>
      <c r="U373" s="148"/>
      <c r="V373" s="148"/>
      <c r="W373" s="148"/>
      <c r="X373" s="148"/>
      <c r="Y373" s="148"/>
      <c r="Z373" s="148"/>
    </row>
    <row r="374" spans="1:26" ht="15.75" customHeight="1">
      <c r="A374" s="148"/>
      <c r="B374" s="148"/>
      <c r="C374" s="148"/>
      <c r="D374" s="148"/>
      <c r="E374" s="148"/>
      <c r="F374" s="148"/>
      <c r="G374" s="148"/>
      <c r="H374" s="227"/>
      <c r="I374" s="148"/>
      <c r="J374" s="148"/>
      <c r="K374" s="148"/>
      <c r="L374" s="148"/>
      <c r="M374" s="148"/>
      <c r="N374" s="243"/>
      <c r="O374" s="244"/>
      <c r="P374" s="245"/>
      <c r="Q374" s="148"/>
      <c r="R374" s="148"/>
      <c r="S374" s="148"/>
      <c r="T374" s="148"/>
      <c r="U374" s="148"/>
      <c r="V374" s="148"/>
      <c r="W374" s="148"/>
      <c r="X374" s="148"/>
      <c r="Y374" s="148"/>
      <c r="Z374" s="148"/>
    </row>
    <row r="375" spans="1:26" ht="15.75" customHeight="1">
      <c r="A375" s="148"/>
      <c r="B375" s="148"/>
      <c r="C375" s="148"/>
      <c r="D375" s="148"/>
      <c r="E375" s="148"/>
      <c r="F375" s="148"/>
      <c r="G375" s="148"/>
      <c r="H375" s="227"/>
      <c r="I375" s="148"/>
      <c r="J375" s="148"/>
      <c r="K375" s="148"/>
      <c r="L375" s="148"/>
      <c r="M375" s="148"/>
      <c r="N375" s="243"/>
      <c r="O375" s="244"/>
      <c r="P375" s="245"/>
      <c r="Q375" s="148"/>
      <c r="R375" s="148"/>
      <c r="S375" s="148"/>
      <c r="T375" s="148"/>
      <c r="U375" s="148"/>
      <c r="V375" s="148"/>
      <c r="W375" s="148"/>
      <c r="X375" s="148"/>
      <c r="Y375" s="148"/>
      <c r="Z375" s="148"/>
    </row>
    <row r="376" spans="1:26" ht="15.75" customHeight="1">
      <c r="A376" s="148"/>
      <c r="B376" s="148"/>
      <c r="C376" s="148"/>
      <c r="D376" s="148"/>
      <c r="E376" s="148"/>
      <c r="F376" s="148"/>
      <c r="G376" s="148"/>
      <c r="H376" s="227"/>
      <c r="I376" s="148"/>
      <c r="J376" s="148"/>
      <c r="K376" s="148"/>
      <c r="L376" s="148"/>
      <c r="M376" s="148"/>
      <c r="N376" s="243"/>
      <c r="O376" s="244"/>
      <c r="P376" s="245"/>
      <c r="Q376" s="148"/>
      <c r="R376" s="148"/>
      <c r="S376" s="148"/>
      <c r="T376" s="148"/>
      <c r="U376" s="148"/>
      <c r="V376" s="148"/>
      <c r="W376" s="148"/>
      <c r="X376" s="148"/>
      <c r="Y376" s="148"/>
      <c r="Z376" s="148"/>
    </row>
    <row r="377" spans="1:26" ht="15.75" customHeight="1">
      <c r="A377" s="148"/>
      <c r="B377" s="148"/>
      <c r="C377" s="148"/>
      <c r="D377" s="148"/>
      <c r="E377" s="148"/>
      <c r="F377" s="148"/>
      <c r="G377" s="148"/>
      <c r="H377" s="227"/>
      <c r="I377" s="148"/>
      <c r="J377" s="148"/>
      <c r="K377" s="148"/>
      <c r="L377" s="148"/>
      <c r="M377" s="148"/>
      <c r="N377" s="243"/>
      <c r="O377" s="244"/>
      <c r="P377" s="245"/>
      <c r="Q377" s="148"/>
      <c r="R377" s="148"/>
      <c r="S377" s="148"/>
      <c r="T377" s="148"/>
      <c r="U377" s="148"/>
      <c r="V377" s="148"/>
      <c r="W377" s="148"/>
      <c r="X377" s="148"/>
      <c r="Y377" s="148"/>
      <c r="Z377" s="148"/>
    </row>
    <row r="378" spans="1:26" ht="15.75" customHeight="1">
      <c r="A378" s="148"/>
      <c r="B378" s="148"/>
      <c r="C378" s="148"/>
      <c r="D378" s="148"/>
      <c r="E378" s="148"/>
      <c r="F378" s="148"/>
      <c r="G378" s="148"/>
      <c r="H378" s="227"/>
      <c r="I378" s="148"/>
      <c r="J378" s="148"/>
      <c r="K378" s="148"/>
      <c r="L378" s="148"/>
      <c r="M378" s="148"/>
      <c r="N378" s="243"/>
      <c r="O378" s="244"/>
      <c r="P378" s="245"/>
      <c r="Q378" s="148"/>
      <c r="R378" s="148"/>
      <c r="S378" s="148"/>
      <c r="T378" s="148"/>
      <c r="U378" s="148"/>
      <c r="V378" s="148"/>
      <c r="W378" s="148"/>
      <c r="X378" s="148"/>
      <c r="Y378" s="148"/>
      <c r="Z378" s="148"/>
    </row>
    <row r="379" spans="1:26" ht="15.75" customHeight="1">
      <c r="A379" s="148"/>
      <c r="B379" s="148"/>
      <c r="C379" s="148"/>
      <c r="D379" s="148"/>
      <c r="E379" s="148"/>
      <c r="F379" s="148"/>
      <c r="G379" s="148"/>
      <c r="H379" s="227"/>
      <c r="I379" s="148"/>
      <c r="J379" s="148"/>
      <c r="K379" s="148"/>
      <c r="L379" s="148"/>
      <c r="M379" s="148"/>
      <c r="N379" s="243"/>
      <c r="O379" s="244"/>
      <c r="P379" s="245"/>
      <c r="Q379" s="148"/>
      <c r="R379" s="148"/>
      <c r="S379" s="148"/>
      <c r="T379" s="148"/>
      <c r="U379" s="148"/>
      <c r="V379" s="148"/>
      <c r="W379" s="148"/>
      <c r="X379" s="148"/>
      <c r="Y379" s="148"/>
      <c r="Z379" s="148"/>
    </row>
    <row r="380" spans="1:26" ht="15.75" customHeight="1">
      <c r="A380" s="148"/>
      <c r="B380" s="148"/>
      <c r="C380" s="148"/>
      <c r="D380" s="148"/>
      <c r="E380" s="148"/>
      <c r="F380" s="148"/>
      <c r="G380" s="148"/>
      <c r="H380" s="227"/>
      <c r="I380" s="148"/>
      <c r="J380" s="148"/>
      <c r="K380" s="148"/>
      <c r="L380" s="148"/>
      <c r="M380" s="148"/>
      <c r="N380" s="243"/>
      <c r="O380" s="244"/>
      <c r="P380" s="245"/>
      <c r="Q380" s="148"/>
      <c r="R380" s="148"/>
      <c r="S380" s="148"/>
      <c r="T380" s="148"/>
      <c r="U380" s="148"/>
      <c r="V380" s="148"/>
      <c r="W380" s="148"/>
      <c r="X380" s="148"/>
      <c r="Y380" s="148"/>
      <c r="Z380" s="148"/>
    </row>
    <row r="381" spans="1:26" ht="15.75" customHeight="1">
      <c r="A381" s="148"/>
      <c r="B381" s="148"/>
      <c r="C381" s="148"/>
      <c r="D381" s="148"/>
      <c r="E381" s="148"/>
      <c r="F381" s="148"/>
      <c r="G381" s="148"/>
      <c r="H381" s="227"/>
      <c r="I381" s="148"/>
      <c r="J381" s="148"/>
      <c r="K381" s="148"/>
      <c r="L381" s="148"/>
      <c r="M381" s="148"/>
      <c r="N381" s="243"/>
      <c r="O381" s="244"/>
      <c r="P381" s="245"/>
      <c r="Q381" s="148"/>
      <c r="R381" s="148"/>
      <c r="S381" s="148"/>
      <c r="T381" s="148"/>
      <c r="U381" s="148"/>
      <c r="V381" s="148"/>
      <c r="W381" s="148"/>
      <c r="X381" s="148"/>
      <c r="Y381" s="148"/>
      <c r="Z381" s="148"/>
    </row>
    <row r="382" spans="1:26" ht="15.75" customHeight="1">
      <c r="A382" s="148"/>
      <c r="B382" s="148"/>
      <c r="C382" s="148"/>
      <c r="D382" s="148"/>
      <c r="E382" s="148"/>
      <c r="F382" s="148"/>
      <c r="G382" s="148"/>
      <c r="H382" s="227"/>
      <c r="I382" s="148"/>
      <c r="J382" s="148"/>
      <c r="K382" s="148"/>
      <c r="L382" s="148"/>
      <c r="M382" s="148"/>
      <c r="N382" s="243"/>
      <c r="O382" s="244"/>
      <c r="P382" s="245"/>
      <c r="Q382" s="148"/>
      <c r="R382" s="148"/>
      <c r="S382" s="148"/>
      <c r="T382" s="148"/>
      <c r="U382" s="148"/>
      <c r="V382" s="148"/>
      <c r="W382" s="148"/>
      <c r="X382" s="148"/>
      <c r="Y382" s="148"/>
      <c r="Z382" s="148"/>
    </row>
    <row r="383" spans="1:26" ht="15.75" customHeight="1">
      <c r="A383" s="148"/>
      <c r="B383" s="148"/>
      <c r="C383" s="148"/>
      <c r="D383" s="148"/>
      <c r="E383" s="148"/>
      <c r="F383" s="148"/>
      <c r="G383" s="148"/>
      <c r="H383" s="227"/>
      <c r="I383" s="148"/>
      <c r="J383" s="148"/>
      <c r="K383" s="148"/>
      <c r="L383" s="148"/>
      <c r="M383" s="148"/>
      <c r="N383" s="243"/>
      <c r="O383" s="244"/>
      <c r="P383" s="245"/>
      <c r="Q383" s="148"/>
      <c r="R383" s="148"/>
      <c r="S383" s="148"/>
      <c r="T383" s="148"/>
      <c r="U383" s="148"/>
      <c r="V383" s="148"/>
      <c r="W383" s="148"/>
      <c r="X383" s="148"/>
      <c r="Y383" s="148"/>
      <c r="Z383" s="148"/>
    </row>
    <row r="384" spans="1:26" ht="15.75" customHeight="1">
      <c r="A384" s="148"/>
      <c r="B384" s="148"/>
      <c r="C384" s="148"/>
      <c r="D384" s="148"/>
      <c r="E384" s="148"/>
      <c r="F384" s="148"/>
      <c r="G384" s="148"/>
      <c r="H384" s="227"/>
      <c r="I384" s="148"/>
      <c r="J384" s="148"/>
      <c r="K384" s="148"/>
      <c r="L384" s="148"/>
      <c r="M384" s="148"/>
      <c r="N384" s="243"/>
      <c r="O384" s="244"/>
      <c r="P384" s="245"/>
      <c r="Q384" s="148"/>
      <c r="R384" s="148"/>
      <c r="S384" s="148"/>
      <c r="T384" s="148"/>
      <c r="U384" s="148"/>
      <c r="V384" s="148"/>
      <c r="W384" s="148"/>
      <c r="X384" s="148"/>
      <c r="Y384" s="148"/>
      <c r="Z384" s="148"/>
    </row>
    <row r="385" spans="1:26" ht="15.75" customHeight="1">
      <c r="A385" s="148"/>
      <c r="B385" s="148"/>
      <c r="C385" s="148"/>
      <c r="D385" s="148"/>
      <c r="E385" s="148"/>
      <c r="F385" s="148"/>
      <c r="G385" s="148"/>
      <c r="H385" s="227"/>
      <c r="I385" s="148"/>
      <c r="J385" s="148"/>
      <c r="K385" s="148"/>
      <c r="L385" s="148"/>
      <c r="M385" s="148"/>
      <c r="N385" s="243"/>
      <c r="O385" s="244"/>
      <c r="P385" s="245"/>
      <c r="Q385" s="148"/>
      <c r="R385" s="148"/>
      <c r="S385" s="148"/>
      <c r="T385" s="148"/>
      <c r="U385" s="148"/>
      <c r="V385" s="148"/>
      <c r="W385" s="148"/>
      <c r="X385" s="148"/>
      <c r="Y385" s="148"/>
      <c r="Z385" s="148"/>
    </row>
    <row r="386" spans="1:26" ht="15.75" customHeight="1">
      <c r="A386" s="148"/>
      <c r="B386" s="148"/>
      <c r="C386" s="148"/>
      <c r="D386" s="148"/>
      <c r="E386" s="148"/>
      <c r="F386" s="148"/>
      <c r="G386" s="148"/>
      <c r="H386" s="227"/>
      <c r="I386" s="148"/>
      <c r="J386" s="148"/>
      <c r="K386" s="148"/>
      <c r="L386" s="148"/>
      <c r="M386" s="148"/>
      <c r="N386" s="243"/>
      <c r="O386" s="244"/>
      <c r="P386" s="245"/>
      <c r="Q386" s="148"/>
      <c r="R386" s="148"/>
      <c r="S386" s="148"/>
      <c r="T386" s="148"/>
      <c r="U386" s="148"/>
      <c r="V386" s="148"/>
      <c r="W386" s="148"/>
      <c r="X386" s="148"/>
      <c r="Y386" s="148"/>
      <c r="Z386" s="148"/>
    </row>
    <row r="387" spans="1:26" ht="15.75" customHeight="1">
      <c r="A387" s="148"/>
      <c r="B387" s="148"/>
      <c r="C387" s="148"/>
      <c r="D387" s="148"/>
      <c r="E387" s="148"/>
      <c r="F387" s="148"/>
      <c r="G387" s="148"/>
      <c r="H387" s="227"/>
      <c r="I387" s="148"/>
      <c r="J387" s="148"/>
      <c r="K387" s="148"/>
      <c r="L387" s="148"/>
      <c r="M387" s="148"/>
      <c r="N387" s="243"/>
      <c r="O387" s="244"/>
      <c r="P387" s="245"/>
      <c r="Q387" s="148"/>
      <c r="R387" s="148"/>
      <c r="S387" s="148"/>
      <c r="T387" s="148"/>
      <c r="U387" s="148"/>
      <c r="V387" s="148"/>
      <c r="W387" s="148"/>
      <c r="X387" s="148"/>
      <c r="Y387" s="148"/>
      <c r="Z387" s="148"/>
    </row>
    <row r="388" spans="1:26" ht="15.75" customHeight="1">
      <c r="A388" s="148"/>
      <c r="B388" s="148"/>
      <c r="C388" s="148"/>
      <c r="D388" s="148"/>
      <c r="E388" s="148"/>
      <c r="F388" s="148"/>
      <c r="G388" s="148"/>
      <c r="H388" s="227"/>
      <c r="I388" s="148"/>
      <c r="J388" s="148"/>
      <c r="K388" s="148"/>
      <c r="L388" s="148"/>
      <c r="M388" s="148"/>
      <c r="N388" s="243"/>
      <c r="O388" s="244"/>
      <c r="P388" s="245"/>
      <c r="Q388" s="148"/>
      <c r="R388" s="148"/>
      <c r="S388" s="148"/>
      <c r="T388" s="148"/>
      <c r="U388" s="148"/>
      <c r="V388" s="148"/>
      <c r="W388" s="148"/>
      <c r="X388" s="148"/>
      <c r="Y388" s="148"/>
      <c r="Z388" s="148"/>
    </row>
    <row r="389" spans="1:26" ht="15.75" customHeight="1">
      <c r="A389" s="148"/>
      <c r="B389" s="148"/>
      <c r="C389" s="148"/>
      <c r="D389" s="148"/>
      <c r="E389" s="148"/>
      <c r="F389" s="148"/>
      <c r="G389" s="148"/>
      <c r="H389" s="227"/>
      <c r="I389" s="148"/>
      <c r="J389" s="148"/>
      <c r="K389" s="148"/>
      <c r="L389" s="148"/>
      <c r="M389" s="148"/>
      <c r="N389" s="243"/>
      <c r="O389" s="244"/>
      <c r="P389" s="245"/>
      <c r="Q389" s="148"/>
      <c r="R389" s="148"/>
      <c r="S389" s="148"/>
      <c r="T389" s="148"/>
      <c r="U389" s="148"/>
      <c r="V389" s="148"/>
      <c r="W389" s="148"/>
      <c r="X389" s="148"/>
      <c r="Y389" s="148"/>
      <c r="Z389" s="148"/>
    </row>
    <row r="390" spans="1:26" ht="15.75" customHeight="1">
      <c r="A390" s="148"/>
      <c r="B390" s="148"/>
      <c r="C390" s="148"/>
      <c r="D390" s="148"/>
      <c r="E390" s="148"/>
      <c r="F390" s="148"/>
      <c r="G390" s="148"/>
      <c r="H390" s="227"/>
      <c r="I390" s="148"/>
      <c r="J390" s="148"/>
      <c r="K390" s="148"/>
      <c r="L390" s="148"/>
      <c r="M390" s="148"/>
      <c r="N390" s="243"/>
      <c r="O390" s="244"/>
      <c r="P390" s="245"/>
      <c r="Q390" s="148"/>
      <c r="R390" s="148"/>
      <c r="S390" s="148"/>
      <c r="T390" s="148"/>
      <c r="U390" s="148"/>
      <c r="V390" s="148"/>
      <c r="W390" s="148"/>
      <c r="X390" s="148"/>
      <c r="Y390" s="148"/>
      <c r="Z390" s="148"/>
    </row>
    <row r="391" spans="1:26" ht="15.75" customHeight="1">
      <c r="A391" s="148"/>
      <c r="B391" s="148"/>
      <c r="C391" s="148"/>
      <c r="D391" s="148"/>
      <c r="E391" s="148"/>
      <c r="F391" s="148"/>
      <c r="G391" s="148"/>
      <c r="H391" s="227"/>
      <c r="I391" s="148"/>
      <c r="J391" s="148"/>
      <c r="K391" s="148"/>
      <c r="L391" s="148"/>
      <c r="M391" s="148"/>
      <c r="N391" s="243"/>
      <c r="O391" s="244"/>
      <c r="P391" s="245"/>
      <c r="Q391" s="148"/>
      <c r="R391" s="148"/>
      <c r="S391" s="148"/>
      <c r="T391" s="148"/>
      <c r="U391" s="148"/>
      <c r="V391" s="148"/>
      <c r="W391" s="148"/>
      <c r="X391" s="148"/>
      <c r="Y391" s="148"/>
      <c r="Z391" s="148"/>
    </row>
    <row r="392" spans="1:26" ht="15.75" customHeight="1">
      <c r="A392" s="148"/>
      <c r="B392" s="148"/>
      <c r="C392" s="148"/>
      <c r="D392" s="148"/>
      <c r="E392" s="148"/>
      <c r="F392" s="148"/>
      <c r="G392" s="148"/>
      <c r="H392" s="227"/>
      <c r="I392" s="148"/>
      <c r="J392" s="148"/>
      <c r="K392" s="148"/>
      <c r="L392" s="148"/>
      <c r="M392" s="148"/>
      <c r="N392" s="243"/>
      <c r="O392" s="244"/>
      <c r="P392" s="245"/>
      <c r="Q392" s="148"/>
      <c r="R392" s="148"/>
      <c r="S392" s="148"/>
      <c r="T392" s="148"/>
      <c r="U392" s="148"/>
      <c r="V392" s="148"/>
      <c r="W392" s="148"/>
      <c r="X392" s="148"/>
      <c r="Y392" s="148"/>
      <c r="Z392" s="148"/>
    </row>
    <row r="393" spans="1:26" ht="15.75" customHeight="1">
      <c r="A393" s="148"/>
      <c r="B393" s="148"/>
      <c r="C393" s="148"/>
      <c r="D393" s="148"/>
      <c r="E393" s="148"/>
      <c r="F393" s="148"/>
      <c r="G393" s="148"/>
      <c r="H393" s="227"/>
      <c r="I393" s="148"/>
      <c r="J393" s="148"/>
      <c r="K393" s="148"/>
      <c r="L393" s="148"/>
      <c r="M393" s="148"/>
      <c r="N393" s="243"/>
      <c r="O393" s="244"/>
      <c r="P393" s="245"/>
      <c r="Q393" s="148"/>
      <c r="R393" s="148"/>
      <c r="S393" s="148"/>
      <c r="T393" s="148"/>
      <c r="U393" s="148"/>
      <c r="V393" s="148"/>
      <c r="W393" s="148"/>
      <c r="X393" s="148"/>
      <c r="Y393" s="148"/>
      <c r="Z393" s="148"/>
    </row>
    <row r="394" spans="1:26" ht="15.75" customHeight="1">
      <c r="A394" s="148"/>
      <c r="B394" s="148"/>
      <c r="C394" s="148"/>
      <c r="D394" s="148"/>
      <c r="E394" s="148"/>
      <c r="F394" s="148"/>
      <c r="G394" s="148"/>
      <c r="H394" s="227"/>
      <c r="I394" s="148"/>
      <c r="J394" s="148"/>
      <c r="K394" s="148"/>
      <c r="L394" s="148"/>
      <c r="M394" s="148"/>
      <c r="N394" s="243"/>
      <c r="O394" s="244"/>
      <c r="P394" s="245"/>
      <c r="Q394" s="148"/>
      <c r="R394" s="148"/>
      <c r="S394" s="148"/>
      <c r="T394" s="148"/>
      <c r="U394" s="148"/>
      <c r="V394" s="148"/>
      <c r="W394" s="148"/>
      <c r="X394" s="148"/>
      <c r="Y394" s="148"/>
      <c r="Z394" s="148"/>
    </row>
    <row r="395" spans="1:26" ht="15.75" customHeight="1">
      <c r="A395" s="148"/>
      <c r="B395" s="148"/>
      <c r="C395" s="148"/>
      <c r="D395" s="148"/>
      <c r="E395" s="148"/>
      <c r="F395" s="148"/>
      <c r="G395" s="148"/>
      <c r="H395" s="227"/>
      <c r="I395" s="148"/>
      <c r="J395" s="148"/>
      <c r="K395" s="148"/>
      <c r="L395" s="148"/>
      <c r="M395" s="148"/>
      <c r="N395" s="243"/>
      <c r="O395" s="244"/>
      <c r="P395" s="245"/>
      <c r="Q395" s="148"/>
      <c r="R395" s="148"/>
      <c r="S395" s="148"/>
      <c r="T395" s="148"/>
      <c r="U395" s="148"/>
      <c r="V395" s="148"/>
      <c r="W395" s="148"/>
      <c r="X395" s="148"/>
      <c r="Y395" s="148"/>
      <c r="Z395" s="148"/>
    </row>
    <row r="396" spans="1:26" ht="15.75" customHeight="1">
      <c r="A396" s="148"/>
      <c r="B396" s="148"/>
      <c r="C396" s="148"/>
      <c r="D396" s="148"/>
      <c r="E396" s="148"/>
      <c r="F396" s="148"/>
      <c r="G396" s="148"/>
      <c r="H396" s="227"/>
      <c r="I396" s="148"/>
      <c r="J396" s="148"/>
      <c r="K396" s="148"/>
      <c r="L396" s="148"/>
      <c r="M396" s="148"/>
      <c r="N396" s="243"/>
      <c r="O396" s="244"/>
      <c r="P396" s="245"/>
      <c r="Q396" s="148"/>
      <c r="R396" s="148"/>
      <c r="S396" s="148"/>
      <c r="T396" s="148"/>
      <c r="U396" s="148"/>
      <c r="V396" s="148"/>
      <c r="W396" s="148"/>
      <c r="X396" s="148"/>
      <c r="Y396" s="148"/>
      <c r="Z396" s="148"/>
    </row>
    <row r="397" spans="1:26" ht="15.75" customHeight="1">
      <c r="A397" s="148"/>
      <c r="B397" s="148"/>
      <c r="C397" s="148"/>
      <c r="D397" s="148"/>
      <c r="E397" s="148"/>
      <c r="F397" s="148"/>
      <c r="G397" s="148"/>
      <c r="H397" s="227"/>
      <c r="I397" s="148"/>
      <c r="J397" s="148"/>
      <c r="K397" s="148"/>
      <c r="L397" s="148"/>
      <c r="M397" s="148"/>
      <c r="N397" s="243"/>
      <c r="O397" s="244"/>
      <c r="P397" s="245"/>
      <c r="Q397" s="148"/>
      <c r="R397" s="148"/>
      <c r="S397" s="148"/>
      <c r="T397" s="148"/>
      <c r="U397" s="148"/>
      <c r="V397" s="148"/>
      <c r="W397" s="148"/>
      <c r="X397" s="148"/>
      <c r="Y397" s="148"/>
      <c r="Z397" s="148"/>
    </row>
    <row r="398" spans="1:26" ht="15.75" customHeight="1">
      <c r="A398" s="148"/>
      <c r="B398" s="148"/>
      <c r="C398" s="148"/>
      <c r="D398" s="148"/>
      <c r="E398" s="148"/>
      <c r="F398" s="148"/>
      <c r="G398" s="148"/>
      <c r="H398" s="227"/>
      <c r="I398" s="148"/>
      <c r="J398" s="148"/>
      <c r="K398" s="148"/>
      <c r="L398" s="148"/>
      <c r="M398" s="148"/>
      <c r="N398" s="243"/>
      <c r="O398" s="244"/>
      <c r="P398" s="245"/>
      <c r="Q398" s="148"/>
      <c r="R398" s="148"/>
      <c r="S398" s="148"/>
      <c r="T398" s="148"/>
      <c r="U398" s="148"/>
      <c r="V398" s="148"/>
      <c r="W398" s="148"/>
      <c r="X398" s="148"/>
      <c r="Y398" s="148"/>
      <c r="Z398" s="148"/>
    </row>
    <row r="399" spans="1:26" ht="15.75" customHeight="1">
      <c r="A399" s="148"/>
      <c r="B399" s="148"/>
      <c r="C399" s="148"/>
      <c r="D399" s="148"/>
      <c r="E399" s="148"/>
      <c r="F399" s="148"/>
      <c r="G399" s="148"/>
      <c r="H399" s="227"/>
      <c r="I399" s="148"/>
      <c r="J399" s="148"/>
      <c r="K399" s="148"/>
      <c r="L399" s="148"/>
      <c r="M399" s="148"/>
      <c r="N399" s="243"/>
      <c r="O399" s="244"/>
      <c r="P399" s="245"/>
      <c r="Q399" s="148"/>
      <c r="R399" s="148"/>
      <c r="S399" s="148"/>
      <c r="T399" s="148"/>
      <c r="U399" s="148"/>
      <c r="V399" s="148"/>
      <c r="W399" s="148"/>
      <c r="X399" s="148"/>
      <c r="Y399" s="148"/>
      <c r="Z399" s="148"/>
    </row>
    <row r="400" spans="1:26" ht="15.75" customHeight="1">
      <c r="A400" s="148"/>
      <c r="B400" s="148"/>
      <c r="C400" s="148"/>
      <c r="D400" s="148"/>
      <c r="E400" s="148"/>
      <c r="F400" s="148"/>
      <c r="G400" s="148"/>
      <c r="H400" s="227"/>
      <c r="I400" s="148"/>
      <c r="J400" s="148"/>
      <c r="K400" s="148"/>
      <c r="L400" s="148"/>
      <c r="M400" s="148"/>
      <c r="N400" s="243"/>
      <c r="O400" s="244"/>
      <c r="P400" s="245"/>
      <c r="Q400" s="148"/>
      <c r="R400" s="148"/>
      <c r="S400" s="148"/>
      <c r="T400" s="148"/>
      <c r="U400" s="148"/>
      <c r="V400" s="148"/>
      <c r="W400" s="148"/>
      <c r="X400" s="148"/>
      <c r="Y400" s="148"/>
      <c r="Z400" s="148"/>
    </row>
    <row r="401" spans="1:26" ht="15.75" customHeight="1">
      <c r="A401" s="148"/>
      <c r="B401" s="148"/>
      <c r="C401" s="148"/>
      <c r="D401" s="148"/>
      <c r="E401" s="148"/>
      <c r="F401" s="148"/>
      <c r="G401" s="148"/>
      <c r="H401" s="227"/>
      <c r="I401" s="148"/>
      <c r="J401" s="148"/>
      <c r="K401" s="148"/>
      <c r="L401" s="148"/>
      <c r="M401" s="148"/>
      <c r="N401" s="243"/>
      <c r="O401" s="244"/>
      <c r="P401" s="245"/>
      <c r="Q401" s="148"/>
      <c r="R401" s="148"/>
      <c r="S401" s="148"/>
      <c r="T401" s="148"/>
      <c r="U401" s="148"/>
      <c r="V401" s="148"/>
      <c r="W401" s="148"/>
      <c r="X401" s="148"/>
      <c r="Y401" s="148"/>
      <c r="Z401" s="148"/>
    </row>
    <row r="402" spans="1:26" ht="15.75" customHeight="1">
      <c r="A402" s="148"/>
      <c r="B402" s="148"/>
      <c r="C402" s="148"/>
      <c r="D402" s="148"/>
      <c r="E402" s="148"/>
      <c r="F402" s="148"/>
      <c r="G402" s="148"/>
      <c r="H402" s="227"/>
      <c r="I402" s="148"/>
      <c r="J402" s="148"/>
      <c r="K402" s="148"/>
      <c r="L402" s="148"/>
      <c r="M402" s="148"/>
      <c r="N402" s="243"/>
      <c r="O402" s="244"/>
      <c r="P402" s="245"/>
      <c r="Q402" s="148"/>
      <c r="R402" s="148"/>
      <c r="S402" s="148"/>
      <c r="T402" s="148"/>
      <c r="U402" s="148"/>
      <c r="V402" s="148"/>
      <c r="W402" s="148"/>
      <c r="X402" s="148"/>
      <c r="Y402" s="148"/>
      <c r="Z402" s="148"/>
    </row>
    <row r="403" spans="1:26" ht="15.75" customHeight="1">
      <c r="A403" s="148"/>
      <c r="B403" s="148"/>
      <c r="C403" s="148"/>
      <c r="D403" s="148"/>
      <c r="E403" s="148"/>
      <c r="F403" s="148"/>
      <c r="G403" s="148"/>
      <c r="H403" s="227"/>
      <c r="I403" s="148"/>
      <c r="J403" s="148"/>
      <c r="K403" s="148"/>
      <c r="L403" s="148"/>
      <c r="M403" s="148"/>
      <c r="N403" s="243"/>
      <c r="O403" s="244"/>
      <c r="P403" s="245"/>
      <c r="Q403" s="148"/>
      <c r="R403" s="148"/>
      <c r="S403" s="148"/>
      <c r="T403" s="148"/>
      <c r="U403" s="148"/>
      <c r="V403" s="148"/>
      <c r="W403" s="148"/>
      <c r="X403" s="148"/>
      <c r="Y403" s="148"/>
      <c r="Z403" s="148"/>
    </row>
    <row r="404" spans="1:26" ht="15.75" customHeight="1">
      <c r="A404" s="148"/>
      <c r="B404" s="148"/>
      <c r="C404" s="148"/>
      <c r="D404" s="148"/>
      <c r="E404" s="148"/>
      <c r="F404" s="148"/>
      <c r="G404" s="148"/>
      <c r="H404" s="227"/>
      <c r="I404" s="148"/>
      <c r="J404" s="148"/>
      <c r="K404" s="148"/>
      <c r="L404" s="148"/>
      <c r="M404" s="148"/>
      <c r="N404" s="243"/>
      <c r="O404" s="244"/>
      <c r="P404" s="245"/>
      <c r="Q404" s="148"/>
      <c r="R404" s="148"/>
      <c r="S404" s="148"/>
      <c r="T404" s="148"/>
      <c r="U404" s="148"/>
      <c r="V404" s="148"/>
      <c r="W404" s="148"/>
      <c r="X404" s="148"/>
      <c r="Y404" s="148"/>
      <c r="Z404" s="148"/>
    </row>
    <row r="405" spans="1:26" ht="15.75" customHeight="1">
      <c r="A405" s="148"/>
      <c r="B405" s="148"/>
      <c r="C405" s="148"/>
      <c r="D405" s="148"/>
      <c r="E405" s="148"/>
      <c r="F405" s="148"/>
      <c r="G405" s="148"/>
      <c r="H405" s="227"/>
      <c r="I405" s="148"/>
      <c r="J405" s="148"/>
      <c r="K405" s="148"/>
      <c r="L405" s="148"/>
      <c r="M405" s="148"/>
      <c r="N405" s="243"/>
      <c r="O405" s="244"/>
      <c r="P405" s="245"/>
      <c r="Q405" s="148"/>
      <c r="R405" s="148"/>
      <c r="S405" s="148"/>
      <c r="T405" s="148"/>
      <c r="U405" s="148"/>
      <c r="V405" s="148"/>
      <c r="W405" s="148"/>
      <c r="X405" s="148"/>
      <c r="Y405" s="148"/>
      <c r="Z405" s="148"/>
    </row>
    <row r="406" spans="1:26" ht="15.75" customHeight="1">
      <c r="A406" s="148"/>
      <c r="B406" s="148"/>
      <c r="C406" s="148"/>
      <c r="D406" s="148"/>
      <c r="E406" s="148"/>
      <c r="F406" s="148"/>
      <c r="G406" s="148"/>
      <c r="H406" s="227"/>
      <c r="I406" s="148"/>
      <c r="J406" s="148"/>
      <c r="K406" s="148"/>
      <c r="L406" s="148"/>
      <c r="M406" s="148"/>
      <c r="N406" s="243"/>
      <c r="O406" s="244"/>
      <c r="P406" s="245"/>
      <c r="Q406" s="148"/>
      <c r="R406" s="148"/>
      <c r="S406" s="148"/>
      <c r="T406" s="148"/>
      <c r="U406" s="148"/>
      <c r="V406" s="148"/>
      <c r="W406" s="148"/>
      <c r="X406" s="148"/>
      <c r="Y406" s="148"/>
      <c r="Z406" s="148"/>
    </row>
    <row r="407" spans="1:26" ht="15.75" customHeight="1">
      <c r="A407" s="148"/>
      <c r="B407" s="148"/>
      <c r="C407" s="148"/>
      <c r="D407" s="148"/>
      <c r="E407" s="148"/>
      <c r="F407" s="148"/>
      <c r="G407" s="148"/>
      <c r="H407" s="227"/>
      <c r="I407" s="148"/>
      <c r="J407" s="148"/>
      <c r="K407" s="148"/>
      <c r="L407" s="148"/>
      <c r="M407" s="148"/>
      <c r="N407" s="243"/>
      <c r="O407" s="244"/>
      <c r="P407" s="245"/>
      <c r="Q407" s="148"/>
      <c r="R407" s="148"/>
      <c r="S407" s="148"/>
      <c r="T407" s="148"/>
      <c r="U407" s="148"/>
      <c r="V407" s="148"/>
      <c r="W407" s="148"/>
      <c r="X407" s="148"/>
      <c r="Y407" s="148"/>
      <c r="Z407" s="148"/>
    </row>
    <row r="408" spans="1:26" ht="15.75" customHeight="1">
      <c r="A408" s="148"/>
      <c r="B408" s="148"/>
      <c r="C408" s="148"/>
      <c r="D408" s="148"/>
      <c r="E408" s="148"/>
      <c r="F408" s="148"/>
      <c r="G408" s="148"/>
      <c r="H408" s="227"/>
      <c r="I408" s="148"/>
      <c r="J408" s="148"/>
      <c r="K408" s="148"/>
      <c r="L408" s="148"/>
      <c r="M408" s="148"/>
      <c r="N408" s="243"/>
      <c r="O408" s="244"/>
      <c r="P408" s="245"/>
      <c r="Q408" s="148"/>
      <c r="R408" s="148"/>
      <c r="S408" s="148"/>
      <c r="T408" s="148"/>
      <c r="U408" s="148"/>
      <c r="V408" s="148"/>
      <c r="W408" s="148"/>
      <c r="X408" s="148"/>
      <c r="Y408" s="148"/>
      <c r="Z408" s="148"/>
    </row>
    <row r="409" spans="1:26" ht="15.75" customHeight="1">
      <c r="A409" s="148"/>
      <c r="B409" s="148"/>
      <c r="C409" s="148"/>
      <c r="D409" s="148"/>
      <c r="E409" s="148"/>
      <c r="F409" s="148"/>
      <c r="G409" s="148"/>
      <c r="H409" s="227"/>
      <c r="I409" s="148"/>
      <c r="J409" s="148"/>
      <c r="K409" s="148"/>
      <c r="L409" s="148"/>
      <c r="M409" s="148"/>
      <c r="N409" s="243"/>
      <c r="O409" s="244"/>
      <c r="P409" s="245"/>
      <c r="Q409" s="148"/>
      <c r="R409" s="148"/>
      <c r="S409" s="148"/>
      <c r="T409" s="148"/>
      <c r="U409" s="148"/>
      <c r="V409" s="148"/>
      <c r="W409" s="148"/>
      <c r="X409" s="148"/>
      <c r="Y409" s="148"/>
      <c r="Z409" s="148"/>
    </row>
    <row r="410" spans="1:26" ht="15.75" customHeight="1">
      <c r="A410" s="148"/>
      <c r="B410" s="148"/>
      <c r="C410" s="148"/>
      <c r="D410" s="148"/>
      <c r="E410" s="148"/>
      <c r="F410" s="148"/>
      <c r="G410" s="148"/>
      <c r="H410" s="227"/>
      <c r="I410" s="148"/>
      <c r="J410" s="148"/>
      <c r="K410" s="148"/>
      <c r="L410" s="148"/>
      <c r="M410" s="148"/>
      <c r="N410" s="243"/>
      <c r="O410" s="244"/>
      <c r="P410" s="245"/>
      <c r="Q410" s="148"/>
      <c r="R410" s="148"/>
      <c r="S410" s="148"/>
      <c r="T410" s="148"/>
      <c r="U410" s="148"/>
      <c r="V410" s="148"/>
      <c r="W410" s="148"/>
      <c r="X410" s="148"/>
      <c r="Y410" s="148"/>
      <c r="Z410" s="148"/>
    </row>
    <row r="411" spans="1:26" ht="15.75" customHeight="1">
      <c r="A411" s="148"/>
      <c r="B411" s="148"/>
      <c r="C411" s="148"/>
      <c r="D411" s="148"/>
      <c r="E411" s="148"/>
      <c r="F411" s="148"/>
      <c r="G411" s="148"/>
      <c r="H411" s="227"/>
      <c r="I411" s="148"/>
      <c r="J411" s="148"/>
      <c r="K411" s="148"/>
      <c r="L411" s="148"/>
      <c r="M411" s="148"/>
      <c r="N411" s="243"/>
      <c r="O411" s="244"/>
      <c r="P411" s="245"/>
      <c r="Q411" s="148"/>
      <c r="R411" s="148"/>
      <c r="S411" s="148"/>
      <c r="T411" s="148"/>
      <c r="U411" s="148"/>
      <c r="V411" s="148"/>
      <c r="W411" s="148"/>
      <c r="X411" s="148"/>
      <c r="Y411" s="148"/>
      <c r="Z411" s="148"/>
    </row>
    <row r="412" spans="1:26" ht="15.75" customHeight="1">
      <c r="A412" s="148"/>
      <c r="B412" s="148"/>
      <c r="C412" s="148"/>
      <c r="D412" s="148"/>
      <c r="E412" s="148"/>
      <c r="F412" s="148"/>
      <c r="G412" s="148"/>
      <c r="H412" s="227"/>
      <c r="I412" s="148"/>
      <c r="J412" s="148"/>
      <c r="K412" s="148"/>
      <c r="L412" s="148"/>
      <c r="M412" s="148"/>
      <c r="N412" s="243"/>
      <c r="O412" s="244"/>
      <c r="P412" s="245"/>
      <c r="Q412" s="148"/>
      <c r="R412" s="148"/>
      <c r="S412" s="148"/>
      <c r="T412" s="148"/>
      <c r="U412" s="148"/>
      <c r="V412" s="148"/>
      <c r="W412" s="148"/>
      <c r="X412" s="148"/>
      <c r="Y412" s="148"/>
      <c r="Z412" s="148"/>
    </row>
    <row r="413" spans="1:26" ht="15.75" customHeight="1">
      <c r="A413" s="148"/>
      <c r="B413" s="148"/>
      <c r="C413" s="148"/>
      <c r="D413" s="148"/>
      <c r="E413" s="148"/>
      <c r="F413" s="148"/>
      <c r="G413" s="148"/>
      <c r="H413" s="227"/>
      <c r="I413" s="148"/>
      <c r="J413" s="148"/>
      <c r="K413" s="148"/>
      <c r="L413" s="148"/>
      <c r="M413" s="148"/>
      <c r="N413" s="243"/>
      <c r="O413" s="244"/>
      <c r="P413" s="245"/>
      <c r="Q413" s="148"/>
      <c r="R413" s="148"/>
      <c r="S413" s="148"/>
      <c r="T413" s="148"/>
      <c r="U413" s="148"/>
      <c r="V413" s="148"/>
      <c r="W413" s="148"/>
      <c r="X413" s="148"/>
      <c r="Y413" s="148"/>
      <c r="Z413" s="148"/>
    </row>
    <row r="414" spans="1:26" ht="15.75" customHeight="1">
      <c r="A414" s="148"/>
      <c r="B414" s="148"/>
      <c r="C414" s="148"/>
      <c r="D414" s="148"/>
      <c r="E414" s="148"/>
      <c r="F414" s="148"/>
      <c r="G414" s="148"/>
      <c r="H414" s="227"/>
      <c r="I414" s="148"/>
      <c r="J414" s="148"/>
      <c r="K414" s="148"/>
      <c r="L414" s="148"/>
      <c r="M414" s="148"/>
      <c r="N414" s="243"/>
      <c r="O414" s="244"/>
      <c r="P414" s="245"/>
      <c r="Q414" s="148"/>
      <c r="R414" s="148"/>
      <c r="S414" s="148"/>
      <c r="T414" s="148"/>
      <c r="U414" s="148"/>
      <c r="V414" s="148"/>
      <c r="W414" s="148"/>
      <c r="X414" s="148"/>
      <c r="Y414" s="148"/>
      <c r="Z414" s="148"/>
    </row>
    <row r="415" spans="1:26" ht="15.75" customHeight="1">
      <c r="A415" s="148"/>
      <c r="B415" s="148"/>
      <c r="C415" s="148"/>
      <c r="D415" s="148"/>
      <c r="E415" s="148"/>
      <c r="F415" s="148"/>
      <c r="G415" s="148"/>
      <c r="H415" s="227"/>
      <c r="I415" s="148"/>
      <c r="J415" s="148"/>
      <c r="K415" s="148"/>
      <c r="L415" s="148"/>
      <c r="M415" s="148"/>
      <c r="N415" s="243"/>
      <c r="O415" s="244"/>
      <c r="P415" s="245"/>
      <c r="Q415" s="148"/>
      <c r="R415" s="148"/>
      <c r="S415" s="148"/>
      <c r="T415" s="148"/>
      <c r="U415" s="148"/>
      <c r="V415" s="148"/>
      <c r="W415" s="148"/>
      <c r="X415" s="148"/>
      <c r="Y415" s="148"/>
      <c r="Z415" s="148"/>
    </row>
    <row r="416" spans="1:26" ht="15.75" customHeight="1">
      <c r="A416" s="148"/>
      <c r="B416" s="148"/>
      <c r="C416" s="148"/>
      <c r="D416" s="148"/>
      <c r="E416" s="148"/>
      <c r="F416" s="148"/>
      <c r="G416" s="148"/>
      <c r="H416" s="227"/>
      <c r="I416" s="148"/>
      <c r="J416" s="148"/>
      <c r="K416" s="148"/>
      <c r="L416" s="148"/>
      <c r="M416" s="148"/>
      <c r="N416" s="243"/>
      <c r="O416" s="244"/>
      <c r="P416" s="245"/>
      <c r="Q416" s="148"/>
      <c r="R416" s="148"/>
      <c r="S416" s="148"/>
      <c r="T416" s="148"/>
      <c r="U416" s="148"/>
      <c r="V416" s="148"/>
      <c r="W416" s="148"/>
      <c r="X416" s="148"/>
      <c r="Y416" s="148"/>
      <c r="Z416" s="148"/>
    </row>
    <row r="417" spans="1:26" ht="15.75" customHeight="1">
      <c r="A417" s="148"/>
      <c r="B417" s="148"/>
      <c r="C417" s="148"/>
      <c r="D417" s="148"/>
      <c r="E417" s="148"/>
      <c r="F417" s="148"/>
      <c r="G417" s="148"/>
      <c r="H417" s="227"/>
      <c r="I417" s="148"/>
      <c r="J417" s="148"/>
      <c r="K417" s="148"/>
      <c r="L417" s="148"/>
      <c r="M417" s="148"/>
      <c r="N417" s="243"/>
      <c r="O417" s="244"/>
      <c r="P417" s="245"/>
      <c r="Q417" s="148"/>
      <c r="R417" s="148"/>
      <c r="S417" s="148"/>
      <c r="T417" s="148"/>
      <c r="U417" s="148"/>
      <c r="V417" s="148"/>
      <c r="W417" s="148"/>
      <c r="X417" s="148"/>
      <c r="Y417" s="148"/>
      <c r="Z417" s="148"/>
    </row>
    <row r="418" spans="1:26" ht="15.75" customHeight="1">
      <c r="A418" s="148"/>
      <c r="B418" s="148"/>
      <c r="C418" s="148"/>
      <c r="D418" s="148"/>
      <c r="E418" s="148"/>
      <c r="F418" s="148"/>
      <c r="G418" s="148"/>
      <c r="H418" s="227"/>
      <c r="I418" s="148"/>
      <c r="J418" s="148"/>
      <c r="K418" s="148"/>
      <c r="L418" s="148"/>
      <c r="M418" s="148"/>
      <c r="N418" s="243"/>
      <c r="O418" s="244"/>
      <c r="P418" s="245"/>
      <c r="Q418" s="148"/>
      <c r="R418" s="148"/>
      <c r="S418" s="148"/>
      <c r="T418" s="148"/>
      <c r="U418" s="148"/>
      <c r="V418" s="148"/>
      <c r="W418" s="148"/>
      <c r="X418" s="148"/>
      <c r="Y418" s="148"/>
      <c r="Z418" s="148"/>
    </row>
    <row r="419" spans="1:26" ht="15.75" customHeight="1">
      <c r="A419" s="148"/>
      <c r="B419" s="148"/>
      <c r="C419" s="148"/>
      <c r="D419" s="148"/>
      <c r="E419" s="148"/>
      <c r="F419" s="148"/>
      <c r="G419" s="148"/>
      <c r="H419" s="227"/>
      <c r="I419" s="148"/>
      <c r="J419" s="148"/>
      <c r="K419" s="148"/>
      <c r="L419" s="148"/>
      <c r="M419" s="148"/>
      <c r="N419" s="243"/>
      <c r="O419" s="244"/>
      <c r="P419" s="245"/>
      <c r="Q419" s="148"/>
      <c r="R419" s="148"/>
      <c r="S419" s="148"/>
      <c r="T419" s="148"/>
      <c r="U419" s="148"/>
      <c r="V419" s="148"/>
      <c r="W419" s="148"/>
      <c r="X419" s="148"/>
      <c r="Y419" s="148"/>
      <c r="Z419" s="148"/>
    </row>
    <row r="420" spans="1:26" ht="15.75" customHeight="1">
      <c r="A420" s="148"/>
      <c r="B420" s="148"/>
      <c r="C420" s="148"/>
      <c r="D420" s="148"/>
      <c r="E420" s="148"/>
      <c r="F420" s="148"/>
      <c r="G420" s="148"/>
      <c r="H420" s="227"/>
      <c r="I420" s="148"/>
      <c r="J420" s="148"/>
      <c r="K420" s="148"/>
      <c r="L420" s="148"/>
      <c r="M420" s="148"/>
      <c r="N420" s="243"/>
      <c r="O420" s="244"/>
      <c r="P420" s="245"/>
      <c r="Q420" s="148"/>
      <c r="R420" s="148"/>
      <c r="S420" s="148"/>
      <c r="T420" s="148"/>
      <c r="U420" s="148"/>
      <c r="V420" s="148"/>
      <c r="W420" s="148"/>
      <c r="X420" s="148"/>
      <c r="Y420" s="148"/>
      <c r="Z420" s="148"/>
    </row>
    <row r="421" spans="1:26" ht="15.75" customHeight="1">
      <c r="A421" s="148"/>
      <c r="B421" s="148"/>
      <c r="C421" s="148"/>
      <c r="D421" s="148"/>
      <c r="E421" s="148"/>
      <c r="F421" s="148"/>
      <c r="G421" s="148"/>
      <c r="H421" s="227"/>
      <c r="I421" s="148"/>
      <c r="J421" s="148"/>
      <c r="K421" s="148"/>
      <c r="L421" s="148"/>
      <c r="M421" s="148"/>
      <c r="N421" s="243"/>
      <c r="O421" s="244"/>
      <c r="P421" s="245"/>
      <c r="Q421" s="148"/>
      <c r="R421" s="148"/>
      <c r="S421" s="148"/>
      <c r="T421" s="148"/>
      <c r="U421" s="148"/>
      <c r="V421" s="148"/>
      <c r="W421" s="148"/>
      <c r="X421" s="148"/>
      <c r="Y421" s="148"/>
      <c r="Z421" s="148"/>
    </row>
    <row r="422" spans="1:26" ht="15.75" customHeight="1">
      <c r="A422" s="148"/>
      <c r="B422" s="148"/>
      <c r="C422" s="148"/>
      <c r="D422" s="148"/>
      <c r="E422" s="148"/>
      <c r="F422" s="148"/>
      <c r="G422" s="148"/>
      <c r="H422" s="227"/>
      <c r="I422" s="148"/>
      <c r="J422" s="148"/>
      <c r="K422" s="148"/>
      <c r="L422" s="148"/>
      <c r="M422" s="148"/>
      <c r="N422" s="243"/>
      <c r="O422" s="244"/>
      <c r="P422" s="245"/>
      <c r="Q422" s="148"/>
      <c r="R422" s="148"/>
      <c r="S422" s="148"/>
      <c r="T422" s="148"/>
      <c r="U422" s="148"/>
      <c r="V422" s="148"/>
      <c r="W422" s="148"/>
      <c r="X422" s="148"/>
      <c r="Y422" s="148"/>
      <c r="Z422" s="148"/>
    </row>
    <row r="423" spans="1:26" ht="15.75" customHeight="1">
      <c r="A423" s="148"/>
      <c r="B423" s="148"/>
      <c r="C423" s="148"/>
      <c r="D423" s="148"/>
      <c r="E423" s="148"/>
      <c r="F423" s="148"/>
      <c r="G423" s="148"/>
      <c r="H423" s="227"/>
      <c r="I423" s="148"/>
      <c r="J423" s="148"/>
      <c r="K423" s="148"/>
      <c r="L423" s="148"/>
      <c r="M423" s="148"/>
      <c r="N423" s="243"/>
      <c r="O423" s="244"/>
      <c r="P423" s="245"/>
      <c r="Q423" s="148"/>
      <c r="R423" s="148"/>
      <c r="S423" s="148"/>
      <c r="T423" s="148"/>
      <c r="U423" s="148"/>
      <c r="V423" s="148"/>
      <c r="W423" s="148"/>
      <c r="X423" s="148"/>
      <c r="Y423" s="148"/>
      <c r="Z423" s="148"/>
    </row>
    <row r="424" spans="1:26" ht="15.75" customHeight="1">
      <c r="A424" s="148"/>
      <c r="B424" s="148"/>
      <c r="C424" s="148"/>
      <c r="D424" s="148"/>
      <c r="E424" s="148"/>
      <c r="F424" s="148"/>
      <c r="G424" s="148"/>
      <c r="H424" s="227"/>
      <c r="I424" s="148"/>
      <c r="J424" s="148"/>
      <c r="K424" s="148"/>
      <c r="L424" s="148"/>
      <c r="M424" s="148"/>
      <c r="N424" s="243"/>
      <c r="O424" s="244"/>
      <c r="P424" s="245"/>
      <c r="Q424" s="148"/>
      <c r="R424" s="148"/>
      <c r="S424" s="148"/>
      <c r="T424" s="148"/>
      <c r="U424" s="148"/>
      <c r="V424" s="148"/>
      <c r="W424" s="148"/>
      <c r="X424" s="148"/>
      <c r="Y424" s="148"/>
      <c r="Z424" s="148"/>
    </row>
    <row r="425" spans="1:26" ht="15.75" customHeight="1">
      <c r="A425" s="148"/>
      <c r="B425" s="148"/>
      <c r="C425" s="148"/>
      <c r="D425" s="148"/>
      <c r="E425" s="148"/>
      <c r="F425" s="148"/>
      <c r="G425" s="148"/>
      <c r="H425" s="227"/>
      <c r="I425" s="148"/>
      <c r="J425" s="148"/>
      <c r="K425" s="148"/>
      <c r="L425" s="148"/>
      <c r="M425" s="148"/>
      <c r="N425" s="243"/>
      <c r="O425" s="244"/>
      <c r="P425" s="245"/>
      <c r="Q425" s="148"/>
      <c r="R425" s="148"/>
      <c r="S425" s="148"/>
      <c r="T425" s="148"/>
      <c r="U425" s="148"/>
      <c r="V425" s="148"/>
      <c r="W425" s="148"/>
      <c r="X425" s="148"/>
      <c r="Y425" s="148"/>
      <c r="Z425" s="148"/>
    </row>
    <row r="426" spans="1:26" ht="15.75" customHeight="1">
      <c r="A426" s="148"/>
      <c r="B426" s="148"/>
      <c r="C426" s="148"/>
      <c r="D426" s="148"/>
      <c r="E426" s="148"/>
      <c r="F426" s="148"/>
      <c r="G426" s="148"/>
      <c r="H426" s="227"/>
      <c r="I426" s="148"/>
      <c r="J426" s="148"/>
      <c r="K426" s="148"/>
      <c r="L426" s="148"/>
      <c r="M426" s="148"/>
      <c r="N426" s="243"/>
      <c r="O426" s="244"/>
      <c r="P426" s="245"/>
      <c r="Q426" s="148"/>
      <c r="R426" s="148"/>
      <c r="S426" s="148"/>
      <c r="T426" s="148"/>
      <c r="U426" s="148"/>
      <c r="V426" s="148"/>
      <c r="W426" s="148"/>
      <c r="X426" s="148"/>
      <c r="Y426" s="148"/>
      <c r="Z426" s="148"/>
    </row>
    <row r="427" spans="1:26" ht="15.75" customHeight="1">
      <c r="A427" s="148"/>
      <c r="B427" s="148"/>
      <c r="C427" s="148"/>
      <c r="D427" s="148"/>
      <c r="E427" s="148"/>
      <c r="F427" s="148"/>
      <c r="G427" s="148"/>
      <c r="H427" s="227"/>
      <c r="I427" s="148"/>
      <c r="J427" s="148"/>
      <c r="K427" s="148"/>
      <c r="L427" s="148"/>
      <c r="M427" s="148"/>
      <c r="N427" s="243"/>
      <c r="O427" s="244"/>
      <c r="P427" s="245"/>
      <c r="Q427" s="148"/>
      <c r="R427" s="148"/>
      <c r="S427" s="148"/>
      <c r="T427" s="148"/>
      <c r="U427" s="148"/>
      <c r="V427" s="148"/>
      <c r="W427" s="148"/>
      <c r="X427" s="148"/>
      <c r="Y427" s="148"/>
      <c r="Z427" s="148"/>
    </row>
    <row r="428" spans="1:26" ht="15.75" customHeight="1">
      <c r="A428" s="148"/>
      <c r="B428" s="148"/>
      <c r="C428" s="148"/>
      <c r="D428" s="148"/>
      <c r="E428" s="148"/>
      <c r="F428" s="148"/>
      <c r="G428" s="148"/>
      <c r="H428" s="227"/>
      <c r="I428" s="148"/>
      <c r="J428" s="148"/>
      <c r="K428" s="148"/>
      <c r="L428" s="148"/>
      <c r="M428" s="148"/>
      <c r="N428" s="243"/>
      <c r="O428" s="244"/>
      <c r="P428" s="245"/>
      <c r="Q428" s="148"/>
      <c r="R428" s="148"/>
      <c r="S428" s="148"/>
      <c r="T428" s="148"/>
      <c r="U428" s="148"/>
      <c r="V428" s="148"/>
      <c r="W428" s="148"/>
      <c r="X428" s="148"/>
      <c r="Y428" s="148"/>
      <c r="Z428" s="148"/>
    </row>
    <row r="429" spans="1:26" ht="15.75" customHeight="1">
      <c r="A429" s="148"/>
      <c r="B429" s="148"/>
      <c r="C429" s="148"/>
      <c r="D429" s="148"/>
      <c r="E429" s="148"/>
      <c r="F429" s="148"/>
      <c r="G429" s="148"/>
      <c r="H429" s="227"/>
      <c r="I429" s="148"/>
      <c r="J429" s="148"/>
      <c r="K429" s="148"/>
      <c r="L429" s="148"/>
      <c r="M429" s="148"/>
      <c r="N429" s="243"/>
      <c r="O429" s="244"/>
      <c r="P429" s="245"/>
      <c r="Q429" s="148"/>
      <c r="R429" s="148"/>
      <c r="S429" s="148"/>
      <c r="T429" s="148"/>
      <c r="U429" s="148"/>
      <c r="V429" s="148"/>
      <c r="W429" s="148"/>
      <c r="X429" s="148"/>
      <c r="Y429" s="148"/>
      <c r="Z429" s="148"/>
    </row>
    <row r="430" spans="1:26" ht="15.75" customHeight="1">
      <c r="A430" s="148"/>
      <c r="B430" s="148"/>
      <c r="C430" s="148"/>
      <c r="D430" s="148"/>
      <c r="E430" s="148"/>
      <c r="F430" s="148"/>
      <c r="G430" s="148"/>
      <c r="H430" s="227"/>
      <c r="I430" s="148"/>
      <c r="J430" s="148"/>
      <c r="K430" s="148"/>
      <c r="L430" s="148"/>
      <c r="M430" s="148"/>
      <c r="N430" s="243"/>
      <c r="O430" s="244"/>
      <c r="P430" s="245"/>
      <c r="Q430" s="148"/>
      <c r="R430" s="148"/>
      <c r="S430" s="148"/>
      <c r="T430" s="148"/>
      <c r="U430" s="148"/>
      <c r="V430" s="148"/>
      <c r="W430" s="148"/>
      <c r="X430" s="148"/>
      <c r="Y430" s="148"/>
      <c r="Z430" s="148"/>
    </row>
    <row r="431" spans="1:26" ht="15.75" customHeight="1">
      <c r="A431" s="148"/>
      <c r="B431" s="148"/>
      <c r="C431" s="148"/>
      <c r="D431" s="148"/>
      <c r="E431" s="148"/>
      <c r="F431" s="148"/>
      <c r="G431" s="148"/>
      <c r="H431" s="227"/>
      <c r="I431" s="148"/>
      <c r="J431" s="148"/>
      <c r="K431" s="148"/>
      <c r="L431" s="148"/>
      <c r="M431" s="148"/>
      <c r="N431" s="243"/>
      <c r="O431" s="244"/>
      <c r="P431" s="245"/>
      <c r="Q431" s="148"/>
      <c r="R431" s="148"/>
      <c r="S431" s="148"/>
      <c r="T431" s="148"/>
      <c r="U431" s="148"/>
      <c r="V431" s="148"/>
      <c r="W431" s="148"/>
      <c r="X431" s="148"/>
      <c r="Y431" s="148"/>
      <c r="Z431" s="148"/>
    </row>
    <row r="432" spans="1:26" ht="15.75" customHeight="1">
      <c r="A432" s="148"/>
      <c r="B432" s="148"/>
      <c r="C432" s="148"/>
      <c r="D432" s="148"/>
      <c r="E432" s="148"/>
      <c r="F432" s="148"/>
      <c r="G432" s="148"/>
      <c r="H432" s="227"/>
      <c r="I432" s="148"/>
      <c r="J432" s="148"/>
      <c r="K432" s="148"/>
      <c r="L432" s="148"/>
      <c r="M432" s="148"/>
      <c r="N432" s="243"/>
      <c r="O432" s="244"/>
      <c r="P432" s="245"/>
      <c r="Q432" s="148"/>
      <c r="R432" s="148"/>
      <c r="S432" s="148"/>
      <c r="T432" s="148"/>
      <c r="U432" s="148"/>
      <c r="V432" s="148"/>
      <c r="W432" s="148"/>
      <c r="X432" s="148"/>
      <c r="Y432" s="148"/>
      <c r="Z432" s="148"/>
    </row>
    <row r="433" spans="1:26" ht="15.75" customHeight="1">
      <c r="A433" s="148"/>
      <c r="B433" s="148"/>
      <c r="C433" s="148"/>
      <c r="D433" s="148"/>
      <c r="E433" s="148"/>
      <c r="F433" s="148"/>
      <c r="G433" s="148"/>
      <c r="H433" s="227"/>
      <c r="I433" s="148"/>
      <c r="J433" s="148"/>
      <c r="K433" s="148"/>
      <c r="L433" s="148"/>
      <c r="M433" s="148"/>
      <c r="N433" s="243"/>
      <c r="O433" s="244"/>
      <c r="P433" s="245"/>
      <c r="Q433" s="148"/>
      <c r="R433" s="148"/>
      <c r="S433" s="148"/>
      <c r="T433" s="148"/>
      <c r="U433" s="148"/>
      <c r="V433" s="148"/>
      <c r="W433" s="148"/>
      <c r="X433" s="148"/>
      <c r="Y433" s="148"/>
      <c r="Z433" s="148"/>
    </row>
    <row r="434" spans="1:26" ht="15.75" customHeight="1">
      <c r="A434" s="148"/>
      <c r="B434" s="148"/>
      <c r="C434" s="148"/>
      <c r="D434" s="148"/>
      <c r="E434" s="148"/>
      <c r="F434" s="148"/>
      <c r="G434" s="148"/>
      <c r="H434" s="227"/>
      <c r="I434" s="148"/>
      <c r="J434" s="148"/>
      <c r="K434" s="148"/>
      <c r="L434" s="148"/>
      <c r="M434" s="148"/>
      <c r="N434" s="243"/>
      <c r="O434" s="244"/>
      <c r="P434" s="245"/>
      <c r="Q434" s="148"/>
      <c r="R434" s="148"/>
      <c r="S434" s="148"/>
      <c r="T434" s="148"/>
      <c r="U434" s="148"/>
      <c r="V434" s="148"/>
      <c r="W434" s="148"/>
      <c r="X434" s="148"/>
      <c r="Y434" s="148"/>
      <c r="Z434" s="148"/>
    </row>
    <row r="435" spans="1:26" ht="15.75" customHeight="1">
      <c r="A435" s="148"/>
      <c r="B435" s="148"/>
      <c r="C435" s="148"/>
      <c r="D435" s="148"/>
      <c r="E435" s="148"/>
      <c r="F435" s="148"/>
      <c r="G435" s="148"/>
      <c r="H435" s="227"/>
      <c r="I435" s="148"/>
      <c r="J435" s="148"/>
      <c r="K435" s="148"/>
      <c r="L435" s="148"/>
      <c r="M435" s="148"/>
      <c r="N435" s="243"/>
      <c r="O435" s="244"/>
      <c r="P435" s="245"/>
      <c r="Q435" s="148"/>
      <c r="R435" s="148"/>
      <c r="S435" s="148"/>
      <c r="T435" s="148"/>
      <c r="U435" s="148"/>
      <c r="V435" s="148"/>
      <c r="W435" s="148"/>
      <c r="X435" s="148"/>
      <c r="Y435" s="148"/>
      <c r="Z435" s="148"/>
    </row>
    <row r="436" spans="1:26" ht="15.75" customHeight="1">
      <c r="A436" s="148"/>
      <c r="B436" s="148"/>
      <c r="C436" s="148"/>
      <c r="D436" s="148"/>
      <c r="E436" s="148"/>
      <c r="F436" s="148"/>
      <c r="G436" s="148"/>
      <c r="H436" s="227"/>
      <c r="I436" s="148"/>
      <c r="J436" s="148"/>
      <c r="K436" s="148"/>
      <c r="L436" s="148"/>
      <c r="M436" s="148"/>
      <c r="N436" s="243"/>
      <c r="O436" s="244"/>
      <c r="P436" s="245"/>
      <c r="Q436" s="148"/>
      <c r="R436" s="148"/>
      <c r="S436" s="148"/>
      <c r="T436" s="148"/>
      <c r="U436" s="148"/>
      <c r="V436" s="148"/>
      <c r="W436" s="148"/>
      <c r="X436" s="148"/>
      <c r="Y436" s="148"/>
      <c r="Z436" s="148"/>
    </row>
    <row r="437" spans="1:26" ht="15.75" customHeight="1">
      <c r="A437" s="148"/>
      <c r="B437" s="148"/>
      <c r="C437" s="148"/>
      <c r="D437" s="148"/>
      <c r="E437" s="148"/>
      <c r="F437" s="148"/>
      <c r="G437" s="148"/>
      <c r="H437" s="227"/>
      <c r="I437" s="148"/>
      <c r="J437" s="148"/>
      <c r="K437" s="148"/>
      <c r="L437" s="148"/>
      <c r="M437" s="148"/>
      <c r="N437" s="243"/>
      <c r="O437" s="244"/>
      <c r="P437" s="245"/>
      <c r="Q437" s="148"/>
      <c r="R437" s="148"/>
      <c r="S437" s="148"/>
      <c r="T437" s="148"/>
      <c r="U437" s="148"/>
      <c r="V437" s="148"/>
      <c r="W437" s="148"/>
      <c r="X437" s="148"/>
      <c r="Y437" s="148"/>
      <c r="Z437" s="148"/>
    </row>
    <row r="438" spans="1:26" ht="15.75" customHeight="1">
      <c r="A438" s="148"/>
      <c r="B438" s="148"/>
      <c r="C438" s="148"/>
      <c r="D438" s="148"/>
      <c r="E438" s="148"/>
      <c r="F438" s="148"/>
      <c r="G438" s="148"/>
      <c r="H438" s="227"/>
      <c r="I438" s="148"/>
      <c r="J438" s="148"/>
      <c r="K438" s="148"/>
      <c r="L438" s="148"/>
      <c r="M438" s="148"/>
      <c r="N438" s="243"/>
      <c r="O438" s="244"/>
      <c r="P438" s="245"/>
      <c r="Q438" s="148"/>
      <c r="R438" s="148"/>
      <c r="S438" s="148"/>
      <c r="T438" s="148"/>
      <c r="U438" s="148"/>
      <c r="V438" s="148"/>
      <c r="W438" s="148"/>
      <c r="X438" s="148"/>
      <c r="Y438" s="148"/>
      <c r="Z438" s="148"/>
    </row>
    <row r="439" spans="1:26" ht="15.75" customHeight="1">
      <c r="A439" s="148"/>
      <c r="B439" s="148"/>
      <c r="C439" s="148"/>
      <c r="D439" s="148"/>
      <c r="E439" s="148"/>
      <c r="F439" s="148"/>
      <c r="G439" s="148"/>
      <c r="H439" s="227"/>
      <c r="I439" s="148"/>
      <c r="J439" s="148"/>
      <c r="K439" s="148"/>
      <c r="L439" s="148"/>
      <c r="M439" s="148"/>
      <c r="N439" s="243"/>
      <c r="O439" s="244"/>
      <c r="P439" s="245"/>
      <c r="Q439" s="148"/>
      <c r="R439" s="148"/>
      <c r="S439" s="148"/>
      <c r="T439" s="148"/>
      <c r="U439" s="148"/>
      <c r="V439" s="148"/>
      <c r="W439" s="148"/>
      <c r="X439" s="148"/>
      <c r="Y439" s="148"/>
      <c r="Z439" s="148"/>
    </row>
    <row r="440" spans="1:26" ht="15.75" customHeight="1">
      <c r="A440" s="148"/>
      <c r="B440" s="148"/>
      <c r="C440" s="148"/>
      <c r="D440" s="148"/>
      <c r="E440" s="148"/>
      <c r="F440" s="148"/>
      <c r="G440" s="148"/>
      <c r="H440" s="227"/>
      <c r="I440" s="148"/>
      <c r="J440" s="148"/>
      <c r="K440" s="148"/>
      <c r="L440" s="148"/>
      <c r="M440" s="148"/>
      <c r="N440" s="243"/>
      <c r="O440" s="244"/>
      <c r="P440" s="245"/>
      <c r="Q440" s="148"/>
      <c r="R440" s="148"/>
      <c r="S440" s="148"/>
      <c r="T440" s="148"/>
      <c r="U440" s="148"/>
      <c r="V440" s="148"/>
      <c r="W440" s="148"/>
      <c r="X440" s="148"/>
      <c r="Y440" s="148"/>
      <c r="Z440" s="148"/>
    </row>
    <row r="441" spans="1:26" ht="15.75" customHeight="1">
      <c r="A441" s="148"/>
      <c r="B441" s="148"/>
      <c r="C441" s="148"/>
      <c r="D441" s="148"/>
      <c r="E441" s="148"/>
      <c r="F441" s="148"/>
      <c r="G441" s="148"/>
      <c r="H441" s="227"/>
      <c r="I441" s="148"/>
      <c r="J441" s="148"/>
      <c r="K441" s="148"/>
      <c r="L441" s="148"/>
      <c r="M441" s="148"/>
      <c r="N441" s="243"/>
      <c r="O441" s="244"/>
      <c r="P441" s="245"/>
      <c r="Q441" s="148"/>
      <c r="R441" s="148"/>
      <c r="S441" s="148"/>
      <c r="T441" s="148"/>
      <c r="U441" s="148"/>
      <c r="V441" s="148"/>
      <c r="W441" s="148"/>
      <c r="X441" s="148"/>
      <c r="Y441" s="148"/>
      <c r="Z441" s="148"/>
    </row>
    <row r="442" spans="1:26" ht="15.75" customHeight="1">
      <c r="A442" s="148"/>
      <c r="B442" s="148"/>
      <c r="C442" s="148"/>
      <c r="D442" s="148"/>
      <c r="E442" s="148"/>
      <c r="F442" s="148"/>
      <c r="G442" s="148"/>
      <c r="H442" s="227"/>
      <c r="I442" s="148"/>
      <c r="J442" s="148"/>
      <c r="K442" s="148"/>
      <c r="L442" s="148"/>
      <c r="M442" s="148"/>
      <c r="N442" s="243"/>
      <c r="O442" s="244"/>
      <c r="P442" s="245"/>
      <c r="Q442" s="148"/>
      <c r="R442" s="148"/>
      <c r="S442" s="148"/>
      <c r="T442" s="148"/>
      <c r="U442" s="148"/>
      <c r="V442" s="148"/>
      <c r="W442" s="148"/>
      <c r="X442" s="148"/>
      <c r="Y442" s="148"/>
      <c r="Z442" s="148"/>
    </row>
    <row r="443" spans="1:26" ht="15.75" customHeight="1">
      <c r="A443" s="148"/>
      <c r="B443" s="148"/>
      <c r="C443" s="148"/>
      <c r="D443" s="148"/>
      <c r="E443" s="148"/>
      <c r="F443" s="148"/>
      <c r="G443" s="148"/>
      <c r="H443" s="227"/>
      <c r="I443" s="148"/>
      <c r="J443" s="148"/>
      <c r="K443" s="148"/>
      <c r="L443" s="148"/>
      <c r="M443" s="148"/>
      <c r="N443" s="243"/>
      <c r="O443" s="244"/>
      <c r="P443" s="245"/>
      <c r="Q443" s="148"/>
      <c r="R443" s="148"/>
      <c r="S443" s="148"/>
      <c r="T443" s="148"/>
      <c r="U443" s="148"/>
      <c r="V443" s="148"/>
      <c r="W443" s="148"/>
      <c r="X443" s="148"/>
      <c r="Y443" s="148"/>
      <c r="Z443" s="148"/>
    </row>
    <row r="444" spans="1:26" ht="15.75" customHeight="1">
      <c r="A444" s="148"/>
      <c r="B444" s="148"/>
      <c r="C444" s="148"/>
      <c r="D444" s="148"/>
      <c r="E444" s="148"/>
      <c r="F444" s="148"/>
      <c r="G444" s="148"/>
      <c r="H444" s="227"/>
      <c r="I444" s="148"/>
      <c r="J444" s="148"/>
      <c r="K444" s="148"/>
      <c r="L444" s="148"/>
      <c r="M444" s="148"/>
      <c r="N444" s="243"/>
      <c r="O444" s="244"/>
      <c r="P444" s="245"/>
      <c r="Q444" s="148"/>
      <c r="R444" s="148"/>
      <c r="S444" s="148"/>
      <c r="T444" s="148"/>
      <c r="U444" s="148"/>
      <c r="V444" s="148"/>
      <c r="W444" s="148"/>
      <c r="X444" s="148"/>
      <c r="Y444" s="148"/>
      <c r="Z444" s="148"/>
    </row>
    <row r="445" spans="1:26" ht="15.75" customHeight="1">
      <c r="A445" s="148"/>
      <c r="B445" s="148"/>
      <c r="C445" s="148"/>
      <c r="D445" s="148"/>
      <c r="E445" s="148"/>
      <c r="F445" s="148"/>
      <c r="G445" s="148"/>
      <c r="H445" s="227"/>
      <c r="I445" s="148"/>
      <c r="J445" s="148"/>
      <c r="K445" s="148"/>
      <c r="L445" s="148"/>
      <c r="M445" s="148"/>
      <c r="N445" s="243"/>
      <c r="O445" s="244"/>
      <c r="P445" s="245"/>
      <c r="Q445" s="148"/>
      <c r="R445" s="148"/>
      <c r="S445" s="148"/>
      <c r="T445" s="148"/>
      <c r="U445" s="148"/>
      <c r="V445" s="148"/>
      <c r="W445" s="148"/>
      <c r="X445" s="148"/>
      <c r="Y445" s="148"/>
      <c r="Z445" s="148"/>
    </row>
    <row r="446" spans="1:26" ht="15.75" customHeight="1">
      <c r="A446" s="148"/>
      <c r="B446" s="148"/>
      <c r="C446" s="148"/>
      <c r="D446" s="148"/>
      <c r="E446" s="148"/>
      <c r="F446" s="148"/>
      <c r="G446" s="148"/>
      <c r="H446" s="227"/>
      <c r="I446" s="148"/>
      <c r="J446" s="148"/>
      <c r="K446" s="148"/>
      <c r="L446" s="148"/>
      <c r="M446" s="148"/>
      <c r="N446" s="243"/>
      <c r="O446" s="244"/>
      <c r="P446" s="245"/>
      <c r="Q446" s="148"/>
      <c r="R446" s="148"/>
      <c r="S446" s="148"/>
      <c r="T446" s="148"/>
      <c r="U446" s="148"/>
      <c r="V446" s="148"/>
      <c r="W446" s="148"/>
      <c r="X446" s="148"/>
      <c r="Y446" s="148"/>
      <c r="Z446" s="148"/>
    </row>
    <row r="447" spans="1:26" ht="15.75" customHeight="1">
      <c r="A447" s="148"/>
      <c r="B447" s="148"/>
      <c r="C447" s="148"/>
      <c r="D447" s="148"/>
      <c r="E447" s="148"/>
      <c r="F447" s="148"/>
      <c r="G447" s="148"/>
      <c r="H447" s="227"/>
      <c r="I447" s="148"/>
      <c r="J447" s="148"/>
      <c r="K447" s="148"/>
      <c r="L447" s="148"/>
      <c r="M447" s="148"/>
      <c r="N447" s="243"/>
      <c r="O447" s="244"/>
      <c r="P447" s="245"/>
      <c r="Q447" s="148"/>
      <c r="R447" s="148"/>
      <c r="S447" s="148"/>
      <c r="T447" s="148"/>
      <c r="U447" s="148"/>
      <c r="V447" s="148"/>
      <c r="W447" s="148"/>
      <c r="X447" s="148"/>
      <c r="Y447" s="148"/>
      <c r="Z447" s="148"/>
    </row>
    <row r="448" spans="1:26" ht="15.75" customHeight="1">
      <c r="A448" s="148"/>
      <c r="B448" s="148"/>
      <c r="C448" s="148"/>
      <c r="D448" s="148"/>
      <c r="E448" s="148"/>
      <c r="F448" s="148"/>
      <c r="G448" s="148"/>
      <c r="H448" s="227"/>
      <c r="I448" s="148"/>
      <c r="J448" s="148"/>
      <c r="K448" s="148"/>
      <c r="L448" s="148"/>
      <c r="M448" s="148"/>
      <c r="N448" s="243"/>
      <c r="O448" s="244"/>
      <c r="P448" s="245"/>
      <c r="Q448" s="148"/>
      <c r="R448" s="148"/>
      <c r="S448" s="148"/>
      <c r="T448" s="148"/>
      <c r="U448" s="148"/>
      <c r="V448" s="148"/>
      <c r="W448" s="148"/>
      <c r="X448" s="148"/>
      <c r="Y448" s="148"/>
      <c r="Z448" s="148"/>
    </row>
    <row r="449" spans="1:26" ht="15.75" customHeight="1">
      <c r="A449" s="148"/>
      <c r="B449" s="148"/>
      <c r="C449" s="148"/>
      <c r="D449" s="148"/>
      <c r="E449" s="148"/>
      <c r="F449" s="148"/>
      <c r="G449" s="148"/>
      <c r="H449" s="227"/>
      <c r="I449" s="148"/>
      <c r="J449" s="148"/>
      <c r="K449" s="148"/>
      <c r="L449" s="148"/>
      <c r="M449" s="148"/>
      <c r="N449" s="243"/>
      <c r="O449" s="244"/>
      <c r="P449" s="245"/>
      <c r="Q449" s="148"/>
      <c r="R449" s="148"/>
      <c r="S449" s="148"/>
      <c r="T449" s="148"/>
      <c r="U449" s="148"/>
      <c r="V449" s="148"/>
      <c r="W449" s="148"/>
      <c r="X449" s="148"/>
      <c r="Y449" s="148"/>
      <c r="Z449" s="148"/>
    </row>
    <row r="450" spans="1:26" ht="15.75" customHeight="1">
      <c r="A450" s="148"/>
      <c r="B450" s="148"/>
      <c r="C450" s="148"/>
      <c r="D450" s="148"/>
      <c r="E450" s="148"/>
      <c r="F450" s="148"/>
      <c r="G450" s="148"/>
      <c r="H450" s="227"/>
      <c r="I450" s="148"/>
      <c r="J450" s="148"/>
      <c r="K450" s="148"/>
      <c r="L450" s="148"/>
      <c r="M450" s="148"/>
      <c r="N450" s="243"/>
      <c r="O450" s="244"/>
      <c r="P450" s="245"/>
      <c r="Q450" s="148"/>
      <c r="R450" s="148"/>
      <c r="S450" s="148"/>
      <c r="T450" s="148"/>
      <c r="U450" s="148"/>
      <c r="V450" s="148"/>
      <c r="W450" s="148"/>
      <c r="X450" s="148"/>
      <c r="Y450" s="148"/>
      <c r="Z450" s="148"/>
    </row>
    <row r="451" spans="1:26" ht="15.75" customHeight="1">
      <c r="A451" s="148"/>
      <c r="B451" s="148"/>
      <c r="C451" s="148"/>
      <c r="D451" s="148"/>
      <c r="E451" s="148"/>
      <c r="F451" s="148"/>
      <c r="G451" s="148"/>
      <c r="H451" s="227"/>
      <c r="I451" s="148"/>
      <c r="J451" s="148"/>
      <c r="K451" s="148"/>
      <c r="L451" s="148"/>
      <c r="M451" s="148"/>
      <c r="N451" s="243"/>
      <c r="O451" s="244"/>
      <c r="P451" s="245"/>
      <c r="Q451" s="148"/>
      <c r="R451" s="148"/>
      <c r="S451" s="148"/>
      <c r="T451" s="148"/>
      <c r="U451" s="148"/>
      <c r="V451" s="148"/>
      <c r="W451" s="148"/>
      <c r="X451" s="148"/>
      <c r="Y451" s="148"/>
      <c r="Z451" s="148"/>
    </row>
    <row r="452" spans="1:26" ht="15.75" customHeight="1">
      <c r="A452" s="148"/>
      <c r="B452" s="148"/>
      <c r="C452" s="148"/>
      <c r="D452" s="148"/>
      <c r="E452" s="148"/>
      <c r="F452" s="148"/>
      <c r="G452" s="148"/>
      <c r="H452" s="227"/>
      <c r="I452" s="148"/>
      <c r="J452" s="148"/>
      <c r="K452" s="148"/>
      <c r="L452" s="148"/>
      <c r="M452" s="148"/>
      <c r="N452" s="243"/>
      <c r="O452" s="244"/>
      <c r="P452" s="245"/>
      <c r="Q452" s="148"/>
      <c r="R452" s="148"/>
      <c r="S452" s="148"/>
      <c r="T452" s="148"/>
      <c r="U452" s="148"/>
      <c r="V452" s="148"/>
      <c r="W452" s="148"/>
      <c r="X452" s="148"/>
      <c r="Y452" s="148"/>
      <c r="Z452" s="148"/>
    </row>
    <row r="453" spans="1:26" ht="15.75" customHeight="1">
      <c r="A453" s="148"/>
      <c r="B453" s="148"/>
      <c r="C453" s="148"/>
      <c r="D453" s="148"/>
      <c r="E453" s="148"/>
      <c r="F453" s="148"/>
      <c r="G453" s="148"/>
      <c r="H453" s="227"/>
      <c r="I453" s="148"/>
      <c r="J453" s="148"/>
      <c r="K453" s="148"/>
      <c r="L453" s="148"/>
      <c r="M453" s="148"/>
      <c r="N453" s="243"/>
      <c r="O453" s="244"/>
      <c r="P453" s="245"/>
      <c r="Q453" s="148"/>
      <c r="R453" s="148"/>
      <c r="S453" s="148"/>
      <c r="T453" s="148"/>
      <c r="U453" s="148"/>
      <c r="V453" s="148"/>
      <c r="W453" s="148"/>
      <c r="X453" s="148"/>
      <c r="Y453" s="148"/>
      <c r="Z453" s="148"/>
    </row>
    <row r="454" spans="1:26" ht="15.75" customHeight="1">
      <c r="A454" s="148"/>
      <c r="B454" s="148"/>
      <c r="C454" s="148"/>
      <c r="D454" s="148"/>
      <c r="E454" s="148"/>
      <c r="F454" s="148"/>
      <c r="G454" s="148"/>
      <c r="H454" s="227"/>
      <c r="I454" s="148"/>
      <c r="J454" s="148"/>
      <c r="K454" s="148"/>
      <c r="L454" s="148"/>
      <c r="M454" s="148"/>
      <c r="N454" s="243"/>
      <c r="O454" s="244"/>
      <c r="P454" s="245"/>
      <c r="Q454" s="148"/>
      <c r="R454" s="148"/>
      <c r="S454" s="148"/>
      <c r="T454" s="148"/>
      <c r="U454" s="148"/>
      <c r="V454" s="148"/>
      <c r="W454" s="148"/>
      <c r="X454" s="148"/>
      <c r="Y454" s="148"/>
      <c r="Z454" s="148"/>
    </row>
    <row r="455" spans="1:26" ht="15.75" customHeight="1">
      <c r="A455" s="148"/>
      <c r="B455" s="148"/>
      <c r="C455" s="148"/>
      <c r="D455" s="148"/>
      <c r="E455" s="148"/>
      <c r="F455" s="148"/>
      <c r="G455" s="148"/>
      <c r="H455" s="227"/>
      <c r="I455" s="148"/>
      <c r="J455" s="148"/>
      <c r="K455" s="148"/>
      <c r="L455" s="148"/>
      <c r="M455" s="148"/>
      <c r="N455" s="243"/>
      <c r="O455" s="244"/>
      <c r="P455" s="245"/>
      <c r="Q455" s="148"/>
      <c r="R455" s="148"/>
      <c r="S455" s="148"/>
      <c r="T455" s="148"/>
      <c r="U455" s="148"/>
      <c r="V455" s="148"/>
      <c r="W455" s="148"/>
      <c r="X455" s="148"/>
      <c r="Y455" s="148"/>
      <c r="Z455" s="148"/>
    </row>
    <row r="456" spans="1:26" ht="15.75" customHeight="1">
      <c r="A456" s="148"/>
      <c r="B456" s="148"/>
      <c r="C456" s="148"/>
      <c r="D456" s="148"/>
      <c r="E456" s="148"/>
      <c r="F456" s="148"/>
      <c r="G456" s="148"/>
      <c r="H456" s="227"/>
      <c r="I456" s="148"/>
      <c r="J456" s="148"/>
      <c r="K456" s="148"/>
      <c r="L456" s="148"/>
      <c r="M456" s="148"/>
      <c r="N456" s="243"/>
      <c r="O456" s="244"/>
      <c r="P456" s="245"/>
      <c r="Q456" s="148"/>
      <c r="R456" s="148"/>
      <c r="S456" s="148"/>
      <c r="T456" s="148"/>
      <c r="U456" s="148"/>
      <c r="V456" s="148"/>
      <c r="W456" s="148"/>
      <c r="X456" s="148"/>
      <c r="Y456" s="148"/>
      <c r="Z456" s="148"/>
    </row>
    <row r="457" spans="1:26" ht="15.75" customHeight="1">
      <c r="A457" s="148"/>
      <c r="B457" s="148"/>
      <c r="C457" s="148"/>
      <c r="D457" s="148"/>
      <c r="E457" s="148"/>
      <c r="F457" s="148"/>
      <c r="G457" s="148"/>
      <c r="H457" s="227"/>
      <c r="I457" s="148"/>
      <c r="J457" s="148"/>
      <c r="K457" s="148"/>
      <c r="L457" s="148"/>
      <c r="M457" s="148"/>
      <c r="N457" s="243"/>
      <c r="O457" s="244"/>
      <c r="P457" s="245"/>
      <c r="Q457" s="148"/>
      <c r="R457" s="148"/>
      <c r="S457" s="148"/>
      <c r="T457" s="148"/>
      <c r="U457" s="148"/>
      <c r="V457" s="148"/>
      <c r="W457" s="148"/>
      <c r="X457" s="148"/>
      <c r="Y457" s="148"/>
      <c r="Z457" s="148"/>
    </row>
    <row r="458" spans="1:26" ht="15.75" customHeight="1">
      <c r="A458" s="148"/>
      <c r="B458" s="148"/>
      <c r="C458" s="148"/>
      <c r="D458" s="148"/>
      <c r="E458" s="148"/>
      <c r="F458" s="148"/>
      <c r="G458" s="148"/>
      <c r="H458" s="227"/>
      <c r="I458" s="148"/>
      <c r="J458" s="148"/>
      <c r="K458" s="148"/>
      <c r="L458" s="148"/>
      <c r="M458" s="148"/>
      <c r="N458" s="243"/>
      <c r="O458" s="244"/>
      <c r="P458" s="245"/>
      <c r="Q458" s="148"/>
      <c r="R458" s="148"/>
      <c r="S458" s="148"/>
      <c r="T458" s="148"/>
      <c r="U458" s="148"/>
      <c r="V458" s="148"/>
      <c r="W458" s="148"/>
      <c r="X458" s="148"/>
      <c r="Y458" s="148"/>
      <c r="Z458" s="148"/>
    </row>
    <row r="459" spans="1:26" ht="15.75" customHeight="1">
      <c r="A459" s="148"/>
      <c r="B459" s="148"/>
      <c r="C459" s="148"/>
      <c r="D459" s="148"/>
      <c r="E459" s="148"/>
      <c r="F459" s="148"/>
      <c r="G459" s="148"/>
      <c r="H459" s="227"/>
      <c r="I459" s="148"/>
      <c r="J459" s="148"/>
      <c r="K459" s="148"/>
      <c r="L459" s="148"/>
      <c r="M459" s="148"/>
      <c r="N459" s="243"/>
      <c r="O459" s="244"/>
      <c r="P459" s="245"/>
      <c r="Q459" s="148"/>
      <c r="R459" s="148"/>
      <c r="S459" s="148"/>
      <c r="T459" s="148"/>
      <c r="U459" s="148"/>
      <c r="V459" s="148"/>
      <c r="W459" s="148"/>
      <c r="X459" s="148"/>
      <c r="Y459" s="148"/>
      <c r="Z459" s="148"/>
    </row>
    <row r="460" spans="1:26" ht="15.75" customHeight="1">
      <c r="A460" s="148"/>
      <c r="B460" s="148"/>
      <c r="C460" s="148"/>
      <c r="D460" s="148"/>
      <c r="E460" s="148"/>
      <c r="F460" s="148"/>
      <c r="G460" s="148"/>
      <c r="H460" s="227"/>
      <c r="I460" s="148"/>
      <c r="J460" s="148"/>
      <c r="K460" s="148"/>
      <c r="L460" s="148"/>
      <c r="M460" s="148"/>
      <c r="N460" s="243"/>
      <c r="O460" s="244"/>
      <c r="P460" s="245"/>
      <c r="Q460" s="148"/>
      <c r="R460" s="148"/>
      <c r="S460" s="148"/>
      <c r="T460" s="148"/>
      <c r="U460" s="148"/>
      <c r="V460" s="148"/>
      <c r="W460" s="148"/>
      <c r="X460" s="148"/>
      <c r="Y460" s="148"/>
      <c r="Z460" s="148"/>
    </row>
    <row r="461" spans="1:26" ht="15.75" customHeight="1">
      <c r="A461" s="148"/>
      <c r="B461" s="148"/>
      <c r="C461" s="148"/>
      <c r="D461" s="148"/>
      <c r="E461" s="148"/>
      <c r="F461" s="148"/>
      <c r="G461" s="148"/>
      <c r="H461" s="227"/>
      <c r="I461" s="148"/>
      <c r="J461" s="148"/>
      <c r="K461" s="148"/>
      <c r="L461" s="148"/>
      <c r="M461" s="148"/>
      <c r="N461" s="243"/>
      <c r="O461" s="244"/>
      <c r="P461" s="245"/>
      <c r="Q461" s="148"/>
      <c r="R461" s="148"/>
      <c r="S461" s="148"/>
      <c r="T461" s="148"/>
      <c r="U461" s="148"/>
      <c r="V461" s="148"/>
      <c r="W461" s="148"/>
      <c r="X461" s="148"/>
      <c r="Y461" s="148"/>
      <c r="Z461" s="148"/>
    </row>
    <row r="462" spans="1:26" ht="15.75" customHeight="1">
      <c r="A462" s="148"/>
      <c r="B462" s="148"/>
      <c r="C462" s="148"/>
      <c r="D462" s="148"/>
      <c r="E462" s="148"/>
      <c r="F462" s="148"/>
      <c r="G462" s="148"/>
      <c r="H462" s="227"/>
      <c r="I462" s="148"/>
      <c r="J462" s="148"/>
      <c r="K462" s="148"/>
      <c r="L462" s="148"/>
      <c r="M462" s="148"/>
      <c r="N462" s="243"/>
      <c r="O462" s="244"/>
      <c r="P462" s="245"/>
      <c r="Q462" s="148"/>
      <c r="R462" s="148"/>
      <c r="S462" s="148"/>
      <c r="T462" s="148"/>
      <c r="U462" s="148"/>
      <c r="V462" s="148"/>
      <c r="W462" s="148"/>
      <c r="X462" s="148"/>
      <c r="Y462" s="148"/>
      <c r="Z462" s="148"/>
    </row>
    <row r="463" spans="1:26" ht="15.75" customHeight="1">
      <c r="A463" s="148"/>
      <c r="B463" s="148"/>
      <c r="C463" s="148"/>
      <c r="D463" s="148"/>
      <c r="E463" s="148"/>
      <c r="F463" s="148"/>
      <c r="G463" s="148"/>
      <c r="H463" s="227"/>
      <c r="I463" s="148"/>
      <c r="J463" s="148"/>
      <c r="K463" s="148"/>
      <c r="L463" s="148"/>
      <c r="M463" s="148"/>
      <c r="N463" s="243"/>
      <c r="O463" s="244"/>
      <c r="P463" s="245"/>
      <c r="Q463" s="148"/>
      <c r="R463" s="148"/>
      <c r="S463" s="148"/>
      <c r="T463" s="148"/>
      <c r="U463" s="148"/>
      <c r="V463" s="148"/>
      <c r="W463" s="148"/>
      <c r="X463" s="148"/>
      <c r="Y463" s="148"/>
      <c r="Z463" s="148"/>
    </row>
    <row r="464" spans="1:26" ht="15.75" customHeight="1">
      <c r="A464" s="148"/>
      <c r="B464" s="148"/>
      <c r="C464" s="148"/>
      <c r="D464" s="148"/>
      <c r="E464" s="148"/>
      <c r="F464" s="148"/>
      <c r="G464" s="148"/>
      <c r="H464" s="227"/>
      <c r="I464" s="148"/>
      <c r="J464" s="148"/>
      <c r="K464" s="148"/>
      <c r="L464" s="148"/>
      <c r="M464" s="148"/>
      <c r="N464" s="243"/>
      <c r="O464" s="244"/>
      <c r="P464" s="245"/>
      <c r="Q464" s="148"/>
      <c r="R464" s="148"/>
      <c r="S464" s="148"/>
      <c r="T464" s="148"/>
      <c r="U464" s="148"/>
      <c r="V464" s="148"/>
      <c r="W464" s="148"/>
      <c r="X464" s="148"/>
      <c r="Y464" s="148"/>
      <c r="Z464" s="148"/>
    </row>
    <row r="465" spans="1:26" ht="15.75" customHeight="1">
      <c r="A465" s="148"/>
      <c r="B465" s="148"/>
      <c r="C465" s="148"/>
      <c r="D465" s="148"/>
      <c r="E465" s="148"/>
      <c r="F465" s="148"/>
      <c r="G465" s="148"/>
      <c r="H465" s="227"/>
      <c r="I465" s="148"/>
      <c r="J465" s="148"/>
      <c r="K465" s="148"/>
      <c r="L465" s="148"/>
      <c r="M465" s="148"/>
      <c r="N465" s="243"/>
      <c r="O465" s="244"/>
      <c r="P465" s="245"/>
      <c r="Q465" s="148"/>
      <c r="R465" s="148"/>
      <c r="S465" s="148"/>
      <c r="T465" s="148"/>
      <c r="U465" s="148"/>
      <c r="V465" s="148"/>
      <c r="W465" s="148"/>
      <c r="X465" s="148"/>
      <c r="Y465" s="148"/>
      <c r="Z465" s="148"/>
    </row>
    <row r="466" spans="1:26" ht="15.75" customHeight="1">
      <c r="A466" s="148"/>
      <c r="B466" s="148"/>
      <c r="C466" s="148"/>
      <c r="D466" s="148"/>
      <c r="E466" s="148"/>
      <c r="F466" s="148"/>
      <c r="G466" s="148"/>
      <c r="H466" s="227"/>
      <c r="I466" s="148"/>
      <c r="J466" s="148"/>
      <c r="K466" s="148"/>
      <c r="L466" s="148"/>
      <c r="M466" s="148"/>
      <c r="N466" s="243"/>
      <c r="O466" s="244"/>
      <c r="P466" s="245"/>
      <c r="Q466" s="148"/>
      <c r="R466" s="148"/>
      <c r="S466" s="148"/>
      <c r="T466" s="148"/>
      <c r="U466" s="148"/>
      <c r="V466" s="148"/>
      <c r="W466" s="148"/>
      <c r="X466" s="148"/>
      <c r="Y466" s="148"/>
      <c r="Z466" s="148"/>
    </row>
    <row r="467" spans="1:26" ht="15.75" customHeight="1">
      <c r="A467" s="148"/>
      <c r="B467" s="148"/>
      <c r="C467" s="148"/>
      <c r="D467" s="148"/>
      <c r="E467" s="148"/>
      <c r="F467" s="148"/>
      <c r="G467" s="148"/>
      <c r="H467" s="227"/>
      <c r="I467" s="148"/>
      <c r="J467" s="148"/>
      <c r="K467" s="148"/>
      <c r="L467" s="148"/>
      <c r="M467" s="148"/>
      <c r="N467" s="243"/>
      <c r="O467" s="244"/>
      <c r="P467" s="245"/>
      <c r="Q467" s="148"/>
      <c r="R467" s="148"/>
      <c r="S467" s="148"/>
      <c r="T467" s="148"/>
      <c r="U467" s="148"/>
      <c r="V467" s="148"/>
      <c r="W467" s="148"/>
      <c r="X467" s="148"/>
      <c r="Y467" s="148"/>
      <c r="Z467" s="148"/>
    </row>
    <row r="468" spans="1:26" ht="15.75" customHeight="1">
      <c r="A468" s="148"/>
      <c r="B468" s="148"/>
      <c r="C468" s="148"/>
      <c r="D468" s="148"/>
      <c r="E468" s="148"/>
      <c r="F468" s="148"/>
      <c r="G468" s="148"/>
      <c r="H468" s="227"/>
      <c r="I468" s="148"/>
      <c r="J468" s="148"/>
      <c r="K468" s="148"/>
      <c r="L468" s="148"/>
      <c r="M468" s="148"/>
      <c r="N468" s="243"/>
      <c r="O468" s="244"/>
      <c r="P468" s="245"/>
      <c r="Q468" s="148"/>
      <c r="R468" s="148"/>
      <c r="S468" s="148"/>
      <c r="T468" s="148"/>
      <c r="U468" s="148"/>
      <c r="V468" s="148"/>
      <c r="W468" s="148"/>
      <c r="X468" s="148"/>
      <c r="Y468" s="148"/>
      <c r="Z468" s="148"/>
    </row>
    <row r="469" spans="1:26" ht="15.75" customHeight="1">
      <c r="A469" s="148"/>
      <c r="B469" s="148"/>
      <c r="C469" s="148"/>
      <c r="D469" s="148"/>
      <c r="E469" s="148"/>
      <c r="F469" s="148"/>
      <c r="G469" s="148"/>
      <c r="H469" s="227"/>
      <c r="I469" s="148"/>
      <c r="J469" s="148"/>
      <c r="K469" s="148"/>
      <c r="L469" s="148"/>
      <c r="M469" s="148"/>
      <c r="N469" s="243"/>
      <c r="O469" s="244"/>
      <c r="P469" s="245"/>
      <c r="Q469" s="148"/>
      <c r="R469" s="148"/>
      <c r="S469" s="148"/>
      <c r="T469" s="148"/>
      <c r="U469" s="148"/>
      <c r="V469" s="148"/>
      <c r="W469" s="148"/>
      <c r="X469" s="148"/>
      <c r="Y469" s="148"/>
      <c r="Z469" s="148"/>
    </row>
    <row r="470" spans="1:26" ht="15.75" customHeight="1">
      <c r="A470" s="148"/>
      <c r="B470" s="148"/>
      <c r="C470" s="148"/>
      <c r="D470" s="148"/>
      <c r="E470" s="148"/>
      <c r="F470" s="148"/>
      <c r="G470" s="148"/>
      <c r="H470" s="227"/>
      <c r="I470" s="148"/>
      <c r="J470" s="148"/>
      <c r="K470" s="148"/>
      <c r="L470" s="148"/>
      <c r="M470" s="148"/>
      <c r="N470" s="243"/>
      <c r="O470" s="244"/>
      <c r="P470" s="245"/>
      <c r="Q470" s="148"/>
      <c r="R470" s="148"/>
      <c r="S470" s="148"/>
      <c r="T470" s="148"/>
      <c r="U470" s="148"/>
      <c r="V470" s="148"/>
      <c r="W470" s="148"/>
      <c r="X470" s="148"/>
      <c r="Y470" s="148"/>
      <c r="Z470" s="148"/>
    </row>
    <row r="471" spans="1:26" ht="15.75" customHeight="1">
      <c r="A471" s="148"/>
      <c r="B471" s="148"/>
      <c r="C471" s="148"/>
      <c r="D471" s="148"/>
      <c r="E471" s="148"/>
      <c r="F471" s="148"/>
      <c r="G471" s="148"/>
      <c r="H471" s="227"/>
      <c r="I471" s="148"/>
      <c r="J471" s="148"/>
      <c r="K471" s="148"/>
      <c r="L471" s="148"/>
      <c r="M471" s="148"/>
      <c r="N471" s="243"/>
      <c r="O471" s="244"/>
      <c r="P471" s="245"/>
      <c r="Q471" s="148"/>
      <c r="R471" s="148"/>
      <c r="S471" s="148"/>
      <c r="T471" s="148"/>
      <c r="U471" s="148"/>
      <c r="V471" s="148"/>
      <c r="W471" s="148"/>
      <c r="X471" s="148"/>
      <c r="Y471" s="148"/>
      <c r="Z471" s="148"/>
    </row>
    <row r="472" spans="1:26" ht="15.75" customHeight="1">
      <c r="A472" s="148"/>
      <c r="B472" s="148"/>
      <c r="C472" s="148"/>
      <c r="D472" s="148"/>
      <c r="E472" s="148"/>
      <c r="F472" s="148"/>
      <c r="G472" s="148"/>
      <c r="H472" s="227"/>
      <c r="I472" s="148"/>
      <c r="J472" s="148"/>
      <c r="K472" s="148"/>
      <c r="L472" s="148"/>
      <c r="M472" s="148"/>
      <c r="N472" s="243"/>
      <c r="O472" s="244"/>
      <c r="P472" s="245"/>
      <c r="Q472" s="148"/>
      <c r="R472" s="148"/>
      <c r="S472" s="148"/>
      <c r="T472" s="148"/>
      <c r="U472" s="148"/>
      <c r="V472" s="148"/>
      <c r="W472" s="148"/>
      <c r="X472" s="148"/>
      <c r="Y472" s="148"/>
      <c r="Z472" s="148"/>
    </row>
    <row r="473" spans="1:26" ht="15.75" customHeight="1">
      <c r="A473" s="148"/>
      <c r="B473" s="148"/>
      <c r="C473" s="148"/>
      <c r="D473" s="148"/>
      <c r="E473" s="148"/>
      <c r="F473" s="148"/>
      <c r="G473" s="148"/>
      <c r="H473" s="227"/>
      <c r="I473" s="148"/>
      <c r="J473" s="148"/>
      <c r="K473" s="148"/>
      <c r="L473" s="148"/>
      <c r="M473" s="148"/>
      <c r="N473" s="243"/>
      <c r="O473" s="244"/>
      <c r="P473" s="245"/>
      <c r="Q473" s="148"/>
      <c r="R473" s="148"/>
      <c r="S473" s="148"/>
      <c r="T473" s="148"/>
      <c r="U473" s="148"/>
      <c r="V473" s="148"/>
      <c r="W473" s="148"/>
      <c r="X473" s="148"/>
      <c r="Y473" s="148"/>
      <c r="Z473" s="148"/>
    </row>
    <row r="474" spans="1:26" ht="15.75" customHeight="1">
      <c r="A474" s="148"/>
      <c r="B474" s="148"/>
      <c r="C474" s="148"/>
      <c r="D474" s="148"/>
      <c r="E474" s="148"/>
      <c r="F474" s="148"/>
      <c r="G474" s="148"/>
      <c r="H474" s="227"/>
      <c r="I474" s="148"/>
      <c r="J474" s="148"/>
      <c r="K474" s="148"/>
      <c r="L474" s="148"/>
      <c r="M474" s="148"/>
      <c r="N474" s="243"/>
      <c r="O474" s="244"/>
      <c r="P474" s="245"/>
      <c r="Q474" s="148"/>
      <c r="R474" s="148"/>
      <c r="S474" s="148"/>
      <c r="T474" s="148"/>
      <c r="U474" s="148"/>
      <c r="V474" s="148"/>
      <c r="W474" s="148"/>
      <c r="X474" s="148"/>
      <c r="Y474" s="148"/>
      <c r="Z474" s="148"/>
    </row>
    <row r="475" spans="1:26" ht="15.75" customHeight="1">
      <c r="A475" s="148"/>
      <c r="B475" s="148"/>
      <c r="C475" s="148"/>
      <c r="D475" s="148"/>
      <c r="E475" s="148"/>
      <c r="F475" s="148"/>
      <c r="G475" s="148"/>
      <c r="H475" s="227"/>
      <c r="I475" s="148"/>
      <c r="J475" s="148"/>
      <c r="K475" s="148"/>
      <c r="L475" s="148"/>
      <c r="M475" s="148"/>
      <c r="N475" s="243"/>
      <c r="O475" s="244"/>
      <c r="P475" s="245"/>
      <c r="Q475" s="148"/>
      <c r="R475" s="148"/>
      <c r="S475" s="148"/>
      <c r="T475" s="148"/>
      <c r="U475" s="148"/>
      <c r="V475" s="148"/>
      <c r="W475" s="148"/>
      <c r="X475" s="148"/>
      <c r="Y475" s="148"/>
      <c r="Z475" s="148"/>
    </row>
    <row r="476" spans="1:26" ht="15.75" customHeight="1">
      <c r="A476" s="148"/>
      <c r="B476" s="148"/>
      <c r="C476" s="148"/>
      <c r="D476" s="148"/>
      <c r="E476" s="148"/>
      <c r="F476" s="148"/>
      <c r="G476" s="148"/>
      <c r="H476" s="227"/>
      <c r="I476" s="148"/>
      <c r="J476" s="148"/>
      <c r="K476" s="148"/>
      <c r="L476" s="148"/>
      <c r="M476" s="148"/>
      <c r="N476" s="243"/>
      <c r="O476" s="244"/>
      <c r="P476" s="245"/>
      <c r="Q476" s="148"/>
      <c r="R476" s="148"/>
      <c r="S476" s="148"/>
      <c r="T476" s="148"/>
      <c r="U476" s="148"/>
      <c r="V476" s="148"/>
      <c r="W476" s="148"/>
      <c r="X476" s="148"/>
      <c r="Y476" s="148"/>
      <c r="Z476" s="148"/>
    </row>
    <row r="477" spans="1:26" ht="15.75" customHeight="1">
      <c r="A477" s="148"/>
      <c r="B477" s="148"/>
      <c r="C477" s="148"/>
      <c r="D477" s="148"/>
      <c r="E477" s="148"/>
      <c r="F477" s="148"/>
      <c r="G477" s="148"/>
      <c r="H477" s="227"/>
      <c r="I477" s="148"/>
      <c r="J477" s="148"/>
      <c r="K477" s="148"/>
      <c r="L477" s="148"/>
      <c r="M477" s="148"/>
      <c r="N477" s="243"/>
      <c r="O477" s="244"/>
      <c r="P477" s="245"/>
      <c r="Q477" s="148"/>
      <c r="R477" s="148"/>
      <c r="S477" s="148"/>
      <c r="T477" s="148"/>
      <c r="U477" s="148"/>
      <c r="V477" s="148"/>
      <c r="W477" s="148"/>
      <c r="X477" s="148"/>
      <c r="Y477" s="148"/>
      <c r="Z477" s="148"/>
    </row>
    <row r="478" spans="1:26" ht="15.75" customHeight="1">
      <c r="A478" s="148"/>
      <c r="B478" s="148"/>
      <c r="C478" s="148"/>
      <c r="D478" s="148"/>
      <c r="E478" s="148"/>
      <c r="F478" s="148"/>
      <c r="G478" s="148"/>
      <c r="H478" s="227"/>
      <c r="I478" s="148"/>
      <c r="J478" s="148"/>
      <c r="K478" s="148"/>
      <c r="L478" s="148"/>
      <c r="M478" s="148"/>
      <c r="N478" s="243"/>
      <c r="O478" s="244"/>
      <c r="P478" s="245"/>
      <c r="Q478" s="148"/>
      <c r="R478" s="148"/>
      <c r="S478" s="148"/>
      <c r="T478" s="148"/>
      <c r="U478" s="148"/>
      <c r="V478" s="148"/>
      <c r="W478" s="148"/>
      <c r="X478" s="148"/>
      <c r="Y478" s="148"/>
      <c r="Z478" s="148"/>
    </row>
    <row r="479" spans="1:26" ht="15.75" customHeight="1">
      <c r="A479" s="148"/>
      <c r="B479" s="148"/>
      <c r="C479" s="148"/>
      <c r="D479" s="148"/>
      <c r="E479" s="148"/>
      <c r="F479" s="148"/>
      <c r="G479" s="148"/>
      <c r="H479" s="227"/>
      <c r="I479" s="148"/>
      <c r="J479" s="148"/>
      <c r="K479" s="148"/>
      <c r="L479" s="148"/>
      <c r="M479" s="148"/>
      <c r="N479" s="243"/>
      <c r="O479" s="244"/>
      <c r="P479" s="245"/>
      <c r="Q479" s="148"/>
      <c r="R479" s="148"/>
      <c r="S479" s="148"/>
      <c r="T479" s="148"/>
      <c r="U479" s="148"/>
      <c r="V479" s="148"/>
      <c r="W479" s="148"/>
      <c r="X479" s="148"/>
      <c r="Y479" s="148"/>
      <c r="Z479" s="148"/>
    </row>
    <row r="480" spans="1:26" ht="15.75" customHeight="1">
      <c r="A480" s="148"/>
      <c r="B480" s="148"/>
      <c r="C480" s="148"/>
      <c r="D480" s="148"/>
      <c r="E480" s="148"/>
      <c r="F480" s="148"/>
      <c r="G480" s="148"/>
      <c r="H480" s="227"/>
      <c r="I480" s="148"/>
      <c r="J480" s="148"/>
      <c r="K480" s="148"/>
      <c r="L480" s="148"/>
      <c r="M480" s="148"/>
      <c r="N480" s="243"/>
      <c r="O480" s="244"/>
      <c r="P480" s="245"/>
      <c r="Q480" s="148"/>
      <c r="R480" s="148"/>
      <c r="S480" s="148"/>
      <c r="T480" s="148"/>
      <c r="U480" s="148"/>
      <c r="V480" s="148"/>
      <c r="W480" s="148"/>
      <c r="X480" s="148"/>
      <c r="Y480" s="148"/>
      <c r="Z480" s="148"/>
    </row>
    <row r="481" spans="1:26" ht="15.75" customHeight="1">
      <c r="A481" s="148"/>
      <c r="B481" s="148"/>
      <c r="C481" s="148"/>
      <c r="D481" s="148"/>
      <c r="E481" s="148"/>
      <c r="F481" s="148"/>
      <c r="G481" s="148"/>
      <c r="H481" s="227"/>
      <c r="I481" s="148"/>
      <c r="J481" s="148"/>
      <c r="K481" s="148"/>
      <c r="L481" s="148"/>
      <c r="M481" s="148"/>
      <c r="N481" s="243"/>
      <c r="O481" s="244"/>
      <c r="P481" s="245"/>
      <c r="Q481" s="148"/>
      <c r="R481" s="148"/>
      <c r="S481" s="148"/>
      <c r="T481" s="148"/>
      <c r="U481" s="148"/>
      <c r="V481" s="148"/>
      <c r="W481" s="148"/>
      <c r="X481" s="148"/>
      <c r="Y481" s="148"/>
      <c r="Z481" s="148"/>
    </row>
    <row r="482" spans="1:26" ht="15.75" customHeight="1">
      <c r="A482" s="148"/>
      <c r="B482" s="148"/>
      <c r="C482" s="148"/>
      <c r="D482" s="148"/>
      <c r="E482" s="148"/>
      <c r="F482" s="148"/>
      <c r="G482" s="148"/>
      <c r="H482" s="227"/>
      <c r="I482" s="148"/>
      <c r="J482" s="148"/>
      <c r="K482" s="148"/>
      <c r="L482" s="148"/>
      <c r="M482" s="148"/>
      <c r="N482" s="243"/>
      <c r="O482" s="244"/>
      <c r="P482" s="245"/>
      <c r="Q482" s="148"/>
      <c r="R482" s="148"/>
      <c r="S482" s="148"/>
      <c r="T482" s="148"/>
      <c r="U482" s="148"/>
      <c r="V482" s="148"/>
      <c r="W482" s="148"/>
      <c r="X482" s="148"/>
      <c r="Y482" s="148"/>
      <c r="Z482" s="148"/>
    </row>
    <row r="483" spans="1:26" ht="15.75" customHeight="1">
      <c r="A483" s="148"/>
      <c r="B483" s="148"/>
      <c r="C483" s="148"/>
      <c r="D483" s="148"/>
      <c r="E483" s="148"/>
      <c r="F483" s="148"/>
      <c r="G483" s="148"/>
      <c r="H483" s="227"/>
      <c r="I483" s="148"/>
      <c r="J483" s="148"/>
      <c r="K483" s="148"/>
      <c r="L483" s="148"/>
      <c r="M483" s="148"/>
      <c r="N483" s="243"/>
      <c r="O483" s="244"/>
      <c r="P483" s="245"/>
      <c r="Q483" s="148"/>
      <c r="R483" s="148"/>
      <c r="S483" s="148"/>
      <c r="T483" s="148"/>
      <c r="U483" s="148"/>
      <c r="V483" s="148"/>
      <c r="W483" s="148"/>
      <c r="X483" s="148"/>
      <c r="Y483" s="148"/>
      <c r="Z483" s="148"/>
    </row>
    <row r="484" spans="1:26" ht="15.75" customHeight="1">
      <c r="A484" s="148"/>
      <c r="B484" s="148"/>
      <c r="C484" s="148"/>
      <c r="D484" s="148"/>
      <c r="E484" s="148"/>
      <c r="F484" s="148"/>
      <c r="G484" s="148"/>
      <c r="H484" s="227"/>
      <c r="I484" s="148"/>
      <c r="J484" s="148"/>
      <c r="K484" s="148"/>
      <c r="L484" s="148"/>
      <c r="M484" s="148"/>
      <c r="N484" s="243"/>
      <c r="O484" s="244"/>
      <c r="P484" s="245"/>
      <c r="Q484" s="148"/>
      <c r="R484" s="148"/>
      <c r="S484" s="148"/>
      <c r="T484" s="148"/>
      <c r="U484" s="148"/>
      <c r="V484" s="148"/>
      <c r="W484" s="148"/>
      <c r="X484" s="148"/>
      <c r="Y484" s="148"/>
      <c r="Z484" s="148"/>
    </row>
    <row r="485" spans="1:26" ht="15.75" customHeight="1">
      <c r="A485" s="148"/>
      <c r="B485" s="148"/>
      <c r="C485" s="148"/>
      <c r="D485" s="148"/>
      <c r="E485" s="148"/>
      <c r="F485" s="148"/>
      <c r="G485" s="148"/>
      <c r="H485" s="227"/>
      <c r="I485" s="148"/>
      <c r="J485" s="148"/>
      <c r="K485" s="148"/>
      <c r="L485" s="148"/>
      <c r="M485" s="148"/>
      <c r="N485" s="243"/>
      <c r="O485" s="244"/>
      <c r="P485" s="245"/>
      <c r="Q485" s="148"/>
      <c r="R485" s="148"/>
      <c r="S485" s="148"/>
      <c r="T485" s="148"/>
      <c r="U485" s="148"/>
      <c r="V485" s="148"/>
      <c r="W485" s="148"/>
      <c r="X485" s="148"/>
      <c r="Y485" s="148"/>
      <c r="Z485" s="148"/>
    </row>
    <row r="486" spans="1:26" ht="15.75" customHeight="1">
      <c r="A486" s="148"/>
      <c r="B486" s="148"/>
      <c r="C486" s="148"/>
      <c r="D486" s="148"/>
      <c r="E486" s="148"/>
      <c r="F486" s="148"/>
      <c r="G486" s="148"/>
      <c r="H486" s="227"/>
      <c r="I486" s="148"/>
      <c r="J486" s="148"/>
      <c r="K486" s="148"/>
      <c r="L486" s="148"/>
      <c r="M486" s="148"/>
      <c r="N486" s="243"/>
      <c r="O486" s="244"/>
      <c r="P486" s="245"/>
      <c r="Q486" s="148"/>
      <c r="R486" s="148"/>
      <c r="S486" s="148"/>
      <c r="T486" s="148"/>
      <c r="U486" s="148"/>
      <c r="V486" s="148"/>
      <c r="W486" s="148"/>
      <c r="X486" s="148"/>
      <c r="Y486" s="148"/>
      <c r="Z486" s="148"/>
    </row>
    <row r="487" spans="1:26" ht="15.75" customHeight="1">
      <c r="A487" s="148"/>
      <c r="B487" s="148"/>
      <c r="C487" s="148"/>
      <c r="D487" s="148"/>
      <c r="E487" s="148"/>
      <c r="F487" s="148"/>
      <c r="G487" s="148"/>
      <c r="H487" s="227"/>
      <c r="I487" s="148"/>
      <c r="J487" s="148"/>
      <c r="K487" s="148"/>
      <c r="L487" s="148"/>
      <c r="M487" s="148"/>
      <c r="N487" s="243"/>
      <c r="O487" s="244"/>
      <c r="P487" s="245"/>
      <c r="Q487" s="148"/>
      <c r="R487" s="148"/>
      <c r="S487" s="148"/>
      <c r="T487" s="148"/>
      <c r="U487" s="148"/>
      <c r="V487" s="148"/>
      <c r="W487" s="148"/>
      <c r="X487" s="148"/>
      <c r="Y487" s="148"/>
      <c r="Z487" s="148"/>
    </row>
    <row r="488" spans="1:26" ht="15.75" customHeight="1">
      <c r="A488" s="148"/>
      <c r="B488" s="148"/>
      <c r="C488" s="148"/>
      <c r="D488" s="148"/>
      <c r="E488" s="148"/>
      <c r="F488" s="148"/>
      <c r="G488" s="148"/>
      <c r="H488" s="227"/>
      <c r="I488" s="148"/>
      <c r="J488" s="148"/>
      <c r="K488" s="148"/>
      <c r="L488" s="148"/>
      <c r="M488" s="148"/>
      <c r="N488" s="243"/>
      <c r="O488" s="244"/>
      <c r="P488" s="245"/>
      <c r="Q488" s="148"/>
      <c r="R488" s="148"/>
      <c r="S488" s="148"/>
      <c r="T488" s="148"/>
      <c r="U488" s="148"/>
      <c r="V488" s="148"/>
      <c r="W488" s="148"/>
      <c r="X488" s="148"/>
      <c r="Y488" s="148"/>
      <c r="Z488" s="148"/>
    </row>
    <row r="489" spans="1:26" ht="15.75" customHeight="1">
      <c r="A489" s="148"/>
      <c r="B489" s="148"/>
      <c r="C489" s="148"/>
      <c r="D489" s="148"/>
      <c r="E489" s="148"/>
      <c r="F489" s="148"/>
      <c r="G489" s="148"/>
      <c r="H489" s="227"/>
      <c r="I489" s="148"/>
      <c r="J489" s="148"/>
      <c r="K489" s="148"/>
      <c r="L489" s="148"/>
      <c r="M489" s="148"/>
      <c r="N489" s="243"/>
      <c r="O489" s="244"/>
      <c r="P489" s="245"/>
      <c r="Q489" s="148"/>
      <c r="R489" s="148"/>
      <c r="S489" s="148"/>
      <c r="T489" s="148"/>
      <c r="U489" s="148"/>
      <c r="V489" s="148"/>
      <c r="W489" s="148"/>
      <c r="X489" s="148"/>
      <c r="Y489" s="148"/>
      <c r="Z489" s="148"/>
    </row>
    <row r="490" spans="1:26" ht="15.75" customHeight="1">
      <c r="A490" s="148"/>
      <c r="B490" s="148"/>
      <c r="C490" s="148"/>
      <c r="D490" s="148"/>
      <c r="E490" s="148"/>
      <c r="F490" s="148"/>
      <c r="G490" s="148"/>
      <c r="H490" s="227"/>
      <c r="I490" s="148"/>
      <c r="J490" s="148"/>
      <c r="K490" s="148"/>
      <c r="L490" s="148"/>
      <c r="M490" s="148"/>
      <c r="N490" s="243"/>
      <c r="O490" s="244"/>
      <c r="P490" s="245"/>
      <c r="Q490" s="148"/>
      <c r="R490" s="148"/>
      <c r="S490" s="148"/>
      <c r="T490" s="148"/>
      <c r="U490" s="148"/>
      <c r="V490" s="148"/>
      <c r="W490" s="148"/>
      <c r="X490" s="148"/>
      <c r="Y490" s="148"/>
      <c r="Z490" s="148"/>
    </row>
    <row r="491" spans="1:26" ht="15.75" customHeight="1">
      <c r="A491" s="148"/>
      <c r="B491" s="148"/>
      <c r="C491" s="148"/>
      <c r="D491" s="148"/>
      <c r="E491" s="148"/>
      <c r="F491" s="148"/>
      <c r="G491" s="148"/>
      <c r="H491" s="227"/>
      <c r="I491" s="148"/>
      <c r="J491" s="148"/>
      <c r="K491" s="148"/>
      <c r="L491" s="148"/>
      <c r="M491" s="148"/>
      <c r="N491" s="243"/>
      <c r="O491" s="244"/>
      <c r="P491" s="245"/>
      <c r="Q491" s="148"/>
      <c r="R491" s="148"/>
      <c r="S491" s="148"/>
      <c r="T491" s="148"/>
      <c r="U491" s="148"/>
      <c r="V491" s="148"/>
      <c r="W491" s="148"/>
      <c r="X491" s="148"/>
      <c r="Y491" s="148"/>
      <c r="Z491" s="148"/>
    </row>
    <row r="492" spans="1:26" ht="15.75" customHeight="1">
      <c r="A492" s="148"/>
      <c r="B492" s="148"/>
      <c r="C492" s="148"/>
      <c r="D492" s="148"/>
      <c r="E492" s="148"/>
      <c r="F492" s="148"/>
      <c r="G492" s="148"/>
      <c r="H492" s="227"/>
      <c r="I492" s="148"/>
      <c r="J492" s="148"/>
      <c r="K492" s="148"/>
      <c r="L492" s="148"/>
      <c r="M492" s="148"/>
      <c r="N492" s="243"/>
      <c r="O492" s="244"/>
      <c r="P492" s="245"/>
      <c r="Q492" s="148"/>
      <c r="R492" s="148"/>
      <c r="S492" s="148"/>
      <c r="T492" s="148"/>
      <c r="U492" s="148"/>
      <c r="V492" s="148"/>
      <c r="W492" s="148"/>
      <c r="X492" s="148"/>
      <c r="Y492" s="148"/>
      <c r="Z492" s="148"/>
    </row>
    <row r="493" spans="1:26" ht="15.75" customHeight="1">
      <c r="A493" s="148"/>
      <c r="B493" s="148"/>
      <c r="C493" s="148"/>
      <c r="D493" s="148"/>
      <c r="E493" s="148"/>
      <c r="F493" s="148"/>
      <c r="G493" s="148"/>
      <c r="H493" s="227"/>
      <c r="I493" s="148"/>
      <c r="J493" s="148"/>
      <c r="K493" s="148"/>
      <c r="L493" s="148"/>
      <c r="M493" s="148"/>
      <c r="N493" s="243"/>
      <c r="O493" s="244"/>
      <c r="P493" s="245"/>
      <c r="Q493" s="148"/>
      <c r="R493" s="148"/>
      <c r="S493" s="148"/>
      <c r="T493" s="148"/>
      <c r="U493" s="148"/>
      <c r="V493" s="148"/>
      <c r="W493" s="148"/>
      <c r="X493" s="148"/>
      <c r="Y493" s="148"/>
      <c r="Z493" s="148"/>
    </row>
    <row r="494" spans="1:26" ht="15.75" customHeight="1">
      <c r="A494" s="148"/>
      <c r="B494" s="148"/>
      <c r="C494" s="148"/>
      <c r="D494" s="148"/>
      <c r="E494" s="148"/>
      <c r="F494" s="148"/>
      <c r="G494" s="148"/>
      <c r="H494" s="227"/>
      <c r="I494" s="148"/>
      <c r="J494" s="148"/>
      <c r="K494" s="148"/>
      <c r="L494" s="148"/>
      <c r="M494" s="148"/>
      <c r="N494" s="243"/>
      <c r="O494" s="244"/>
      <c r="P494" s="245"/>
      <c r="Q494" s="148"/>
      <c r="R494" s="148"/>
      <c r="S494" s="148"/>
      <c r="T494" s="148"/>
      <c r="U494" s="148"/>
      <c r="V494" s="148"/>
      <c r="W494" s="148"/>
      <c r="X494" s="148"/>
      <c r="Y494" s="148"/>
      <c r="Z494" s="148"/>
    </row>
    <row r="495" spans="1:26" ht="15.75" customHeight="1">
      <c r="A495" s="148"/>
      <c r="B495" s="148"/>
      <c r="C495" s="148"/>
      <c r="D495" s="148"/>
      <c r="E495" s="148"/>
      <c r="F495" s="148"/>
      <c r="G495" s="148"/>
      <c r="H495" s="227"/>
      <c r="I495" s="148"/>
      <c r="J495" s="148"/>
      <c r="K495" s="148"/>
      <c r="L495" s="148"/>
      <c r="M495" s="148"/>
      <c r="N495" s="243"/>
      <c r="O495" s="244"/>
      <c r="P495" s="245"/>
      <c r="Q495" s="148"/>
      <c r="R495" s="148"/>
      <c r="S495" s="148"/>
      <c r="T495" s="148"/>
      <c r="U495" s="148"/>
      <c r="V495" s="148"/>
      <c r="W495" s="148"/>
      <c r="X495" s="148"/>
      <c r="Y495" s="148"/>
      <c r="Z495" s="148"/>
    </row>
    <row r="496" spans="1:26" ht="15.75" customHeight="1">
      <c r="A496" s="148"/>
      <c r="B496" s="148"/>
      <c r="C496" s="148"/>
      <c r="D496" s="148"/>
      <c r="E496" s="148"/>
      <c r="F496" s="148"/>
      <c r="G496" s="148"/>
      <c r="H496" s="227"/>
      <c r="I496" s="148"/>
      <c r="J496" s="148"/>
      <c r="K496" s="148"/>
      <c r="L496" s="148"/>
      <c r="M496" s="148"/>
      <c r="N496" s="243"/>
      <c r="O496" s="244"/>
      <c r="P496" s="245"/>
      <c r="Q496" s="148"/>
      <c r="R496" s="148"/>
      <c r="S496" s="148"/>
      <c r="T496" s="148"/>
      <c r="U496" s="148"/>
      <c r="V496" s="148"/>
      <c r="W496" s="148"/>
      <c r="X496" s="148"/>
      <c r="Y496" s="148"/>
      <c r="Z496" s="148"/>
    </row>
    <row r="497" spans="1:26" ht="15.75" customHeight="1">
      <c r="A497" s="148"/>
      <c r="B497" s="148"/>
      <c r="C497" s="148"/>
      <c r="D497" s="148"/>
      <c r="E497" s="148"/>
      <c r="F497" s="148"/>
      <c r="G497" s="148"/>
      <c r="H497" s="227"/>
      <c r="I497" s="148"/>
      <c r="J497" s="148"/>
      <c r="K497" s="148"/>
      <c r="L497" s="148"/>
      <c r="M497" s="148"/>
      <c r="N497" s="243"/>
      <c r="O497" s="244"/>
      <c r="P497" s="245"/>
      <c r="Q497" s="148"/>
      <c r="R497" s="148"/>
      <c r="S497" s="148"/>
      <c r="T497" s="148"/>
      <c r="U497" s="148"/>
      <c r="V497" s="148"/>
      <c r="W497" s="148"/>
      <c r="X497" s="148"/>
      <c r="Y497" s="148"/>
      <c r="Z497" s="148"/>
    </row>
    <row r="498" spans="1:26" ht="15.75" customHeight="1">
      <c r="A498" s="148"/>
      <c r="B498" s="148"/>
      <c r="C498" s="148"/>
      <c r="D498" s="148"/>
      <c r="E498" s="148"/>
      <c r="F498" s="148"/>
      <c r="G498" s="148"/>
      <c r="H498" s="227"/>
      <c r="I498" s="148"/>
      <c r="J498" s="148"/>
      <c r="K498" s="148"/>
      <c r="L498" s="148"/>
      <c r="M498" s="148"/>
      <c r="N498" s="243"/>
      <c r="O498" s="244"/>
      <c r="P498" s="245"/>
      <c r="Q498" s="148"/>
      <c r="R498" s="148"/>
      <c r="S498" s="148"/>
      <c r="T498" s="148"/>
      <c r="U498" s="148"/>
      <c r="V498" s="148"/>
      <c r="W498" s="148"/>
      <c r="X498" s="148"/>
      <c r="Y498" s="148"/>
      <c r="Z498" s="148"/>
    </row>
    <row r="499" spans="1:26" ht="15.75" customHeight="1">
      <c r="A499" s="148"/>
      <c r="B499" s="148"/>
      <c r="C499" s="148"/>
      <c r="D499" s="148"/>
      <c r="E499" s="148"/>
      <c r="F499" s="148"/>
      <c r="G499" s="148"/>
      <c r="H499" s="227"/>
      <c r="I499" s="148"/>
      <c r="J499" s="148"/>
      <c r="K499" s="148"/>
      <c r="L499" s="148"/>
      <c r="M499" s="148"/>
      <c r="N499" s="243"/>
      <c r="O499" s="244"/>
      <c r="P499" s="245"/>
      <c r="Q499" s="148"/>
      <c r="R499" s="148"/>
      <c r="S499" s="148"/>
      <c r="T499" s="148"/>
      <c r="U499" s="148"/>
      <c r="V499" s="148"/>
      <c r="W499" s="148"/>
      <c r="X499" s="148"/>
      <c r="Y499" s="148"/>
      <c r="Z499" s="148"/>
    </row>
    <row r="500" spans="1:26" ht="15.75" customHeight="1">
      <c r="A500" s="148"/>
      <c r="B500" s="148"/>
      <c r="C500" s="148"/>
      <c r="D500" s="148"/>
      <c r="E500" s="148"/>
      <c r="F500" s="148"/>
      <c r="G500" s="148"/>
      <c r="H500" s="227"/>
      <c r="I500" s="148"/>
      <c r="J500" s="148"/>
      <c r="K500" s="148"/>
      <c r="L500" s="148"/>
      <c r="M500" s="148"/>
      <c r="N500" s="243"/>
      <c r="O500" s="244"/>
      <c r="P500" s="245"/>
      <c r="Q500" s="148"/>
      <c r="R500" s="148"/>
      <c r="S500" s="148"/>
      <c r="T500" s="148"/>
      <c r="U500" s="148"/>
      <c r="V500" s="148"/>
      <c r="W500" s="148"/>
      <c r="X500" s="148"/>
      <c r="Y500" s="148"/>
      <c r="Z500" s="148"/>
    </row>
    <row r="501" spans="1:26" ht="15.75" customHeight="1">
      <c r="A501" s="148"/>
      <c r="B501" s="148"/>
      <c r="C501" s="148"/>
      <c r="D501" s="148"/>
      <c r="E501" s="148"/>
      <c r="F501" s="148"/>
      <c r="G501" s="148"/>
      <c r="H501" s="227"/>
      <c r="I501" s="148"/>
      <c r="J501" s="148"/>
      <c r="K501" s="148"/>
      <c r="L501" s="148"/>
      <c r="M501" s="148"/>
      <c r="N501" s="243"/>
      <c r="O501" s="244"/>
      <c r="P501" s="245"/>
      <c r="Q501" s="148"/>
      <c r="R501" s="148"/>
      <c r="S501" s="148"/>
      <c r="T501" s="148"/>
      <c r="U501" s="148"/>
      <c r="V501" s="148"/>
      <c r="W501" s="148"/>
      <c r="X501" s="148"/>
      <c r="Y501" s="148"/>
      <c r="Z501" s="148"/>
    </row>
    <row r="502" spans="1:26" ht="15.75" customHeight="1">
      <c r="A502" s="148"/>
      <c r="B502" s="148"/>
      <c r="C502" s="148"/>
      <c r="D502" s="148"/>
      <c r="E502" s="148"/>
      <c r="F502" s="148"/>
      <c r="G502" s="148"/>
      <c r="H502" s="227"/>
      <c r="I502" s="148"/>
      <c r="J502" s="148"/>
      <c r="K502" s="148"/>
      <c r="L502" s="148"/>
      <c r="M502" s="148"/>
      <c r="N502" s="243"/>
      <c r="O502" s="244"/>
      <c r="P502" s="245"/>
      <c r="Q502" s="148"/>
      <c r="R502" s="148"/>
      <c r="S502" s="148"/>
      <c r="T502" s="148"/>
      <c r="U502" s="148"/>
      <c r="V502" s="148"/>
      <c r="W502" s="148"/>
      <c r="X502" s="148"/>
      <c r="Y502" s="148"/>
      <c r="Z502" s="148"/>
    </row>
    <row r="503" spans="1:26" ht="15.75" customHeight="1">
      <c r="A503" s="148"/>
      <c r="B503" s="148"/>
      <c r="C503" s="148"/>
      <c r="D503" s="148"/>
      <c r="E503" s="148"/>
      <c r="F503" s="148"/>
      <c r="G503" s="148"/>
      <c r="H503" s="227"/>
      <c r="I503" s="148"/>
      <c r="J503" s="148"/>
      <c r="K503" s="148"/>
      <c r="L503" s="148"/>
      <c r="M503" s="148"/>
      <c r="N503" s="243"/>
      <c r="O503" s="244"/>
      <c r="P503" s="245"/>
      <c r="Q503" s="148"/>
      <c r="R503" s="148"/>
      <c r="S503" s="148"/>
      <c r="T503" s="148"/>
      <c r="U503" s="148"/>
      <c r="V503" s="148"/>
      <c r="W503" s="148"/>
      <c r="X503" s="148"/>
      <c r="Y503" s="148"/>
      <c r="Z503" s="148"/>
    </row>
    <row r="504" spans="1:26" ht="15.75" customHeight="1">
      <c r="A504" s="148"/>
      <c r="B504" s="148"/>
      <c r="C504" s="148"/>
      <c r="D504" s="148"/>
      <c r="E504" s="148"/>
      <c r="F504" s="148"/>
      <c r="G504" s="148"/>
      <c r="H504" s="227"/>
      <c r="I504" s="148"/>
      <c r="J504" s="148"/>
      <c r="K504" s="148"/>
      <c r="L504" s="148"/>
      <c r="M504" s="148"/>
      <c r="N504" s="243"/>
      <c r="O504" s="244"/>
      <c r="P504" s="245"/>
      <c r="Q504" s="148"/>
      <c r="R504" s="148"/>
      <c r="S504" s="148"/>
      <c r="T504" s="148"/>
      <c r="U504" s="148"/>
      <c r="V504" s="148"/>
      <c r="W504" s="148"/>
      <c r="X504" s="148"/>
      <c r="Y504" s="148"/>
      <c r="Z504" s="148"/>
    </row>
    <row r="505" spans="1:26" ht="15.75" customHeight="1">
      <c r="A505" s="148"/>
      <c r="B505" s="148"/>
      <c r="C505" s="148"/>
      <c r="D505" s="148"/>
      <c r="E505" s="148"/>
      <c r="F505" s="148"/>
      <c r="G505" s="148"/>
      <c r="H505" s="227"/>
      <c r="I505" s="148"/>
      <c r="J505" s="148"/>
      <c r="K505" s="148"/>
      <c r="L505" s="148"/>
      <c r="M505" s="148"/>
      <c r="N505" s="243"/>
      <c r="O505" s="244"/>
      <c r="P505" s="245"/>
      <c r="Q505" s="148"/>
      <c r="R505" s="148"/>
      <c r="S505" s="148"/>
      <c r="T505" s="148"/>
      <c r="U505" s="148"/>
      <c r="V505" s="148"/>
      <c r="W505" s="148"/>
      <c r="X505" s="148"/>
      <c r="Y505" s="148"/>
      <c r="Z505" s="148"/>
    </row>
    <row r="506" spans="1:26" ht="15.75" customHeight="1">
      <c r="A506" s="148"/>
      <c r="B506" s="148"/>
      <c r="C506" s="148"/>
      <c r="D506" s="148"/>
      <c r="E506" s="148"/>
      <c r="F506" s="148"/>
      <c r="G506" s="148"/>
      <c r="H506" s="227"/>
      <c r="I506" s="148"/>
      <c r="J506" s="148"/>
      <c r="K506" s="148"/>
      <c r="L506" s="148"/>
      <c r="M506" s="148"/>
      <c r="N506" s="243"/>
      <c r="O506" s="244"/>
      <c r="P506" s="245"/>
      <c r="Q506" s="148"/>
      <c r="R506" s="148"/>
      <c r="S506" s="148"/>
      <c r="T506" s="148"/>
      <c r="U506" s="148"/>
      <c r="V506" s="148"/>
      <c r="W506" s="148"/>
      <c r="X506" s="148"/>
      <c r="Y506" s="148"/>
      <c r="Z506" s="148"/>
    </row>
    <row r="507" spans="1:26" ht="15.75" customHeight="1">
      <c r="A507" s="148"/>
      <c r="B507" s="148"/>
      <c r="C507" s="148"/>
      <c r="D507" s="148"/>
      <c r="E507" s="148"/>
      <c r="F507" s="148"/>
      <c r="G507" s="148"/>
      <c r="H507" s="227"/>
      <c r="I507" s="148"/>
      <c r="J507" s="148"/>
      <c r="K507" s="148"/>
      <c r="L507" s="148"/>
      <c r="M507" s="148"/>
      <c r="N507" s="243"/>
      <c r="O507" s="244"/>
      <c r="P507" s="245"/>
      <c r="Q507" s="148"/>
      <c r="R507" s="148"/>
      <c r="S507" s="148"/>
      <c r="T507" s="148"/>
      <c r="U507" s="148"/>
      <c r="V507" s="148"/>
      <c r="W507" s="148"/>
      <c r="X507" s="148"/>
      <c r="Y507" s="148"/>
      <c r="Z507" s="148"/>
    </row>
    <row r="508" spans="1:26" ht="15.75" customHeight="1">
      <c r="A508" s="148"/>
      <c r="B508" s="148"/>
      <c r="C508" s="148"/>
      <c r="D508" s="148"/>
      <c r="E508" s="148"/>
      <c r="F508" s="148"/>
      <c r="G508" s="148"/>
      <c r="H508" s="227"/>
      <c r="I508" s="148"/>
      <c r="J508" s="148"/>
      <c r="K508" s="148"/>
      <c r="L508" s="148"/>
      <c r="M508" s="148"/>
      <c r="N508" s="243"/>
      <c r="O508" s="244"/>
      <c r="P508" s="245"/>
      <c r="Q508" s="148"/>
      <c r="R508" s="148"/>
      <c r="S508" s="148"/>
      <c r="T508" s="148"/>
      <c r="U508" s="148"/>
      <c r="V508" s="148"/>
      <c r="W508" s="148"/>
      <c r="X508" s="148"/>
      <c r="Y508" s="148"/>
      <c r="Z508" s="148"/>
    </row>
    <row r="509" spans="1:26" ht="15.75" customHeight="1">
      <c r="A509" s="148"/>
      <c r="B509" s="148"/>
      <c r="C509" s="148"/>
      <c r="D509" s="148"/>
      <c r="E509" s="148"/>
      <c r="F509" s="148"/>
      <c r="G509" s="148"/>
      <c r="H509" s="227"/>
      <c r="I509" s="148"/>
      <c r="J509" s="148"/>
      <c r="K509" s="148"/>
      <c r="L509" s="148"/>
      <c r="M509" s="148"/>
      <c r="N509" s="243"/>
      <c r="O509" s="244"/>
      <c r="P509" s="245"/>
      <c r="Q509" s="148"/>
      <c r="R509" s="148"/>
      <c r="S509" s="148"/>
      <c r="T509" s="148"/>
      <c r="U509" s="148"/>
      <c r="V509" s="148"/>
      <c r="W509" s="148"/>
      <c r="X509" s="148"/>
      <c r="Y509" s="148"/>
      <c r="Z509" s="148"/>
    </row>
    <row r="510" spans="1:26" ht="15.75" customHeight="1">
      <c r="A510" s="148"/>
      <c r="B510" s="148"/>
      <c r="C510" s="148"/>
      <c r="D510" s="148"/>
      <c r="E510" s="148"/>
      <c r="F510" s="148"/>
      <c r="G510" s="148"/>
      <c r="H510" s="227"/>
      <c r="I510" s="148"/>
      <c r="J510" s="148"/>
      <c r="K510" s="148"/>
      <c r="L510" s="148"/>
      <c r="M510" s="148"/>
      <c r="N510" s="243"/>
      <c r="O510" s="244"/>
      <c r="P510" s="245"/>
      <c r="Q510" s="148"/>
      <c r="R510" s="148"/>
      <c r="S510" s="148"/>
      <c r="T510" s="148"/>
      <c r="U510" s="148"/>
      <c r="V510" s="148"/>
      <c r="W510" s="148"/>
      <c r="X510" s="148"/>
      <c r="Y510" s="148"/>
      <c r="Z510" s="148"/>
    </row>
    <row r="511" spans="1:26" ht="15.75" customHeight="1">
      <c r="A511" s="148"/>
      <c r="B511" s="148"/>
      <c r="C511" s="148"/>
      <c r="D511" s="148"/>
      <c r="E511" s="148"/>
      <c r="F511" s="148"/>
      <c r="G511" s="148"/>
      <c r="H511" s="227"/>
      <c r="I511" s="148"/>
      <c r="J511" s="148"/>
      <c r="K511" s="148"/>
      <c r="L511" s="148"/>
      <c r="M511" s="148"/>
      <c r="N511" s="243"/>
      <c r="O511" s="244"/>
      <c r="P511" s="245"/>
      <c r="Q511" s="148"/>
      <c r="R511" s="148"/>
      <c r="S511" s="148"/>
      <c r="T511" s="148"/>
      <c r="U511" s="148"/>
      <c r="V511" s="148"/>
      <c r="W511" s="148"/>
      <c r="X511" s="148"/>
      <c r="Y511" s="148"/>
      <c r="Z511" s="148"/>
    </row>
    <row r="512" spans="1:26" ht="15.75" customHeight="1">
      <c r="A512" s="148"/>
      <c r="B512" s="148"/>
      <c r="C512" s="148"/>
      <c r="D512" s="148"/>
      <c r="E512" s="148"/>
      <c r="F512" s="148"/>
      <c r="G512" s="148"/>
      <c r="H512" s="227"/>
      <c r="I512" s="148"/>
      <c r="J512" s="148"/>
      <c r="K512" s="148"/>
      <c r="L512" s="148"/>
      <c r="M512" s="148"/>
      <c r="N512" s="243"/>
      <c r="O512" s="244"/>
      <c r="P512" s="245"/>
      <c r="Q512" s="148"/>
      <c r="R512" s="148"/>
      <c r="S512" s="148"/>
      <c r="T512" s="148"/>
      <c r="U512" s="148"/>
      <c r="V512" s="148"/>
      <c r="W512" s="148"/>
      <c r="X512" s="148"/>
      <c r="Y512" s="148"/>
      <c r="Z512" s="148"/>
    </row>
    <row r="513" spans="1:26" ht="15.75" customHeight="1">
      <c r="A513" s="148"/>
      <c r="B513" s="148"/>
      <c r="C513" s="148"/>
      <c r="D513" s="148"/>
      <c r="E513" s="148"/>
      <c r="F513" s="148"/>
      <c r="G513" s="148"/>
      <c r="H513" s="227"/>
      <c r="I513" s="148"/>
      <c r="J513" s="148"/>
      <c r="K513" s="148"/>
      <c r="L513" s="148"/>
      <c r="M513" s="148"/>
      <c r="N513" s="243"/>
      <c r="O513" s="244"/>
      <c r="P513" s="245"/>
      <c r="Q513" s="148"/>
      <c r="R513" s="148"/>
      <c r="S513" s="148"/>
      <c r="T513" s="148"/>
      <c r="U513" s="148"/>
      <c r="V513" s="148"/>
      <c r="W513" s="148"/>
      <c r="X513" s="148"/>
      <c r="Y513" s="148"/>
      <c r="Z513" s="148"/>
    </row>
    <row r="514" spans="1:26" ht="15.75" customHeight="1">
      <c r="A514" s="148"/>
      <c r="B514" s="148"/>
      <c r="C514" s="148"/>
      <c r="D514" s="148"/>
      <c r="E514" s="148"/>
      <c r="F514" s="148"/>
      <c r="G514" s="148"/>
      <c r="H514" s="227"/>
      <c r="I514" s="148"/>
      <c r="J514" s="148"/>
      <c r="K514" s="148"/>
      <c r="L514" s="148"/>
      <c r="M514" s="148"/>
      <c r="N514" s="243"/>
      <c r="O514" s="244"/>
      <c r="P514" s="245"/>
      <c r="Q514" s="148"/>
      <c r="R514" s="148"/>
      <c r="S514" s="148"/>
      <c r="T514" s="148"/>
      <c r="U514" s="148"/>
      <c r="V514" s="148"/>
      <c r="W514" s="148"/>
      <c r="X514" s="148"/>
      <c r="Y514" s="148"/>
      <c r="Z514" s="148"/>
    </row>
    <row r="515" spans="1:26" ht="15.75" customHeight="1">
      <c r="A515" s="148"/>
      <c r="B515" s="148"/>
      <c r="C515" s="148"/>
      <c r="D515" s="148"/>
      <c r="E515" s="148"/>
      <c r="F515" s="148"/>
      <c r="G515" s="148"/>
      <c r="H515" s="227"/>
      <c r="I515" s="148"/>
      <c r="J515" s="148"/>
      <c r="K515" s="148"/>
      <c r="L515" s="148"/>
      <c r="M515" s="148"/>
      <c r="N515" s="243"/>
      <c r="O515" s="244"/>
      <c r="P515" s="245"/>
      <c r="Q515" s="148"/>
      <c r="R515" s="148"/>
      <c r="S515" s="148"/>
      <c r="T515" s="148"/>
      <c r="U515" s="148"/>
      <c r="V515" s="148"/>
      <c r="W515" s="148"/>
      <c r="X515" s="148"/>
      <c r="Y515" s="148"/>
      <c r="Z515" s="148"/>
    </row>
    <row r="516" spans="1:26" ht="15.75" customHeight="1">
      <c r="A516" s="148"/>
      <c r="B516" s="148"/>
      <c r="C516" s="148"/>
      <c r="D516" s="148"/>
      <c r="E516" s="148"/>
      <c r="F516" s="148"/>
      <c r="G516" s="148"/>
      <c r="H516" s="227"/>
      <c r="I516" s="148"/>
      <c r="J516" s="148"/>
      <c r="K516" s="148"/>
      <c r="L516" s="148"/>
      <c r="M516" s="148"/>
      <c r="N516" s="243"/>
      <c r="O516" s="244"/>
      <c r="P516" s="245"/>
      <c r="Q516" s="148"/>
      <c r="R516" s="148"/>
      <c r="S516" s="148"/>
      <c r="T516" s="148"/>
      <c r="U516" s="148"/>
      <c r="V516" s="148"/>
      <c r="W516" s="148"/>
      <c r="X516" s="148"/>
      <c r="Y516" s="148"/>
      <c r="Z516" s="148"/>
    </row>
    <row r="517" spans="1:26" ht="15.75" customHeight="1">
      <c r="A517" s="148"/>
      <c r="B517" s="148"/>
      <c r="C517" s="148"/>
      <c r="D517" s="148"/>
      <c r="E517" s="148"/>
      <c r="F517" s="148"/>
      <c r="G517" s="148"/>
      <c r="H517" s="227"/>
      <c r="I517" s="148"/>
      <c r="J517" s="148"/>
      <c r="K517" s="148"/>
      <c r="L517" s="148"/>
      <c r="M517" s="148"/>
      <c r="N517" s="243"/>
      <c r="O517" s="244"/>
      <c r="P517" s="245"/>
      <c r="Q517" s="148"/>
      <c r="R517" s="148"/>
      <c r="S517" s="148"/>
      <c r="T517" s="148"/>
      <c r="U517" s="148"/>
      <c r="V517" s="148"/>
      <c r="W517" s="148"/>
      <c r="X517" s="148"/>
      <c r="Y517" s="148"/>
      <c r="Z517" s="148"/>
    </row>
    <row r="518" spans="1:26" ht="15.75" customHeight="1">
      <c r="A518" s="148"/>
      <c r="B518" s="148"/>
      <c r="C518" s="148"/>
      <c r="D518" s="148"/>
      <c r="E518" s="148"/>
      <c r="F518" s="148"/>
      <c r="G518" s="148"/>
      <c r="H518" s="227"/>
      <c r="I518" s="148"/>
      <c r="J518" s="148"/>
      <c r="K518" s="148"/>
      <c r="L518" s="148"/>
      <c r="M518" s="148"/>
      <c r="N518" s="243"/>
      <c r="O518" s="244"/>
      <c r="P518" s="245"/>
      <c r="Q518" s="148"/>
      <c r="R518" s="148"/>
      <c r="S518" s="148"/>
      <c r="T518" s="148"/>
      <c r="U518" s="148"/>
      <c r="V518" s="148"/>
      <c r="W518" s="148"/>
      <c r="X518" s="148"/>
      <c r="Y518" s="148"/>
      <c r="Z518" s="148"/>
    </row>
    <row r="519" spans="1:26" ht="15.75" customHeight="1">
      <c r="A519" s="148"/>
      <c r="B519" s="148"/>
      <c r="C519" s="148"/>
      <c r="D519" s="148"/>
      <c r="E519" s="148"/>
      <c r="F519" s="148"/>
      <c r="G519" s="148"/>
      <c r="H519" s="227"/>
      <c r="I519" s="148"/>
      <c r="J519" s="148"/>
      <c r="K519" s="148"/>
      <c r="L519" s="148"/>
      <c r="M519" s="148"/>
      <c r="N519" s="243"/>
      <c r="O519" s="244"/>
      <c r="P519" s="245"/>
      <c r="Q519" s="148"/>
      <c r="R519" s="148"/>
      <c r="S519" s="148"/>
      <c r="T519" s="148"/>
      <c r="U519" s="148"/>
      <c r="V519" s="148"/>
      <c r="W519" s="148"/>
      <c r="X519" s="148"/>
      <c r="Y519" s="148"/>
      <c r="Z519" s="148"/>
    </row>
    <row r="520" spans="1:26" ht="15.75" customHeight="1">
      <c r="A520" s="148"/>
      <c r="B520" s="148"/>
      <c r="C520" s="148"/>
      <c r="D520" s="148"/>
      <c r="E520" s="148"/>
      <c r="F520" s="148"/>
      <c r="G520" s="148"/>
      <c r="H520" s="227"/>
      <c r="I520" s="148"/>
      <c r="J520" s="148"/>
      <c r="K520" s="148"/>
      <c r="L520" s="148"/>
      <c r="M520" s="148"/>
      <c r="N520" s="243"/>
      <c r="O520" s="244"/>
      <c r="P520" s="245"/>
      <c r="Q520" s="148"/>
      <c r="R520" s="148"/>
      <c r="S520" s="148"/>
      <c r="T520" s="148"/>
      <c r="U520" s="148"/>
      <c r="V520" s="148"/>
      <c r="W520" s="148"/>
      <c r="X520" s="148"/>
      <c r="Y520" s="148"/>
      <c r="Z520" s="148"/>
    </row>
    <row r="521" spans="1:26" ht="15.75" customHeight="1">
      <c r="A521" s="148"/>
      <c r="B521" s="148"/>
      <c r="C521" s="148"/>
      <c r="D521" s="148"/>
      <c r="E521" s="148"/>
      <c r="F521" s="148"/>
      <c r="G521" s="148"/>
      <c r="H521" s="227"/>
      <c r="I521" s="148"/>
      <c r="J521" s="148"/>
      <c r="K521" s="148"/>
      <c r="L521" s="148"/>
      <c r="M521" s="148"/>
      <c r="N521" s="243"/>
      <c r="O521" s="244"/>
      <c r="P521" s="245"/>
      <c r="Q521" s="148"/>
      <c r="R521" s="148"/>
      <c r="S521" s="148"/>
      <c r="T521" s="148"/>
      <c r="U521" s="148"/>
      <c r="V521" s="148"/>
      <c r="W521" s="148"/>
      <c r="X521" s="148"/>
      <c r="Y521" s="148"/>
      <c r="Z521" s="148"/>
    </row>
    <row r="522" spans="1:26" ht="15.75" customHeight="1">
      <c r="A522" s="148"/>
      <c r="B522" s="148"/>
      <c r="C522" s="148"/>
      <c r="D522" s="148"/>
      <c r="E522" s="148"/>
      <c r="F522" s="148"/>
      <c r="G522" s="148"/>
      <c r="H522" s="227"/>
      <c r="I522" s="148"/>
      <c r="J522" s="148"/>
      <c r="K522" s="148"/>
      <c r="L522" s="148"/>
      <c r="M522" s="148"/>
      <c r="N522" s="243"/>
      <c r="O522" s="244"/>
      <c r="P522" s="245"/>
      <c r="Q522" s="148"/>
      <c r="R522" s="148"/>
      <c r="S522" s="148"/>
      <c r="T522" s="148"/>
      <c r="U522" s="148"/>
      <c r="V522" s="148"/>
      <c r="W522" s="148"/>
      <c r="X522" s="148"/>
      <c r="Y522" s="148"/>
      <c r="Z522" s="148"/>
    </row>
    <row r="523" spans="1:26" ht="15.75" customHeight="1">
      <c r="A523" s="148"/>
      <c r="B523" s="148"/>
      <c r="C523" s="148"/>
      <c r="D523" s="148"/>
      <c r="E523" s="148"/>
      <c r="F523" s="148"/>
      <c r="G523" s="148"/>
      <c r="H523" s="227"/>
      <c r="I523" s="148"/>
      <c r="J523" s="148"/>
      <c r="K523" s="148"/>
      <c r="L523" s="148"/>
      <c r="M523" s="148"/>
      <c r="N523" s="243"/>
      <c r="O523" s="244"/>
      <c r="P523" s="245"/>
      <c r="Q523" s="148"/>
      <c r="R523" s="148"/>
      <c r="S523" s="148"/>
      <c r="T523" s="148"/>
      <c r="U523" s="148"/>
      <c r="V523" s="148"/>
      <c r="W523" s="148"/>
      <c r="X523" s="148"/>
      <c r="Y523" s="148"/>
      <c r="Z523" s="148"/>
    </row>
    <row r="524" spans="1:26" ht="15.75" customHeight="1">
      <c r="A524" s="148"/>
      <c r="B524" s="148"/>
      <c r="C524" s="148"/>
      <c r="D524" s="148"/>
      <c r="E524" s="148"/>
      <c r="F524" s="148"/>
      <c r="G524" s="148"/>
      <c r="H524" s="227"/>
      <c r="I524" s="148"/>
      <c r="J524" s="148"/>
      <c r="K524" s="148"/>
      <c r="L524" s="148"/>
      <c r="M524" s="148"/>
      <c r="N524" s="243"/>
      <c r="O524" s="244"/>
      <c r="P524" s="245"/>
      <c r="Q524" s="148"/>
      <c r="R524" s="148"/>
      <c r="S524" s="148"/>
      <c r="T524" s="148"/>
      <c r="U524" s="148"/>
      <c r="V524" s="148"/>
      <c r="W524" s="148"/>
      <c r="X524" s="148"/>
      <c r="Y524" s="148"/>
      <c r="Z524" s="148"/>
    </row>
    <row r="525" spans="1:26" ht="15.75" customHeight="1">
      <c r="A525" s="148"/>
      <c r="B525" s="148"/>
      <c r="C525" s="148"/>
      <c r="D525" s="148"/>
      <c r="E525" s="148"/>
      <c r="F525" s="148"/>
      <c r="G525" s="148"/>
      <c r="H525" s="227"/>
      <c r="I525" s="148"/>
      <c r="J525" s="148"/>
      <c r="K525" s="148"/>
      <c r="L525" s="148"/>
      <c r="M525" s="148"/>
      <c r="N525" s="243"/>
      <c r="O525" s="244"/>
      <c r="P525" s="245"/>
      <c r="Q525" s="148"/>
      <c r="R525" s="148"/>
      <c r="S525" s="148"/>
      <c r="T525" s="148"/>
      <c r="U525" s="148"/>
      <c r="V525" s="148"/>
      <c r="W525" s="148"/>
      <c r="X525" s="148"/>
      <c r="Y525" s="148"/>
      <c r="Z525" s="148"/>
    </row>
    <row r="526" spans="1:26" ht="15.75" customHeight="1">
      <c r="A526" s="148"/>
      <c r="B526" s="148"/>
      <c r="C526" s="148"/>
      <c r="D526" s="148"/>
      <c r="E526" s="148"/>
      <c r="F526" s="148"/>
      <c r="G526" s="148"/>
      <c r="H526" s="227"/>
      <c r="I526" s="148"/>
      <c r="J526" s="148"/>
      <c r="K526" s="148"/>
      <c r="L526" s="148"/>
      <c r="M526" s="148"/>
      <c r="N526" s="243"/>
      <c r="O526" s="244"/>
      <c r="P526" s="245"/>
      <c r="Q526" s="148"/>
      <c r="R526" s="148"/>
      <c r="S526" s="148"/>
      <c r="T526" s="148"/>
      <c r="U526" s="148"/>
      <c r="V526" s="148"/>
      <c r="W526" s="148"/>
      <c r="X526" s="148"/>
      <c r="Y526" s="148"/>
      <c r="Z526" s="148"/>
    </row>
    <row r="527" spans="1:26" ht="15.75" customHeight="1">
      <c r="A527" s="148"/>
      <c r="B527" s="148"/>
      <c r="C527" s="148"/>
      <c r="D527" s="148"/>
      <c r="E527" s="148"/>
      <c r="F527" s="148"/>
      <c r="G527" s="148"/>
      <c r="H527" s="227"/>
      <c r="I527" s="148"/>
      <c r="J527" s="148"/>
      <c r="K527" s="148"/>
      <c r="L527" s="148"/>
      <c r="M527" s="148"/>
      <c r="N527" s="243"/>
      <c r="O527" s="244"/>
      <c r="P527" s="245"/>
      <c r="Q527" s="148"/>
      <c r="R527" s="148"/>
      <c r="S527" s="148"/>
      <c r="T527" s="148"/>
      <c r="U527" s="148"/>
      <c r="V527" s="148"/>
      <c r="W527" s="148"/>
      <c r="X527" s="148"/>
      <c r="Y527" s="148"/>
      <c r="Z527" s="148"/>
    </row>
    <row r="528" spans="1:26" ht="15.75" customHeight="1">
      <c r="A528" s="148"/>
      <c r="B528" s="148"/>
      <c r="C528" s="148"/>
      <c r="D528" s="148"/>
      <c r="E528" s="148"/>
      <c r="F528" s="148"/>
      <c r="G528" s="148"/>
      <c r="H528" s="227"/>
      <c r="I528" s="148"/>
      <c r="J528" s="148"/>
      <c r="K528" s="148"/>
      <c r="L528" s="148"/>
      <c r="M528" s="148"/>
      <c r="N528" s="243"/>
      <c r="O528" s="244"/>
      <c r="P528" s="245"/>
      <c r="Q528" s="148"/>
      <c r="R528" s="148"/>
      <c r="S528" s="148"/>
      <c r="T528" s="148"/>
      <c r="U528" s="148"/>
      <c r="V528" s="148"/>
      <c r="W528" s="148"/>
      <c r="X528" s="148"/>
      <c r="Y528" s="148"/>
      <c r="Z528" s="148"/>
    </row>
    <row r="529" spans="1:26" ht="15.75" customHeight="1">
      <c r="A529" s="148"/>
      <c r="B529" s="148"/>
      <c r="C529" s="148"/>
      <c r="D529" s="148"/>
      <c r="E529" s="148"/>
      <c r="F529" s="148"/>
      <c r="G529" s="148"/>
      <c r="H529" s="227"/>
      <c r="I529" s="148"/>
      <c r="J529" s="148"/>
      <c r="K529" s="148"/>
      <c r="L529" s="148"/>
      <c r="M529" s="148"/>
      <c r="N529" s="243"/>
      <c r="O529" s="244"/>
      <c r="P529" s="245"/>
      <c r="Q529" s="148"/>
      <c r="R529" s="148"/>
      <c r="S529" s="148"/>
      <c r="T529" s="148"/>
      <c r="U529" s="148"/>
      <c r="V529" s="148"/>
      <c r="W529" s="148"/>
      <c r="X529" s="148"/>
      <c r="Y529" s="148"/>
      <c r="Z529" s="148"/>
    </row>
    <row r="530" spans="1:26" ht="15.75" customHeight="1">
      <c r="A530" s="148"/>
      <c r="B530" s="148"/>
      <c r="C530" s="148"/>
      <c r="D530" s="148"/>
      <c r="E530" s="148"/>
      <c r="F530" s="148"/>
      <c r="G530" s="148"/>
      <c r="H530" s="227"/>
      <c r="I530" s="148"/>
      <c r="J530" s="148"/>
      <c r="K530" s="148"/>
      <c r="L530" s="148"/>
      <c r="M530" s="148"/>
      <c r="N530" s="243"/>
      <c r="O530" s="244"/>
      <c r="P530" s="245"/>
      <c r="Q530" s="148"/>
      <c r="R530" s="148"/>
      <c r="S530" s="148"/>
      <c r="T530" s="148"/>
      <c r="U530" s="148"/>
      <c r="V530" s="148"/>
      <c r="W530" s="148"/>
      <c r="X530" s="148"/>
      <c r="Y530" s="148"/>
      <c r="Z530" s="148"/>
    </row>
    <row r="531" spans="1:26" ht="15.75" customHeight="1">
      <c r="A531" s="148"/>
      <c r="B531" s="148"/>
      <c r="C531" s="148"/>
      <c r="D531" s="148"/>
      <c r="E531" s="148"/>
      <c r="F531" s="148"/>
      <c r="G531" s="148"/>
      <c r="H531" s="227"/>
      <c r="I531" s="148"/>
      <c r="J531" s="148"/>
      <c r="K531" s="148"/>
      <c r="L531" s="148"/>
      <c r="M531" s="148"/>
      <c r="N531" s="243"/>
      <c r="O531" s="244"/>
      <c r="P531" s="245"/>
      <c r="Q531" s="148"/>
      <c r="R531" s="148"/>
      <c r="S531" s="148"/>
      <c r="T531" s="148"/>
      <c r="U531" s="148"/>
      <c r="V531" s="148"/>
      <c r="W531" s="148"/>
      <c r="X531" s="148"/>
      <c r="Y531" s="148"/>
      <c r="Z531" s="148"/>
    </row>
    <row r="532" spans="1:26" ht="15.75" customHeight="1">
      <c r="A532" s="148"/>
      <c r="B532" s="148"/>
      <c r="C532" s="148"/>
      <c r="D532" s="148"/>
      <c r="E532" s="148"/>
      <c r="F532" s="148"/>
      <c r="G532" s="148"/>
      <c r="H532" s="227"/>
      <c r="I532" s="148"/>
      <c r="J532" s="148"/>
      <c r="K532" s="148"/>
      <c r="L532" s="148"/>
      <c r="M532" s="148"/>
      <c r="N532" s="243"/>
      <c r="O532" s="244"/>
      <c r="P532" s="245"/>
      <c r="Q532" s="148"/>
      <c r="R532" s="148"/>
      <c r="S532" s="148"/>
      <c r="T532" s="148"/>
      <c r="U532" s="148"/>
      <c r="V532" s="148"/>
      <c r="W532" s="148"/>
      <c r="X532" s="148"/>
      <c r="Y532" s="148"/>
      <c r="Z532" s="148"/>
    </row>
    <row r="533" spans="1:26" ht="15.75" customHeight="1">
      <c r="A533" s="148"/>
      <c r="B533" s="148"/>
      <c r="C533" s="148"/>
      <c r="D533" s="148"/>
      <c r="E533" s="148"/>
      <c r="F533" s="148"/>
      <c r="G533" s="148"/>
      <c r="H533" s="227"/>
      <c r="I533" s="148"/>
      <c r="J533" s="148"/>
      <c r="K533" s="148"/>
      <c r="L533" s="148"/>
      <c r="M533" s="148"/>
      <c r="N533" s="243"/>
      <c r="O533" s="244"/>
      <c r="P533" s="245"/>
      <c r="Q533" s="148"/>
      <c r="R533" s="148"/>
      <c r="S533" s="148"/>
      <c r="T533" s="148"/>
      <c r="U533" s="148"/>
      <c r="V533" s="148"/>
      <c r="W533" s="148"/>
      <c r="X533" s="148"/>
      <c r="Y533" s="148"/>
      <c r="Z533" s="148"/>
    </row>
    <row r="534" spans="1:26" ht="15.75" customHeight="1">
      <c r="A534" s="148"/>
      <c r="B534" s="148"/>
      <c r="C534" s="148"/>
      <c r="D534" s="148"/>
      <c r="E534" s="148"/>
      <c r="F534" s="148"/>
      <c r="G534" s="148"/>
      <c r="H534" s="227"/>
      <c r="I534" s="148"/>
      <c r="J534" s="148"/>
      <c r="K534" s="148"/>
      <c r="L534" s="148"/>
      <c r="M534" s="148"/>
      <c r="N534" s="243"/>
      <c r="O534" s="244"/>
      <c r="P534" s="245"/>
      <c r="Q534" s="148"/>
      <c r="R534" s="148"/>
      <c r="S534" s="148"/>
      <c r="T534" s="148"/>
      <c r="U534" s="148"/>
      <c r="V534" s="148"/>
      <c r="W534" s="148"/>
      <c r="X534" s="148"/>
      <c r="Y534" s="148"/>
      <c r="Z534" s="148"/>
    </row>
    <row r="535" spans="1:26" ht="15.75" customHeight="1">
      <c r="A535" s="148"/>
      <c r="B535" s="148"/>
      <c r="C535" s="148"/>
      <c r="D535" s="148"/>
      <c r="E535" s="148"/>
      <c r="F535" s="148"/>
      <c r="G535" s="148"/>
      <c r="H535" s="227"/>
      <c r="I535" s="148"/>
      <c r="J535" s="148"/>
      <c r="K535" s="148"/>
      <c r="L535" s="148"/>
      <c r="M535" s="148"/>
      <c r="N535" s="243"/>
      <c r="O535" s="244"/>
      <c r="P535" s="245"/>
      <c r="Q535" s="148"/>
      <c r="R535" s="148"/>
      <c r="S535" s="148"/>
      <c r="T535" s="148"/>
      <c r="U535" s="148"/>
      <c r="V535" s="148"/>
      <c r="W535" s="148"/>
      <c r="X535" s="148"/>
      <c r="Y535" s="148"/>
      <c r="Z535" s="148"/>
    </row>
    <row r="536" spans="1:26" ht="15.75" customHeight="1">
      <c r="A536" s="148"/>
      <c r="B536" s="148"/>
      <c r="C536" s="148"/>
      <c r="D536" s="148"/>
      <c r="E536" s="148"/>
      <c r="F536" s="148"/>
      <c r="G536" s="148"/>
      <c r="H536" s="227"/>
      <c r="I536" s="148"/>
      <c r="J536" s="148"/>
      <c r="K536" s="148"/>
      <c r="L536" s="148"/>
      <c r="M536" s="148"/>
      <c r="N536" s="243"/>
      <c r="O536" s="244"/>
      <c r="P536" s="245"/>
      <c r="Q536" s="148"/>
      <c r="R536" s="148"/>
      <c r="S536" s="148"/>
      <c r="T536" s="148"/>
      <c r="U536" s="148"/>
      <c r="V536" s="148"/>
      <c r="W536" s="148"/>
      <c r="X536" s="148"/>
      <c r="Y536" s="148"/>
      <c r="Z536" s="148"/>
    </row>
    <row r="537" spans="1:26" ht="15.75" customHeight="1">
      <c r="A537" s="148"/>
      <c r="B537" s="148"/>
      <c r="C537" s="148"/>
      <c r="D537" s="148"/>
      <c r="E537" s="148"/>
      <c r="F537" s="148"/>
      <c r="G537" s="148"/>
      <c r="H537" s="227"/>
      <c r="I537" s="148"/>
      <c r="J537" s="148"/>
      <c r="K537" s="148"/>
      <c r="L537" s="148"/>
      <c r="M537" s="148"/>
      <c r="N537" s="243"/>
      <c r="O537" s="244"/>
      <c r="P537" s="245"/>
      <c r="Q537" s="148"/>
      <c r="R537" s="148"/>
      <c r="S537" s="148"/>
      <c r="T537" s="148"/>
      <c r="U537" s="148"/>
      <c r="V537" s="148"/>
      <c r="W537" s="148"/>
      <c r="X537" s="148"/>
      <c r="Y537" s="148"/>
      <c r="Z537" s="148"/>
    </row>
    <row r="538" spans="1:26" ht="15.75" customHeight="1">
      <c r="A538" s="148"/>
      <c r="B538" s="148"/>
      <c r="C538" s="148"/>
      <c r="D538" s="148"/>
      <c r="E538" s="148"/>
      <c r="F538" s="148"/>
      <c r="G538" s="148"/>
      <c r="H538" s="227"/>
      <c r="I538" s="148"/>
      <c r="J538" s="148"/>
      <c r="K538" s="148"/>
      <c r="L538" s="148"/>
      <c r="M538" s="148"/>
      <c r="N538" s="243"/>
      <c r="O538" s="244"/>
      <c r="P538" s="245"/>
      <c r="Q538" s="148"/>
      <c r="R538" s="148"/>
      <c r="S538" s="148"/>
      <c r="T538" s="148"/>
      <c r="U538" s="148"/>
      <c r="V538" s="148"/>
      <c r="W538" s="148"/>
      <c r="X538" s="148"/>
      <c r="Y538" s="148"/>
      <c r="Z538" s="148"/>
    </row>
    <row r="539" spans="1:26" ht="15.75" customHeight="1">
      <c r="A539" s="148"/>
      <c r="B539" s="148"/>
      <c r="C539" s="148"/>
      <c r="D539" s="148"/>
      <c r="E539" s="148"/>
      <c r="F539" s="148"/>
      <c r="G539" s="148"/>
      <c r="H539" s="227"/>
      <c r="I539" s="148"/>
      <c r="J539" s="148"/>
      <c r="K539" s="148"/>
      <c r="L539" s="148"/>
      <c r="M539" s="148"/>
      <c r="N539" s="243"/>
      <c r="O539" s="244"/>
      <c r="P539" s="245"/>
      <c r="Q539" s="148"/>
      <c r="R539" s="148"/>
      <c r="S539" s="148"/>
      <c r="T539" s="148"/>
      <c r="U539" s="148"/>
      <c r="V539" s="148"/>
      <c r="W539" s="148"/>
      <c r="X539" s="148"/>
      <c r="Y539" s="148"/>
      <c r="Z539" s="148"/>
    </row>
    <row r="540" spans="1:26" ht="15.75" customHeight="1">
      <c r="A540" s="148"/>
      <c r="B540" s="148"/>
      <c r="C540" s="148"/>
      <c r="D540" s="148"/>
      <c r="E540" s="148"/>
      <c r="F540" s="148"/>
      <c r="G540" s="148"/>
      <c r="H540" s="227"/>
      <c r="I540" s="148"/>
      <c r="J540" s="148"/>
      <c r="K540" s="148"/>
      <c r="L540" s="148"/>
      <c r="M540" s="148"/>
      <c r="N540" s="243"/>
      <c r="O540" s="244"/>
      <c r="P540" s="245"/>
      <c r="Q540" s="148"/>
      <c r="R540" s="148"/>
      <c r="S540" s="148"/>
      <c r="T540" s="148"/>
      <c r="U540" s="148"/>
      <c r="V540" s="148"/>
      <c r="W540" s="148"/>
      <c r="X540" s="148"/>
      <c r="Y540" s="148"/>
      <c r="Z540" s="148"/>
    </row>
    <row r="541" spans="1:26" ht="15.75" customHeight="1">
      <c r="A541" s="148"/>
      <c r="B541" s="148"/>
      <c r="C541" s="148"/>
      <c r="D541" s="148"/>
      <c r="E541" s="148"/>
      <c r="F541" s="148"/>
      <c r="G541" s="148"/>
      <c r="H541" s="227"/>
      <c r="I541" s="148"/>
      <c r="J541" s="148"/>
      <c r="K541" s="148"/>
      <c r="L541" s="148"/>
      <c r="M541" s="148"/>
      <c r="N541" s="243"/>
      <c r="O541" s="244"/>
      <c r="P541" s="245"/>
      <c r="Q541" s="148"/>
      <c r="R541" s="148"/>
      <c r="S541" s="148"/>
      <c r="T541" s="148"/>
      <c r="U541" s="148"/>
      <c r="V541" s="148"/>
      <c r="W541" s="148"/>
      <c r="X541" s="148"/>
      <c r="Y541" s="148"/>
      <c r="Z541" s="148"/>
    </row>
    <row r="542" spans="1:26" ht="15.75" customHeight="1">
      <c r="A542" s="148"/>
      <c r="B542" s="148"/>
      <c r="C542" s="148"/>
      <c r="D542" s="148"/>
      <c r="E542" s="148"/>
      <c r="F542" s="148"/>
      <c r="G542" s="148"/>
      <c r="H542" s="227"/>
      <c r="I542" s="148"/>
      <c r="J542" s="148"/>
      <c r="K542" s="148"/>
      <c r="L542" s="148"/>
      <c r="M542" s="148"/>
      <c r="N542" s="243"/>
      <c r="O542" s="244"/>
      <c r="P542" s="245"/>
      <c r="Q542" s="148"/>
      <c r="R542" s="148"/>
      <c r="S542" s="148"/>
      <c r="T542" s="148"/>
      <c r="U542" s="148"/>
      <c r="V542" s="148"/>
      <c r="W542" s="148"/>
      <c r="X542" s="148"/>
      <c r="Y542" s="148"/>
      <c r="Z542" s="148"/>
    </row>
    <row r="543" spans="1:26" ht="15.75" customHeight="1">
      <c r="A543" s="148"/>
      <c r="B543" s="148"/>
      <c r="C543" s="148"/>
      <c r="D543" s="148"/>
      <c r="E543" s="148"/>
      <c r="F543" s="148"/>
      <c r="G543" s="148"/>
      <c r="H543" s="227"/>
      <c r="I543" s="148"/>
      <c r="J543" s="148"/>
      <c r="K543" s="148"/>
      <c r="L543" s="148"/>
      <c r="M543" s="148"/>
      <c r="N543" s="243"/>
      <c r="O543" s="244"/>
      <c r="P543" s="245"/>
      <c r="Q543" s="148"/>
      <c r="R543" s="148"/>
      <c r="S543" s="148"/>
      <c r="T543" s="148"/>
      <c r="U543" s="148"/>
      <c r="V543" s="148"/>
      <c r="W543" s="148"/>
      <c r="X543" s="148"/>
      <c r="Y543" s="148"/>
      <c r="Z543" s="148"/>
    </row>
    <row r="544" spans="1:26" ht="15.75" customHeight="1">
      <c r="A544" s="148"/>
      <c r="B544" s="148"/>
      <c r="C544" s="148"/>
      <c r="D544" s="148"/>
      <c r="E544" s="148"/>
      <c r="F544" s="148"/>
      <c r="G544" s="148"/>
      <c r="H544" s="227"/>
      <c r="I544" s="148"/>
      <c r="J544" s="148"/>
      <c r="K544" s="148"/>
      <c r="L544" s="148"/>
      <c r="M544" s="148"/>
      <c r="N544" s="243"/>
      <c r="O544" s="244"/>
      <c r="P544" s="245"/>
      <c r="Q544" s="148"/>
      <c r="R544" s="148"/>
      <c r="S544" s="148"/>
      <c r="T544" s="148"/>
      <c r="U544" s="148"/>
      <c r="V544" s="148"/>
      <c r="W544" s="148"/>
      <c r="X544" s="148"/>
      <c r="Y544" s="148"/>
      <c r="Z544" s="148"/>
    </row>
    <row r="545" spans="1:26" ht="15.75" customHeight="1">
      <c r="A545" s="148"/>
      <c r="B545" s="148"/>
      <c r="C545" s="148"/>
      <c r="D545" s="148"/>
      <c r="E545" s="148"/>
      <c r="F545" s="148"/>
      <c r="G545" s="148"/>
      <c r="H545" s="227"/>
      <c r="I545" s="148"/>
      <c r="J545" s="148"/>
      <c r="K545" s="148"/>
      <c r="L545" s="148"/>
      <c r="M545" s="148"/>
      <c r="N545" s="243"/>
      <c r="O545" s="244"/>
      <c r="P545" s="245"/>
      <c r="Q545" s="148"/>
      <c r="R545" s="148"/>
      <c r="S545" s="148"/>
      <c r="T545" s="148"/>
      <c r="U545" s="148"/>
      <c r="V545" s="148"/>
      <c r="W545" s="148"/>
      <c r="X545" s="148"/>
      <c r="Y545" s="148"/>
      <c r="Z545" s="148"/>
    </row>
    <row r="546" spans="1:26" ht="15.75" customHeight="1">
      <c r="A546" s="148"/>
      <c r="B546" s="148"/>
      <c r="C546" s="148"/>
      <c r="D546" s="148"/>
      <c r="E546" s="148"/>
      <c r="F546" s="148"/>
      <c r="G546" s="148"/>
      <c r="H546" s="227"/>
      <c r="I546" s="148"/>
      <c r="J546" s="148"/>
      <c r="K546" s="148"/>
      <c r="L546" s="148"/>
      <c r="M546" s="148"/>
      <c r="N546" s="243"/>
      <c r="O546" s="244"/>
      <c r="P546" s="245"/>
      <c r="Q546" s="148"/>
      <c r="R546" s="148"/>
      <c r="S546" s="148"/>
      <c r="T546" s="148"/>
      <c r="U546" s="148"/>
      <c r="V546" s="148"/>
      <c r="W546" s="148"/>
      <c r="X546" s="148"/>
      <c r="Y546" s="148"/>
      <c r="Z546" s="148"/>
    </row>
    <row r="547" spans="1:26" ht="15.75" customHeight="1">
      <c r="A547" s="148"/>
      <c r="B547" s="148"/>
      <c r="C547" s="148"/>
      <c r="D547" s="148"/>
      <c r="E547" s="148"/>
      <c r="F547" s="148"/>
      <c r="G547" s="148"/>
      <c r="H547" s="227"/>
      <c r="I547" s="148"/>
      <c r="J547" s="148"/>
      <c r="K547" s="148"/>
      <c r="L547" s="148"/>
      <c r="M547" s="148"/>
      <c r="N547" s="243"/>
      <c r="O547" s="244"/>
      <c r="P547" s="245"/>
      <c r="Q547" s="148"/>
      <c r="R547" s="148"/>
      <c r="S547" s="148"/>
      <c r="T547" s="148"/>
      <c r="U547" s="148"/>
      <c r="V547" s="148"/>
      <c r="W547" s="148"/>
      <c r="X547" s="148"/>
      <c r="Y547" s="148"/>
      <c r="Z547" s="148"/>
    </row>
    <row r="548" spans="1:26" ht="15.75" customHeight="1">
      <c r="A548" s="148"/>
      <c r="B548" s="148"/>
      <c r="C548" s="148"/>
      <c r="D548" s="148"/>
      <c r="E548" s="148"/>
      <c r="F548" s="148"/>
      <c r="G548" s="148"/>
      <c r="H548" s="227"/>
      <c r="I548" s="148"/>
      <c r="J548" s="148"/>
      <c r="K548" s="148"/>
      <c r="L548" s="148"/>
      <c r="M548" s="148"/>
      <c r="N548" s="243"/>
      <c r="O548" s="244"/>
      <c r="P548" s="245"/>
      <c r="Q548" s="148"/>
      <c r="R548" s="148"/>
      <c r="S548" s="148"/>
      <c r="T548" s="148"/>
      <c r="U548" s="148"/>
      <c r="V548" s="148"/>
      <c r="W548" s="148"/>
      <c r="X548" s="148"/>
      <c r="Y548" s="148"/>
      <c r="Z548" s="148"/>
    </row>
    <row r="549" spans="1:26" ht="15.75" customHeight="1">
      <c r="A549" s="148"/>
      <c r="B549" s="148"/>
      <c r="C549" s="148"/>
      <c r="D549" s="148"/>
      <c r="E549" s="148"/>
      <c r="F549" s="148"/>
      <c r="G549" s="148"/>
      <c r="H549" s="227"/>
      <c r="I549" s="148"/>
      <c r="J549" s="148"/>
      <c r="K549" s="148"/>
      <c r="L549" s="148"/>
      <c r="M549" s="148"/>
      <c r="N549" s="243"/>
      <c r="O549" s="244"/>
      <c r="P549" s="245"/>
      <c r="Q549" s="148"/>
      <c r="R549" s="148"/>
      <c r="S549" s="148"/>
      <c r="T549" s="148"/>
      <c r="U549" s="148"/>
      <c r="V549" s="148"/>
      <c r="W549" s="148"/>
      <c r="X549" s="148"/>
      <c r="Y549" s="148"/>
      <c r="Z549" s="148"/>
    </row>
    <row r="550" spans="1:26" ht="15.75" customHeight="1">
      <c r="A550" s="148"/>
      <c r="B550" s="148"/>
      <c r="C550" s="148"/>
      <c r="D550" s="148"/>
      <c r="E550" s="148"/>
      <c r="F550" s="148"/>
      <c r="G550" s="148"/>
      <c r="H550" s="227"/>
      <c r="I550" s="148"/>
      <c r="J550" s="148"/>
      <c r="K550" s="148"/>
      <c r="L550" s="148"/>
      <c r="M550" s="148"/>
      <c r="N550" s="243"/>
      <c r="O550" s="244"/>
      <c r="P550" s="245"/>
      <c r="Q550" s="148"/>
      <c r="R550" s="148"/>
      <c r="S550" s="148"/>
      <c r="T550" s="148"/>
      <c r="U550" s="148"/>
      <c r="V550" s="148"/>
      <c r="W550" s="148"/>
      <c r="X550" s="148"/>
      <c r="Y550" s="148"/>
      <c r="Z550" s="148"/>
    </row>
    <row r="551" spans="1:26" ht="15.75" customHeight="1">
      <c r="A551" s="148"/>
      <c r="B551" s="148"/>
      <c r="C551" s="148"/>
      <c r="D551" s="148"/>
      <c r="E551" s="148"/>
      <c r="F551" s="148"/>
      <c r="G551" s="148"/>
      <c r="H551" s="227"/>
      <c r="I551" s="148"/>
      <c r="J551" s="148"/>
      <c r="K551" s="148"/>
      <c r="L551" s="148"/>
      <c r="M551" s="148"/>
      <c r="N551" s="243"/>
      <c r="O551" s="244"/>
      <c r="P551" s="245"/>
      <c r="Q551" s="148"/>
      <c r="R551" s="148"/>
      <c r="S551" s="148"/>
      <c r="T551" s="148"/>
      <c r="U551" s="148"/>
      <c r="V551" s="148"/>
      <c r="W551" s="148"/>
      <c r="X551" s="148"/>
      <c r="Y551" s="148"/>
      <c r="Z551" s="148"/>
    </row>
    <row r="552" spans="1:26" ht="15.75" customHeight="1">
      <c r="A552" s="148"/>
      <c r="B552" s="148"/>
      <c r="C552" s="148"/>
      <c r="D552" s="148"/>
      <c r="E552" s="148"/>
      <c r="F552" s="148"/>
      <c r="G552" s="148"/>
      <c r="H552" s="227"/>
      <c r="I552" s="148"/>
      <c r="J552" s="148"/>
      <c r="K552" s="148"/>
      <c r="L552" s="148"/>
      <c r="M552" s="148"/>
      <c r="N552" s="243"/>
      <c r="O552" s="244"/>
      <c r="P552" s="245"/>
      <c r="Q552" s="148"/>
      <c r="R552" s="148"/>
      <c r="S552" s="148"/>
      <c r="T552" s="148"/>
      <c r="U552" s="148"/>
      <c r="V552" s="148"/>
      <c r="W552" s="148"/>
      <c r="X552" s="148"/>
      <c r="Y552" s="148"/>
      <c r="Z552" s="148"/>
    </row>
    <row r="553" spans="1:26" ht="15.75" customHeight="1">
      <c r="A553" s="148"/>
      <c r="B553" s="148"/>
      <c r="C553" s="148"/>
      <c r="D553" s="148"/>
      <c r="E553" s="148"/>
      <c r="F553" s="148"/>
      <c r="G553" s="148"/>
      <c r="H553" s="227"/>
      <c r="I553" s="148"/>
      <c r="J553" s="148"/>
      <c r="K553" s="148"/>
      <c r="L553" s="148"/>
      <c r="M553" s="148"/>
      <c r="N553" s="243"/>
      <c r="O553" s="244"/>
      <c r="P553" s="245"/>
      <c r="Q553" s="148"/>
      <c r="R553" s="148"/>
      <c r="S553" s="148"/>
      <c r="T553" s="148"/>
      <c r="U553" s="148"/>
      <c r="V553" s="148"/>
      <c r="W553" s="148"/>
      <c r="X553" s="148"/>
      <c r="Y553" s="148"/>
      <c r="Z553" s="148"/>
    </row>
    <row r="554" spans="1:26" ht="15.75" customHeight="1">
      <c r="A554" s="148"/>
      <c r="B554" s="148"/>
      <c r="C554" s="148"/>
      <c r="D554" s="148"/>
      <c r="E554" s="148"/>
      <c r="F554" s="148"/>
      <c r="G554" s="148"/>
      <c r="H554" s="227"/>
      <c r="I554" s="148"/>
      <c r="J554" s="148"/>
      <c r="K554" s="148"/>
      <c r="L554" s="148"/>
      <c r="M554" s="148"/>
      <c r="N554" s="243"/>
      <c r="O554" s="244"/>
      <c r="P554" s="245"/>
      <c r="Q554" s="148"/>
      <c r="R554" s="148"/>
      <c r="S554" s="148"/>
      <c r="T554" s="148"/>
      <c r="U554" s="148"/>
      <c r="V554" s="148"/>
      <c r="W554" s="148"/>
      <c r="X554" s="148"/>
      <c r="Y554" s="148"/>
      <c r="Z554" s="148"/>
    </row>
    <row r="555" spans="1:26" ht="15.75" customHeight="1">
      <c r="A555" s="148"/>
      <c r="B555" s="148"/>
      <c r="C555" s="148"/>
      <c r="D555" s="148"/>
      <c r="E555" s="148"/>
      <c r="F555" s="148"/>
      <c r="G555" s="148"/>
      <c r="H555" s="227"/>
      <c r="I555" s="148"/>
      <c r="J555" s="148"/>
      <c r="K555" s="148"/>
      <c r="L555" s="148"/>
      <c r="M555" s="148"/>
      <c r="N555" s="243"/>
      <c r="O555" s="244"/>
      <c r="P555" s="245"/>
      <c r="Q555" s="148"/>
      <c r="R555" s="148"/>
      <c r="S555" s="148"/>
      <c r="T555" s="148"/>
      <c r="U555" s="148"/>
      <c r="V555" s="148"/>
      <c r="W555" s="148"/>
      <c r="X555" s="148"/>
      <c r="Y555" s="148"/>
      <c r="Z555" s="148"/>
    </row>
    <row r="556" spans="1:26" ht="15.75" customHeight="1">
      <c r="A556" s="148"/>
      <c r="B556" s="148"/>
      <c r="C556" s="148"/>
      <c r="D556" s="148"/>
      <c r="E556" s="148"/>
      <c r="F556" s="148"/>
      <c r="G556" s="148"/>
      <c r="H556" s="227"/>
      <c r="I556" s="148"/>
      <c r="J556" s="148"/>
      <c r="K556" s="148"/>
      <c r="L556" s="148"/>
      <c r="M556" s="148"/>
      <c r="N556" s="243"/>
      <c r="O556" s="244"/>
      <c r="P556" s="245"/>
      <c r="Q556" s="148"/>
      <c r="R556" s="148"/>
      <c r="S556" s="148"/>
      <c r="T556" s="148"/>
      <c r="U556" s="148"/>
      <c r="V556" s="148"/>
      <c r="W556" s="148"/>
      <c r="X556" s="148"/>
      <c r="Y556" s="148"/>
      <c r="Z556" s="148"/>
    </row>
    <row r="557" spans="1:26" ht="15.75" customHeight="1">
      <c r="A557" s="148"/>
      <c r="B557" s="148"/>
      <c r="C557" s="148"/>
      <c r="D557" s="148"/>
      <c r="E557" s="148"/>
      <c r="F557" s="148"/>
      <c r="G557" s="148"/>
      <c r="H557" s="227"/>
      <c r="I557" s="148"/>
      <c r="J557" s="148"/>
      <c r="K557" s="148"/>
      <c r="L557" s="148"/>
      <c r="M557" s="148"/>
      <c r="N557" s="243"/>
      <c r="O557" s="244"/>
      <c r="P557" s="245"/>
      <c r="Q557" s="148"/>
      <c r="R557" s="148"/>
      <c r="S557" s="148"/>
      <c r="T557" s="148"/>
      <c r="U557" s="148"/>
      <c r="V557" s="148"/>
      <c r="W557" s="148"/>
      <c r="X557" s="148"/>
      <c r="Y557" s="148"/>
      <c r="Z557" s="148"/>
    </row>
    <row r="558" spans="1:26" ht="15.75" customHeight="1">
      <c r="A558" s="148"/>
      <c r="B558" s="148"/>
      <c r="C558" s="148"/>
      <c r="D558" s="148"/>
      <c r="E558" s="148"/>
      <c r="F558" s="148"/>
      <c r="G558" s="148"/>
      <c r="H558" s="227"/>
      <c r="I558" s="148"/>
      <c r="J558" s="148"/>
      <c r="K558" s="148"/>
      <c r="L558" s="148"/>
      <c r="M558" s="148"/>
      <c r="N558" s="243"/>
      <c r="O558" s="244"/>
      <c r="P558" s="245"/>
      <c r="Q558" s="148"/>
      <c r="R558" s="148"/>
      <c r="S558" s="148"/>
      <c r="T558" s="148"/>
      <c r="U558" s="148"/>
      <c r="V558" s="148"/>
      <c r="W558" s="148"/>
      <c r="X558" s="148"/>
      <c r="Y558" s="148"/>
      <c r="Z558" s="148"/>
    </row>
    <row r="559" spans="1:26" ht="15.75" customHeight="1">
      <c r="A559" s="148"/>
      <c r="B559" s="148"/>
      <c r="C559" s="148"/>
      <c r="D559" s="148"/>
      <c r="E559" s="148"/>
      <c r="F559" s="148"/>
      <c r="G559" s="148"/>
      <c r="H559" s="227"/>
      <c r="I559" s="148"/>
      <c r="J559" s="148"/>
      <c r="K559" s="148"/>
      <c r="L559" s="148"/>
      <c r="M559" s="148"/>
      <c r="N559" s="243"/>
      <c r="O559" s="244"/>
      <c r="P559" s="245"/>
      <c r="Q559" s="148"/>
      <c r="R559" s="148"/>
      <c r="S559" s="148"/>
      <c r="T559" s="148"/>
      <c r="U559" s="148"/>
      <c r="V559" s="148"/>
      <c r="W559" s="148"/>
      <c r="X559" s="148"/>
      <c r="Y559" s="148"/>
      <c r="Z559" s="148"/>
    </row>
    <row r="560" spans="1:26" ht="15.75" customHeight="1">
      <c r="A560" s="148"/>
      <c r="B560" s="148"/>
      <c r="C560" s="148"/>
      <c r="D560" s="148"/>
      <c r="E560" s="148"/>
      <c r="F560" s="148"/>
      <c r="G560" s="148"/>
      <c r="H560" s="227"/>
      <c r="I560" s="148"/>
      <c r="J560" s="148"/>
      <c r="K560" s="148"/>
      <c r="L560" s="148"/>
      <c r="M560" s="148"/>
      <c r="N560" s="243"/>
      <c r="O560" s="244"/>
      <c r="P560" s="245"/>
      <c r="Q560" s="148"/>
      <c r="R560" s="148"/>
      <c r="S560" s="148"/>
      <c r="T560" s="148"/>
      <c r="U560" s="148"/>
      <c r="V560" s="148"/>
      <c r="W560" s="148"/>
      <c r="X560" s="148"/>
      <c r="Y560" s="148"/>
      <c r="Z560" s="148"/>
    </row>
    <row r="561" spans="1:26" ht="15.75" customHeight="1">
      <c r="A561" s="148"/>
      <c r="B561" s="148"/>
      <c r="C561" s="148"/>
      <c r="D561" s="148"/>
      <c r="E561" s="148"/>
      <c r="F561" s="148"/>
      <c r="G561" s="148"/>
      <c r="H561" s="227"/>
      <c r="I561" s="148"/>
      <c r="J561" s="148"/>
      <c r="K561" s="148"/>
      <c r="L561" s="148"/>
      <c r="M561" s="148"/>
      <c r="N561" s="243"/>
      <c r="O561" s="244"/>
      <c r="P561" s="245"/>
      <c r="Q561" s="148"/>
      <c r="R561" s="148"/>
      <c r="S561" s="148"/>
      <c r="T561" s="148"/>
      <c r="U561" s="148"/>
      <c r="V561" s="148"/>
      <c r="W561" s="148"/>
      <c r="X561" s="148"/>
      <c r="Y561" s="148"/>
      <c r="Z561" s="148"/>
    </row>
    <row r="562" spans="1:26" ht="15.75" customHeight="1">
      <c r="A562" s="148"/>
      <c r="B562" s="148"/>
      <c r="C562" s="148"/>
      <c r="D562" s="148"/>
      <c r="E562" s="148"/>
      <c r="F562" s="148"/>
      <c r="G562" s="148"/>
      <c r="H562" s="227"/>
      <c r="I562" s="148"/>
      <c r="J562" s="148"/>
      <c r="K562" s="148"/>
      <c r="L562" s="148"/>
      <c r="M562" s="148"/>
      <c r="N562" s="243"/>
      <c r="O562" s="244"/>
      <c r="P562" s="245"/>
      <c r="Q562" s="148"/>
      <c r="R562" s="148"/>
      <c r="S562" s="148"/>
      <c r="T562" s="148"/>
      <c r="U562" s="148"/>
      <c r="V562" s="148"/>
      <c r="W562" s="148"/>
      <c r="X562" s="148"/>
      <c r="Y562" s="148"/>
      <c r="Z562" s="148"/>
    </row>
    <row r="563" spans="1:26" ht="15.75" customHeight="1">
      <c r="A563" s="148"/>
      <c r="B563" s="148"/>
      <c r="C563" s="148"/>
      <c r="D563" s="148"/>
      <c r="E563" s="148"/>
      <c r="F563" s="148"/>
      <c r="G563" s="148"/>
      <c r="H563" s="227"/>
      <c r="I563" s="148"/>
      <c r="J563" s="148"/>
      <c r="K563" s="148"/>
      <c r="L563" s="148"/>
      <c r="M563" s="148"/>
      <c r="N563" s="243"/>
      <c r="O563" s="244"/>
      <c r="P563" s="245"/>
      <c r="Q563" s="148"/>
      <c r="R563" s="148"/>
      <c r="S563" s="148"/>
      <c r="T563" s="148"/>
      <c r="U563" s="148"/>
      <c r="V563" s="148"/>
      <c r="W563" s="148"/>
      <c r="X563" s="148"/>
      <c r="Y563" s="148"/>
      <c r="Z563" s="148"/>
    </row>
    <row r="564" spans="1:26" ht="15.75" customHeight="1">
      <c r="A564" s="148"/>
      <c r="B564" s="148"/>
      <c r="C564" s="148"/>
      <c r="D564" s="148"/>
      <c r="E564" s="148"/>
      <c r="F564" s="148"/>
      <c r="G564" s="148"/>
      <c r="H564" s="227"/>
      <c r="I564" s="148"/>
      <c r="J564" s="148"/>
      <c r="K564" s="148"/>
      <c r="L564" s="148"/>
      <c r="M564" s="148"/>
      <c r="N564" s="243"/>
      <c r="O564" s="244"/>
      <c r="P564" s="245"/>
      <c r="Q564" s="148"/>
      <c r="R564" s="148"/>
      <c r="S564" s="148"/>
      <c r="T564" s="148"/>
      <c r="U564" s="148"/>
      <c r="V564" s="148"/>
      <c r="W564" s="148"/>
      <c r="X564" s="148"/>
      <c r="Y564" s="148"/>
      <c r="Z564" s="148"/>
    </row>
    <row r="565" spans="1:26" ht="15.75" customHeight="1">
      <c r="A565" s="148"/>
      <c r="B565" s="148"/>
      <c r="C565" s="148"/>
      <c r="D565" s="148"/>
      <c r="E565" s="148"/>
      <c r="F565" s="148"/>
      <c r="G565" s="148"/>
      <c r="H565" s="227"/>
      <c r="I565" s="148"/>
      <c r="J565" s="148"/>
      <c r="K565" s="148"/>
      <c r="L565" s="148"/>
      <c r="M565" s="148"/>
      <c r="N565" s="243"/>
      <c r="O565" s="244"/>
      <c r="P565" s="245"/>
      <c r="Q565" s="148"/>
      <c r="R565" s="148"/>
      <c r="S565" s="148"/>
      <c r="T565" s="148"/>
      <c r="U565" s="148"/>
      <c r="V565" s="148"/>
      <c r="W565" s="148"/>
      <c r="X565" s="148"/>
      <c r="Y565" s="148"/>
      <c r="Z565" s="148"/>
    </row>
    <row r="566" spans="1:26" ht="15.75" customHeight="1">
      <c r="A566" s="148"/>
      <c r="B566" s="148"/>
      <c r="C566" s="148"/>
      <c r="D566" s="148"/>
      <c r="E566" s="148"/>
      <c r="F566" s="148"/>
      <c r="G566" s="148"/>
      <c r="H566" s="227"/>
      <c r="I566" s="148"/>
      <c r="J566" s="148"/>
      <c r="K566" s="148"/>
      <c r="L566" s="148"/>
      <c r="M566" s="148"/>
      <c r="N566" s="243"/>
      <c r="O566" s="244"/>
      <c r="P566" s="245"/>
      <c r="Q566" s="148"/>
      <c r="R566" s="148"/>
      <c r="S566" s="148"/>
      <c r="T566" s="148"/>
      <c r="U566" s="148"/>
      <c r="V566" s="148"/>
      <c r="W566" s="148"/>
      <c r="X566" s="148"/>
      <c r="Y566" s="148"/>
      <c r="Z566" s="148"/>
    </row>
    <row r="567" spans="1:26" ht="15.75" customHeight="1">
      <c r="A567" s="148"/>
      <c r="B567" s="148"/>
      <c r="C567" s="148"/>
      <c r="D567" s="148"/>
      <c r="E567" s="148"/>
      <c r="F567" s="148"/>
      <c r="G567" s="148"/>
      <c r="H567" s="227"/>
      <c r="I567" s="148"/>
      <c r="J567" s="148"/>
      <c r="K567" s="148"/>
      <c r="L567" s="148"/>
      <c r="M567" s="148"/>
      <c r="N567" s="243"/>
      <c r="O567" s="244"/>
      <c r="P567" s="245"/>
      <c r="Q567" s="148"/>
      <c r="R567" s="148"/>
      <c r="S567" s="148"/>
      <c r="T567" s="148"/>
      <c r="U567" s="148"/>
      <c r="V567" s="148"/>
      <c r="W567" s="148"/>
      <c r="X567" s="148"/>
      <c r="Y567" s="148"/>
      <c r="Z567" s="148"/>
    </row>
    <row r="568" spans="1:26" ht="15.75" customHeight="1">
      <c r="A568" s="148"/>
      <c r="B568" s="148"/>
      <c r="C568" s="148"/>
      <c r="D568" s="148"/>
      <c r="E568" s="148"/>
      <c r="F568" s="148"/>
      <c r="G568" s="148"/>
      <c r="H568" s="227"/>
      <c r="I568" s="148"/>
      <c r="J568" s="148"/>
      <c r="K568" s="148"/>
      <c r="L568" s="148"/>
      <c r="M568" s="148"/>
      <c r="N568" s="243"/>
      <c r="O568" s="244"/>
      <c r="P568" s="245"/>
      <c r="Q568" s="148"/>
      <c r="R568" s="148"/>
      <c r="S568" s="148"/>
      <c r="T568" s="148"/>
      <c r="U568" s="148"/>
      <c r="V568" s="148"/>
      <c r="W568" s="148"/>
      <c r="X568" s="148"/>
      <c r="Y568" s="148"/>
      <c r="Z568" s="148"/>
    </row>
    <row r="569" spans="1:26" ht="15.75" customHeight="1">
      <c r="A569" s="148"/>
      <c r="B569" s="148"/>
      <c r="C569" s="148"/>
      <c r="D569" s="148"/>
      <c r="E569" s="148"/>
      <c r="F569" s="148"/>
      <c r="G569" s="148"/>
      <c r="H569" s="227"/>
      <c r="I569" s="148"/>
      <c r="J569" s="148"/>
      <c r="K569" s="148"/>
      <c r="L569" s="148"/>
      <c r="M569" s="148"/>
      <c r="N569" s="243"/>
      <c r="O569" s="244"/>
      <c r="P569" s="245"/>
      <c r="Q569" s="148"/>
      <c r="R569" s="148"/>
      <c r="S569" s="148"/>
      <c r="T569" s="148"/>
      <c r="U569" s="148"/>
      <c r="V569" s="148"/>
      <c r="W569" s="148"/>
      <c r="X569" s="148"/>
      <c r="Y569" s="148"/>
      <c r="Z569" s="148"/>
    </row>
    <row r="570" spans="1:26" ht="15.75" customHeight="1">
      <c r="A570" s="148"/>
      <c r="B570" s="148"/>
      <c r="C570" s="148"/>
      <c r="D570" s="148"/>
      <c r="E570" s="148"/>
      <c r="F570" s="148"/>
      <c r="G570" s="148"/>
      <c r="H570" s="227"/>
      <c r="I570" s="148"/>
      <c r="J570" s="148"/>
      <c r="K570" s="148"/>
      <c r="L570" s="148"/>
      <c r="M570" s="148"/>
      <c r="N570" s="243"/>
      <c r="O570" s="244"/>
      <c r="P570" s="245"/>
      <c r="Q570" s="148"/>
      <c r="R570" s="148"/>
      <c r="S570" s="148"/>
      <c r="T570" s="148"/>
      <c r="U570" s="148"/>
      <c r="V570" s="148"/>
      <c r="W570" s="148"/>
      <c r="X570" s="148"/>
      <c r="Y570" s="148"/>
      <c r="Z570" s="148"/>
    </row>
    <row r="571" spans="1:26" ht="15.75" customHeight="1">
      <c r="A571" s="148"/>
      <c r="B571" s="148"/>
      <c r="C571" s="148"/>
      <c r="D571" s="148"/>
      <c r="E571" s="148"/>
      <c r="F571" s="148"/>
      <c r="G571" s="148"/>
      <c r="H571" s="227"/>
      <c r="I571" s="148"/>
      <c r="J571" s="148"/>
      <c r="K571" s="148"/>
      <c r="L571" s="148"/>
      <c r="M571" s="148"/>
      <c r="N571" s="243"/>
      <c r="O571" s="244"/>
      <c r="P571" s="245"/>
      <c r="Q571" s="148"/>
      <c r="R571" s="148"/>
      <c r="S571" s="148"/>
      <c r="T571" s="148"/>
      <c r="U571" s="148"/>
      <c r="V571" s="148"/>
      <c r="W571" s="148"/>
      <c r="X571" s="148"/>
      <c r="Y571" s="148"/>
      <c r="Z571" s="148"/>
    </row>
    <row r="572" spans="1:26" ht="15.75" customHeight="1">
      <c r="A572" s="148"/>
      <c r="B572" s="148"/>
      <c r="C572" s="148"/>
      <c r="D572" s="148"/>
      <c r="E572" s="148"/>
      <c r="F572" s="148"/>
      <c r="G572" s="148"/>
      <c r="H572" s="227"/>
      <c r="I572" s="148"/>
      <c r="J572" s="148"/>
      <c r="K572" s="148"/>
      <c r="L572" s="148"/>
      <c r="M572" s="148"/>
      <c r="N572" s="243"/>
      <c r="O572" s="244"/>
      <c r="P572" s="245"/>
      <c r="Q572" s="148"/>
      <c r="R572" s="148"/>
      <c r="S572" s="148"/>
      <c r="T572" s="148"/>
      <c r="U572" s="148"/>
      <c r="V572" s="148"/>
      <c r="W572" s="148"/>
      <c r="X572" s="148"/>
      <c r="Y572" s="148"/>
      <c r="Z572" s="148"/>
    </row>
    <row r="573" spans="1:26" ht="15.75" customHeight="1">
      <c r="A573" s="148"/>
      <c r="B573" s="148"/>
      <c r="C573" s="148"/>
      <c r="D573" s="148"/>
      <c r="E573" s="148"/>
      <c r="F573" s="148"/>
      <c r="G573" s="148"/>
      <c r="H573" s="227"/>
      <c r="I573" s="148"/>
      <c r="J573" s="148"/>
      <c r="K573" s="148"/>
      <c r="L573" s="148"/>
      <c r="M573" s="148"/>
      <c r="N573" s="243"/>
      <c r="O573" s="244"/>
      <c r="P573" s="245"/>
      <c r="Q573" s="148"/>
      <c r="R573" s="148"/>
      <c r="S573" s="148"/>
      <c r="T573" s="148"/>
      <c r="U573" s="148"/>
      <c r="V573" s="148"/>
      <c r="W573" s="148"/>
      <c r="X573" s="148"/>
      <c r="Y573" s="148"/>
      <c r="Z573" s="148"/>
    </row>
    <row r="574" spans="1:26" ht="15.75" customHeight="1">
      <c r="A574" s="148"/>
      <c r="B574" s="148"/>
      <c r="C574" s="148"/>
      <c r="D574" s="148"/>
      <c r="E574" s="148"/>
      <c r="F574" s="148"/>
      <c r="G574" s="148"/>
      <c r="H574" s="227"/>
      <c r="I574" s="148"/>
      <c r="J574" s="148"/>
      <c r="K574" s="148"/>
      <c r="L574" s="148"/>
      <c r="M574" s="148"/>
      <c r="N574" s="243"/>
      <c r="O574" s="244"/>
      <c r="P574" s="245"/>
      <c r="Q574" s="148"/>
      <c r="R574" s="148"/>
      <c r="S574" s="148"/>
      <c r="T574" s="148"/>
      <c r="U574" s="148"/>
      <c r="V574" s="148"/>
      <c r="W574" s="148"/>
      <c r="X574" s="148"/>
      <c r="Y574" s="148"/>
      <c r="Z574" s="148"/>
    </row>
    <row r="575" spans="1:26" ht="15.75" customHeight="1">
      <c r="A575" s="148"/>
      <c r="B575" s="148"/>
      <c r="C575" s="148"/>
      <c r="D575" s="148"/>
      <c r="E575" s="148"/>
      <c r="F575" s="148"/>
      <c r="G575" s="148"/>
      <c r="H575" s="227"/>
      <c r="I575" s="148"/>
      <c r="J575" s="148"/>
      <c r="K575" s="148"/>
      <c r="L575" s="148"/>
      <c r="M575" s="148"/>
      <c r="N575" s="243"/>
      <c r="O575" s="244"/>
      <c r="P575" s="245"/>
      <c r="Q575" s="148"/>
      <c r="R575" s="148"/>
      <c r="S575" s="148"/>
      <c r="T575" s="148"/>
      <c r="U575" s="148"/>
      <c r="V575" s="148"/>
      <c r="W575" s="148"/>
      <c r="X575" s="148"/>
      <c r="Y575" s="148"/>
      <c r="Z575" s="148"/>
    </row>
    <row r="576" spans="1:26" ht="15.75" customHeight="1">
      <c r="A576" s="148"/>
      <c r="B576" s="148"/>
      <c r="C576" s="148"/>
      <c r="D576" s="148"/>
      <c r="E576" s="148"/>
      <c r="F576" s="148"/>
      <c r="G576" s="148"/>
      <c r="H576" s="227"/>
      <c r="I576" s="148"/>
      <c r="J576" s="148"/>
      <c r="K576" s="148"/>
      <c r="L576" s="148"/>
      <c r="M576" s="148"/>
      <c r="N576" s="243"/>
      <c r="O576" s="244"/>
      <c r="P576" s="245"/>
      <c r="Q576" s="148"/>
      <c r="R576" s="148"/>
      <c r="S576" s="148"/>
      <c r="T576" s="148"/>
      <c r="U576" s="148"/>
      <c r="V576" s="148"/>
      <c r="W576" s="148"/>
      <c r="X576" s="148"/>
      <c r="Y576" s="148"/>
      <c r="Z576" s="148"/>
    </row>
    <row r="577" spans="1:26" ht="15.75" customHeight="1">
      <c r="A577" s="148"/>
      <c r="B577" s="148"/>
      <c r="C577" s="148"/>
      <c r="D577" s="148"/>
      <c r="E577" s="148"/>
      <c r="F577" s="148"/>
      <c r="G577" s="148"/>
      <c r="H577" s="227"/>
      <c r="I577" s="148"/>
      <c r="J577" s="148"/>
      <c r="K577" s="148"/>
      <c r="L577" s="148"/>
      <c r="M577" s="148"/>
      <c r="N577" s="243"/>
      <c r="O577" s="244"/>
      <c r="P577" s="245"/>
      <c r="Q577" s="148"/>
      <c r="R577" s="148"/>
      <c r="S577" s="148"/>
      <c r="T577" s="148"/>
      <c r="U577" s="148"/>
      <c r="V577" s="148"/>
      <c r="W577" s="148"/>
      <c r="X577" s="148"/>
      <c r="Y577" s="148"/>
      <c r="Z577" s="148"/>
    </row>
    <row r="578" spans="1:26" ht="15.75" customHeight="1">
      <c r="A578" s="148"/>
      <c r="B578" s="148"/>
      <c r="C578" s="148"/>
      <c r="D578" s="148"/>
      <c r="E578" s="148"/>
      <c r="F578" s="148"/>
      <c r="G578" s="148"/>
      <c r="H578" s="227"/>
      <c r="I578" s="148"/>
      <c r="J578" s="148"/>
      <c r="K578" s="148"/>
      <c r="L578" s="148"/>
      <c r="M578" s="148"/>
      <c r="N578" s="243"/>
      <c r="O578" s="244"/>
      <c r="P578" s="245"/>
      <c r="Q578" s="148"/>
      <c r="R578" s="148"/>
      <c r="S578" s="148"/>
      <c r="T578" s="148"/>
      <c r="U578" s="148"/>
      <c r="V578" s="148"/>
      <c r="W578" s="148"/>
      <c r="X578" s="148"/>
      <c r="Y578" s="148"/>
      <c r="Z578" s="148"/>
    </row>
    <row r="579" spans="1:26" ht="15.75" customHeight="1">
      <c r="A579" s="148"/>
      <c r="B579" s="148"/>
      <c r="C579" s="148"/>
      <c r="D579" s="148"/>
      <c r="E579" s="148"/>
      <c r="F579" s="148"/>
      <c r="G579" s="148"/>
      <c r="H579" s="227"/>
      <c r="I579" s="148"/>
      <c r="J579" s="148"/>
      <c r="K579" s="148"/>
      <c r="L579" s="148"/>
      <c r="M579" s="148"/>
      <c r="N579" s="243"/>
      <c r="O579" s="244"/>
      <c r="P579" s="245"/>
      <c r="Q579" s="148"/>
      <c r="R579" s="148"/>
      <c r="S579" s="148"/>
      <c r="T579" s="148"/>
      <c r="U579" s="148"/>
      <c r="V579" s="148"/>
      <c r="W579" s="148"/>
      <c r="X579" s="148"/>
      <c r="Y579" s="148"/>
      <c r="Z579" s="148"/>
    </row>
    <row r="580" spans="1:26" ht="15.75" customHeight="1">
      <c r="A580" s="148"/>
      <c r="B580" s="148"/>
      <c r="C580" s="148"/>
      <c r="D580" s="148"/>
      <c r="E580" s="148"/>
      <c r="F580" s="148"/>
      <c r="G580" s="148"/>
      <c r="H580" s="227"/>
      <c r="I580" s="148"/>
      <c r="J580" s="148"/>
      <c r="K580" s="148"/>
      <c r="L580" s="148"/>
      <c r="M580" s="148"/>
      <c r="N580" s="243"/>
      <c r="O580" s="244"/>
      <c r="P580" s="245"/>
      <c r="Q580" s="148"/>
      <c r="R580" s="148"/>
      <c r="S580" s="148"/>
      <c r="T580" s="148"/>
      <c r="U580" s="148"/>
      <c r="V580" s="148"/>
      <c r="W580" s="148"/>
      <c r="X580" s="148"/>
      <c r="Y580" s="148"/>
      <c r="Z580" s="148"/>
    </row>
    <row r="581" spans="1:26" ht="15.75" customHeight="1">
      <c r="A581" s="148"/>
      <c r="B581" s="148"/>
      <c r="C581" s="148"/>
      <c r="D581" s="148"/>
      <c r="E581" s="148"/>
      <c r="F581" s="148"/>
      <c r="G581" s="148"/>
      <c r="H581" s="227"/>
      <c r="I581" s="148"/>
      <c r="J581" s="148"/>
      <c r="K581" s="148"/>
      <c r="L581" s="148"/>
      <c r="M581" s="148"/>
      <c r="N581" s="243"/>
      <c r="O581" s="244"/>
      <c r="P581" s="245"/>
      <c r="Q581" s="148"/>
      <c r="R581" s="148"/>
      <c r="S581" s="148"/>
      <c r="T581" s="148"/>
      <c r="U581" s="148"/>
      <c r="V581" s="148"/>
      <c r="W581" s="148"/>
      <c r="X581" s="148"/>
      <c r="Y581" s="148"/>
      <c r="Z581" s="148"/>
    </row>
    <row r="582" spans="1:26" ht="15.75" customHeight="1">
      <c r="A582" s="148"/>
      <c r="B582" s="148"/>
      <c r="C582" s="148"/>
      <c r="D582" s="148"/>
      <c r="E582" s="148"/>
      <c r="F582" s="148"/>
      <c r="G582" s="148"/>
      <c r="H582" s="227"/>
      <c r="I582" s="148"/>
      <c r="J582" s="148"/>
      <c r="K582" s="148"/>
      <c r="L582" s="148"/>
      <c r="M582" s="148"/>
      <c r="N582" s="243"/>
      <c r="O582" s="244"/>
      <c r="P582" s="245"/>
      <c r="Q582" s="148"/>
      <c r="R582" s="148"/>
      <c r="S582" s="148"/>
      <c r="T582" s="148"/>
      <c r="U582" s="148"/>
      <c r="V582" s="148"/>
      <c r="W582" s="148"/>
      <c r="X582" s="148"/>
      <c r="Y582" s="148"/>
      <c r="Z582" s="148"/>
    </row>
    <row r="583" spans="1:26" ht="15.75" customHeight="1">
      <c r="A583" s="148"/>
      <c r="B583" s="148"/>
      <c r="C583" s="148"/>
      <c r="D583" s="148"/>
      <c r="E583" s="148"/>
      <c r="F583" s="148"/>
      <c r="G583" s="148"/>
      <c r="H583" s="227"/>
      <c r="I583" s="148"/>
      <c r="J583" s="148"/>
      <c r="K583" s="148"/>
      <c r="L583" s="148"/>
      <c r="M583" s="148"/>
      <c r="N583" s="243"/>
      <c r="O583" s="244"/>
      <c r="P583" s="245"/>
      <c r="Q583" s="148"/>
      <c r="R583" s="148"/>
      <c r="S583" s="148"/>
      <c r="T583" s="148"/>
      <c r="U583" s="148"/>
      <c r="V583" s="148"/>
      <c r="W583" s="148"/>
      <c r="X583" s="148"/>
      <c r="Y583" s="148"/>
      <c r="Z583" s="148"/>
    </row>
    <row r="584" spans="1:26" ht="15.75" customHeight="1">
      <c r="A584" s="148"/>
      <c r="B584" s="148"/>
      <c r="C584" s="148"/>
      <c r="D584" s="148"/>
      <c r="E584" s="148"/>
      <c r="F584" s="148"/>
      <c r="G584" s="148"/>
      <c r="H584" s="227"/>
      <c r="I584" s="148"/>
      <c r="J584" s="148"/>
      <c r="K584" s="148"/>
      <c r="L584" s="148"/>
      <c r="M584" s="148"/>
      <c r="N584" s="243"/>
      <c r="O584" s="244"/>
      <c r="P584" s="245"/>
      <c r="Q584" s="148"/>
      <c r="R584" s="148"/>
      <c r="S584" s="148"/>
      <c r="T584" s="148"/>
      <c r="U584" s="148"/>
      <c r="V584" s="148"/>
      <c r="W584" s="148"/>
      <c r="X584" s="148"/>
      <c r="Y584" s="148"/>
      <c r="Z584" s="148"/>
    </row>
    <row r="585" spans="1:26" ht="15.75" customHeight="1">
      <c r="A585" s="148"/>
      <c r="B585" s="148"/>
      <c r="C585" s="148"/>
      <c r="D585" s="148"/>
      <c r="E585" s="148"/>
      <c r="F585" s="148"/>
      <c r="G585" s="148"/>
      <c r="H585" s="227"/>
      <c r="I585" s="148"/>
      <c r="J585" s="148"/>
      <c r="K585" s="148"/>
      <c r="L585" s="148"/>
      <c r="M585" s="148"/>
      <c r="N585" s="243"/>
      <c r="O585" s="244"/>
      <c r="P585" s="245"/>
      <c r="Q585" s="148"/>
      <c r="R585" s="148"/>
      <c r="S585" s="148"/>
      <c r="T585" s="148"/>
      <c r="U585" s="148"/>
      <c r="V585" s="148"/>
      <c r="W585" s="148"/>
      <c r="X585" s="148"/>
      <c r="Y585" s="148"/>
      <c r="Z585" s="148"/>
    </row>
    <row r="586" spans="1:26" ht="15.75" customHeight="1">
      <c r="A586" s="148"/>
      <c r="B586" s="148"/>
      <c r="C586" s="148"/>
      <c r="D586" s="148"/>
      <c r="E586" s="148"/>
      <c r="F586" s="148"/>
      <c r="G586" s="148"/>
      <c r="H586" s="227"/>
      <c r="I586" s="148"/>
      <c r="J586" s="148"/>
      <c r="K586" s="148"/>
      <c r="L586" s="148"/>
      <c r="M586" s="148"/>
      <c r="N586" s="243"/>
      <c r="O586" s="244"/>
      <c r="P586" s="245"/>
      <c r="Q586" s="148"/>
      <c r="R586" s="148"/>
      <c r="S586" s="148"/>
      <c r="T586" s="148"/>
      <c r="U586" s="148"/>
      <c r="V586" s="148"/>
      <c r="W586" s="148"/>
      <c r="X586" s="148"/>
      <c r="Y586" s="148"/>
      <c r="Z586" s="148"/>
    </row>
    <row r="587" spans="1:26" ht="15.75" customHeight="1">
      <c r="A587" s="148"/>
      <c r="B587" s="148"/>
      <c r="C587" s="148"/>
      <c r="D587" s="148"/>
      <c r="E587" s="148"/>
      <c r="F587" s="148"/>
      <c r="G587" s="148"/>
      <c r="H587" s="227"/>
      <c r="I587" s="148"/>
      <c r="J587" s="148"/>
      <c r="K587" s="148"/>
      <c r="L587" s="148"/>
      <c r="M587" s="148"/>
      <c r="N587" s="243"/>
      <c r="O587" s="244"/>
      <c r="P587" s="245"/>
      <c r="Q587" s="148"/>
      <c r="R587" s="148"/>
      <c r="S587" s="148"/>
      <c r="T587" s="148"/>
      <c r="U587" s="148"/>
      <c r="V587" s="148"/>
      <c r="W587" s="148"/>
      <c r="X587" s="148"/>
      <c r="Y587" s="148"/>
      <c r="Z587" s="148"/>
    </row>
    <row r="588" spans="1:26" ht="15.75" customHeight="1">
      <c r="A588" s="148"/>
      <c r="B588" s="148"/>
      <c r="C588" s="148"/>
      <c r="D588" s="148"/>
      <c r="E588" s="148"/>
      <c r="F588" s="148"/>
      <c r="G588" s="148"/>
      <c r="H588" s="227"/>
      <c r="I588" s="148"/>
      <c r="J588" s="148"/>
      <c r="K588" s="148"/>
      <c r="L588" s="148"/>
      <c r="M588" s="148"/>
      <c r="N588" s="243"/>
      <c r="O588" s="244"/>
      <c r="P588" s="245"/>
      <c r="Q588" s="148"/>
      <c r="R588" s="148"/>
      <c r="S588" s="148"/>
      <c r="T588" s="148"/>
      <c r="U588" s="148"/>
      <c r="V588" s="148"/>
      <c r="W588" s="148"/>
      <c r="X588" s="148"/>
      <c r="Y588" s="148"/>
      <c r="Z588" s="148"/>
    </row>
    <row r="589" spans="1:26" ht="15.75" customHeight="1">
      <c r="A589" s="148"/>
      <c r="B589" s="148"/>
      <c r="C589" s="148"/>
      <c r="D589" s="148"/>
      <c r="E589" s="148"/>
      <c r="F589" s="148"/>
      <c r="G589" s="148"/>
      <c r="H589" s="227"/>
      <c r="I589" s="148"/>
      <c r="J589" s="148"/>
      <c r="K589" s="148"/>
      <c r="L589" s="148"/>
      <c r="M589" s="148"/>
      <c r="N589" s="243"/>
      <c r="O589" s="244"/>
      <c r="P589" s="245"/>
      <c r="Q589" s="148"/>
      <c r="R589" s="148"/>
      <c r="S589" s="148"/>
      <c r="T589" s="148"/>
      <c r="U589" s="148"/>
      <c r="V589" s="148"/>
      <c r="W589" s="148"/>
      <c r="X589" s="148"/>
      <c r="Y589" s="148"/>
      <c r="Z589" s="148"/>
    </row>
    <row r="590" spans="1:26" ht="15.75" customHeight="1">
      <c r="A590" s="148"/>
      <c r="B590" s="148"/>
      <c r="C590" s="148"/>
      <c r="D590" s="148"/>
      <c r="E590" s="148"/>
      <c r="F590" s="148"/>
      <c r="G590" s="148"/>
      <c r="H590" s="227"/>
      <c r="I590" s="148"/>
      <c r="J590" s="148"/>
      <c r="K590" s="148"/>
      <c r="L590" s="148"/>
      <c r="M590" s="148"/>
      <c r="N590" s="243"/>
      <c r="O590" s="244"/>
      <c r="P590" s="245"/>
      <c r="Q590" s="148"/>
      <c r="R590" s="148"/>
      <c r="S590" s="148"/>
      <c r="T590" s="148"/>
      <c r="U590" s="148"/>
      <c r="V590" s="148"/>
      <c r="W590" s="148"/>
      <c r="X590" s="148"/>
      <c r="Y590" s="148"/>
      <c r="Z590" s="148"/>
    </row>
    <row r="591" spans="1:26" ht="15.75" customHeight="1">
      <c r="A591" s="148"/>
      <c r="B591" s="148"/>
      <c r="C591" s="148"/>
      <c r="D591" s="148"/>
      <c r="E591" s="148"/>
      <c r="F591" s="148"/>
      <c r="G591" s="148"/>
      <c r="H591" s="227"/>
      <c r="I591" s="148"/>
      <c r="J591" s="148"/>
      <c r="K591" s="148"/>
      <c r="L591" s="148"/>
      <c r="M591" s="148"/>
      <c r="N591" s="243"/>
      <c r="O591" s="244"/>
      <c r="P591" s="245"/>
      <c r="Q591" s="148"/>
      <c r="R591" s="148"/>
      <c r="S591" s="148"/>
      <c r="T591" s="148"/>
      <c r="U591" s="148"/>
      <c r="V591" s="148"/>
      <c r="W591" s="148"/>
      <c r="X591" s="148"/>
      <c r="Y591" s="148"/>
      <c r="Z591" s="148"/>
    </row>
    <row r="592" spans="1:26" ht="15.75" customHeight="1">
      <c r="A592" s="148"/>
      <c r="B592" s="148"/>
      <c r="C592" s="148"/>
      <c r="D592" s="148"/>
      <c r="E592" s="148"/>
      <c r="F592" s="148"/>
      <c r="G592" s="148"/>
      <c r="H592" s="227"/>
      <c r="I592" s="148"/>
      <c r="J592" s="148"/>
      <c r="K592" s="148"/>
      <c r="L592" s="148"/>
      <c r="M592" s="148"/>
      <c r="N592" s="243"/>
      <c r="O592" s="244"/>
      <c r="P592" s="245"/>
      <c r="Q592" s="148"/>
      <c r="R592" s="148"/>
      <c r="S592" s="148"/>
      <c r="T592" s="148"/>
      <c r="U592" s="148"/>
      <c r="V592" s="148"/>
      <c r="W592" s="148"/>
      <c r="X592" s="148"/>
      <c r="Y592" s="148"/>
      <c r="Z592" s="148"/>
    </row>
    <row r="593" spans="1:26" ht="15.75" customHeight="1">
      <c r="A593" s="148"/>
      <c r="B593" s="148"/>
      <c r="C593" s="148"/>
      <c r="D593" s="148"/>
      <c r="E593" s="148"/>
      <c r="F593" s="148"/>
      <c r="G593" s="148"/>
      <c r="H593" s="227"/>
      <c r="I593" s="148"/>
      <c r="J593" s="148"/>
      <c r="K593" s="148"/>
      <c r="L593" s="148"/>
      <c r="M593" s="148"/>
      <c r="N593" s="243"/>
      <c r="O593" s="244"/>
      <c r="P593" s="245"/>
      <c r="Q593" s="148"/>
      <c r="R593" s="148"/>
      <c r="S593" s="148"/>
      <c r="T593" s="148"/>
      <c r="U593" s="148"/>
      <c r="V593" s="148"/>
      <c r="W593" s="148"/>
      <c r="X593" s="148"/>
      <c r="Y593" s="148"/>
      <c r="Z593" s="148"/>
    </row>
    <row r="594" spans="1:26" ht="15.75" customHeight="1">
      <c r="A594" s="148"/>
      <c r="B594" s="148"/>
      <c r="C594" s="148"/>
      <c r="D594" s="148"/>
      <c r="E594" s="148"/>
      <c r="F594" s="148"/>
      <c r="G594" s="148"/>
      <c r="H594" s="227"/>
      <c r="I594" s="148"/>
      <c r="J594" s="148"/>
      <c r="K594" s="148"/>
      <c r="L594" s="148"/>
      <c r="M594" s="148"/>
      <c r="N594" s="243"/>
      <c r="O594" s="244"/>
      <c r="P594" s="245"/>
      <c r="Q594" s="148"/>
      <c r="R594" s="148"/>
      <c r="S594" s="148"/>
      <c r="T594" s="148"/>
      <c r="U594" s="148"/>
      <c r="V594" s="148"/>
      <c r="W594" s="148"/>
      <c r="X594" s="148"/>
      <c r="Y594" s="148"/>
      <c r="Z594" s="148"/>
    </row>
    <row r="595" spans="1:26" ht="15.75" customHeight="1">
      <c r="A595" s="148"/>
      <c r="B595" s="148"/>
      <c r="C595" s="148"/>
      <c r="D595" s="148"/>
      <c r="E595" s="148"/>
      <c r="F595" s="148"/>
      <c r="G595" s="148"/>
      <c r="H595" s="227"/>
      <c r="I595" s="148"/>
      <c r="J595" s="148"/>
      <c r="K595" s="148"/>
      <c r="L595" s="148"/>
      <c r="M595" s="148"/>
      <c r="N595" s="243"/>
      <c r="O595" s="244"/>
      <c r="P595" s="245"/>
      <c r="Q595" s="148"/>
      <c r="R595" s="148"/>
      <c r="S595" s="148"/>
      <c r="T595" s="148"/>
      <c r="U595" s="148"/>
      <c r="V595" s="148"/>
      <c r="W595" s="148"/>
      <c r="X595" s="148"/>
      <c r="Y595" s="148"/>
      <c r="Z595" s="148"/>
    </row>
    <row r="596" spans="1:26" ht="15.75" customHeight="1">
      <c r="A596" s="148"/>
      <c r="B596" s="148"/>
      <c r="C596" s="148"/>
      <c r="D596" s="148"/>
      <c r="E596" s="148"/>
      <c r="F596" s="148"/>
      <c r="G596" s="148"/>
      <c r="H596" s="227"/>
      <c r="I596" s="148"/>
      <c r="J596" s="148"/>
      <c r="K596" s="148"/>
      <c r="L596" s="148"/>
      <c r="M596" s="148"/>
      <c r="N596" s="243"/>
      <c r="O596" s="244"/>
      <c r="P596" s="245"/>
      <c r="Q596" s="148"/>
      <c r="R596" s="148"/>
      <c r="S596" s="148"/>
      <c r="T596" s="148"/>
      <c r="U596" s="148"/>
      <c r="V596" s="148"/>
      <c r="W596" s="148"/>
      <c r="X596" s="148"/>
      <c r="Y596" s="148"/>
      <c r="Z596" s="148"/>
    </row>
    <row r="597" spans="1:26" ht="15.75" customHeight="1">
      <c r="A597" s="148"/>
      <c r="B597" s="148"/>
      <c r="C597" s="148"/>
      <c r="D597" s="148"/>
      <c r="E597" s="148"/>
      <c r="F597" s="148"/>
      <c r="G597" s="148"/>
      <c r="H597" s="227"/>
      <c r="I597" s="148"/>
      <c r="J597" s="148"/>
      <c r="K597" s="148"/>
      <c r="L597" s="148"/>
      <c r="M597" s="148"/>
      <c r="N597" s="243"/>
      <c r="O597" s="244"/>
      <c r="P597" s="245"/>
      <c r="Q597" s="148"/>
      <c r="R597" s="148"/>
      <c r="S597" s="148"/>
      <c r="T597" s="148"/>
      <c r="U597" s="148"/>
      <c r="V597" s="148"/>
      <c r="W597" s="148"/>
      <c r="X597" s="148"/>
      <c r="Y597" s="148"/>
      <c r="Z597" s="148"/>
    </row>
    <row r="598" spans="1:26" ht="15.75" customHeight="1">
      <c r="A598" s="148"/>
      <c r="B598" s="148"/>
      <c r="C598" s="148"/>
      <c r="D598" s="148"/>
      <c r="E598" s="148"/>
      <c r="F598" s="148"/>
      <c r="G598" s="148"/>
      <c r="H598" s="227"/>
      <c r="I598" s="148"/>
      <c r="J598" s="148"/>
      <c r="K598" s="148"/>
      <c r="L598" s="148"/>
      <c r="M598" s="148"/>
      <c r="N598" s="243"/>
      <c r="O598" s="244"/>
      <c r="P598" s="245"/>
      <c r="Q598" s="148"/>
      <c r="R598" s="148"/>
      <c r="S598" s="148"/>
      <c r="T598" s="148"/>
      <c r="U598" s="148"/>
      <c r="V598" s="148"/>
      <c r="W598" s="148"/>
      <c r="X598" s="148"/>
      <c r="Y598" s="148"/>
      <c r="Z598" s="148"/>
    </row>
    <row r="599" spans="1:26" ht="15.75" customHeight="1">
      <c r="A599" s="148"/>
      <c r="B599" s="148"/>
      <c r="C599" s="148"/>
      <c r="D599" s="148"/>
      <c r="E599" s="148"/>
      <c r="F599" s="148"/>
      <c r="G599" s="148"/>
      <c r="H599" s="227"/>
      <c r="I599" s="148"/>
      <c r="J599" s="148"/>
      <c r="K599" s="148"/>
      <c r="L599" s="148"/>
      <c r="M599" s="148"/>
      <c r="N599" s="243"/>
      <c r="O599" s="244"/>
      <c r="P599" s="245"/>
      <c r="Q599" s="148"/>
      <c r="R599" s="148"/>
      <c r="S599" s="148"/>
      <c r="T599" s="148"/>
      <c r="U599" s="148"/>
      <c r="V599" s="148"/>
      <c r="W599" s="148"/>
      <c r="X599" s="148"/>
      <c r="Y599" s="148"/>
      <c r="Z599" s="148"/>
    </row>
    <row r="600" spans="1:26" ht="15.75" customHeight="1">
      <c r="A600" s="148"/>
      <c r="B600" s="148"/>
      <c r="C600" s="148"/>
      <c r="D600" s="148"/>
      <c r="E600" s="148"/>
      <c r="F600" s="148"/>
      <c r="G600" s="148"/>
      <c r="H600" s="227"/>
      <c r="I600" s="148"/>
      <c r="J600" s="148"/>
      <c r="K600" s="148"/>
      <c r="L600" s="148"/>
      <c r="M600" s="148"/>
      <c r="N600" s="243"/>
      <c r="O600" s="244"/>
      <c r="P600" s="245"/>
      <c r="Q600" s="148"/>
      <c r="R600" s="148"/>
      <c r="S600" s="148"/>
      <c r="T600" s="148"/>
      <c r="U600" s="148"/>
      <c r="V600" s="148"/>
      <c r="W600" s="148"/>
      <c r="X600" s="148"/>
      <c r="Y600" s="148"/>
      <c r="Z600" s="148"/>
    </row>
    <row r="601" spans="1:26" ht="15.75" customHeight="1">
      <c r="A601" s="148"/>
      <c r="B601" s="148"/>
      <c r="C601" s="148"/>
      <c r="D601" s="148"/>
      <c r="E601" s="148"/>
      <c r="F601" s="148"/>
      <c r="G601" s="148"/>
      <c r="H601" s="227"/>
      <c r="I601" s="148"/>
      <c r="J601" s="148"/>
      <c r="K601" s="148"/>
      <c r="L601" s="148"/>
      <c r="M601" s="148"/>
      <c r="N601" s="243"/>
      <c r="O601" s="244"/>
      <c r="P601" s="245"/>
      <c r="Q601" s="148"/>
      <c r="R601" s="148"/>
      <c r="S601" s="148"/>
      <c r="T601" s="148"/>
      <c r="U601" s="148"/>
      <c r="V601" s="148"/>
      <c r="W601" s="148"/>
      <c r="X601" s="148"/>
      <c r="Y601" s="148"/>
      <c r="Z601" s="148"/>
    </row>
    <row r="602" spans="1:26" ht="15.75" customHeight="1">
      <c r="A602" s="148"/>
      <c r="B602" s="148"/>
      <c r="C602" s="148"/>
      <c r="D602" s="148"/>
      <c r="E602" s="148"/>
      <c r="F602" s="148"/>
      <c r="G602" s="148"/>
      <c r="H602" s="227"/>
      <c r="I602" s="148"/>
      <c r="J602" s="148"/>
      <c r="K602" s="148"/>
      <c r="L602" s="148"/>
      <c r="M602" s="148"/>
      <c r="N602" s="243"/>
      <c r="O602" s="244"/>
      <c r="P602" s="245"/>
      <c r="Q602" s="148"/>
      <c r="R602" s="148"/>
      <c r="S602" s="148"/>
      <c r="T602" s="148"/>
      <c r="U602" s="148"/>
      <c r="V602" s="148"/>
      <c r="W602" s="148"/>
      <c r="X602" s="148"/>
      <c r="Y602" s="148"/>
      <c r="Z602" s="148"/>
    </row>
    <row r="603" spans="1:26" ht="15.75" customHeight="1">
      <c r="A603" s="148"/>
      <c r="B603" s="148"/>
      <c r="C603" s="148"/>
      <c r="D603" s="148"/>
      <c r="E603" s="148"/>
      <c r="F603" s="148"/>
      <c r="G603" s="148"/>
      <c r="H603" s="227"/>
      <c r="I603" s="148"/>
      <c r="J603" s="148"/>
      <c r="K603" s="148"/>
      <c r="L603" s="148"/>
      <c r="M603" s="148"/>
      <c r="N603" s="243"/>
      <c r="O603" s="244"/>
      <c r="P603" s="245"/>
      <c r="Q603" s="148"/>
      <c r="R603" s="148"/>
      <c r="S603" s="148"/>
      <c r="T603" s="148"/>
      <c r="U603" s="148"/>
      <c r="V603" s="148"/>
      <c r="W603" s="148"/>
      <c r="X603" s="148"/>
      <c r="Y603" s="148"/>
      <c r="Z603" s="148"/>
    </row>
    <row r="604" spans="1:26" ht="15.75" customHeight="1">
      <c r="A604" s="148"/>
      <c r="B604" s="148"/>
      <c r="C604" s="148"/>
      <c r="D604" s="148"/>
      <c r="E604" s="148"/>
      <c r="F604" s="148"/>
      <c r="G604" s="148"/>
      <c r="H604" s="227"/>
      <c r="I604" s="148"/>
      <c r="J604" s="148"/>
      <c r="K604" s="148"/>
      <c r="L604" s="148"/>
      <c r="M604" s="148"/>
      <c r="N604" s="243"/>
      <c r="O604" s="244"/>
      <c r="P604" s="245"/>
      <c r="Q604" s="148"/>
      <c r="R604" s="148"/>
      <c r="S604" s="148"/>
      <c r="T604" s="148"/>
      <c r="U604" s="148"/>
      <c r="V604" s="148"/>
      <c r="W604" s="148"/>
      <c r="X604" s="148"/>
      <c r="Y604" s="148"/>
      <c r="Z604" s="148"/>
    </row>
    <row r="605" spans="1:26" ht="15.75" customHeight="1">
      <c r="A605" s="148"/>
      <c r="B605" s="148"/>
      <c r="C605" s="148"/>
      <c r="D605" s="148"/>
      <c r="E605" s="148"/>
      <c r="F605" s="148"/>
      <c r="G605" s="148"/>
      <c r="H605" s="227"/>
      <c r="I605" s="148"/>
      <c r="J605" s="148"/>
      <c r="K605" s="148"/>
      <c r="L605" s="148"/>
      <c r="M605" s="148"/>
      <c r="N605" s="243"/>
      <c r="O605" s="244"/>
      <c r="P605" s="245"/>
      <c r="Q605" s="148"/>
      <c r="R605" s="148"/>
      <c r="S605" s="148"/>
      <c r="T605" s="148"/>
      <c r="U605" s="148"/>
      <c r="V605" s="148"/>
      <c r="W605" s="148"/>
      <c r="X605" s="148"/>
      <c r="Y605" s="148"/>
      <c r="Z605" s="148"/>
    </row>
    <row r="606" spans="1:26" ht="15.75" customHeight="1">
      <c r="A606" s="148"/>
      <c r="B606" s="148"/>
      <c r="C606" s="148"/>
      <c r="D606" s="148"/>
      <c r="E606" s="148"/>
      <c r="F606" s="148"/>
      <c r="G606" s="148"/>
      <c r="H606" s="227"/>
      <c r="I606" s="148"/>
      <c r="J606" s="148"/>
      <c r="K606" s="148"/>
      <c r="L606" s="148"/>
      <c r="M606" s="148"/>
      <c r="N606" s="243"/>
      <c r="O606" s="244"/>
      <c r="P606" s="245"/>
      <c r="Q606" s="148"/>
      <c r="R606" s="148"/>
      <c r="S606" s="148"/>
      <c r="T606" s="148"/>
      <c r="U606" s="148"/>
      <c r="V606" s="148"/>
      <c r="W606" s="148"/>
      <c r="X606" s="148"/>
      <c r="Y606" s="148"/>
      <c r="Z606" s="148"/>
    </row>
    <row r="607" spans="1:26" ht="15.75" customHeight="1">
      <c r="A607" s="148"/>
      <c r="B607" s="148"/>
      <c r="C607" s="148"/>
      <c r="D607" s="148"/>
      <c r="E607" s="148"/>
      <c r="F607" s="148"/>
      <c r="G607" s="148"/>
      <c r="H607" s="227"/>
      <c r="I607" s="148"/>
      <c r="J607" s="148"/>
      <c r="K607" s="148"/>
      <c r="L607" s="148"/>
      <c r="M607" s="148"/>
      <c r="N607" s="243"/>
      <c r="O607" s="244"/>
      <c r="P607" s="245"/>
      <c r="Q607" s="148"/>
      <c r="R607" s="148"/>
      <c r="S607" s="148"/>
      <c r="T607" s="148"/>
      <c r="U607" s="148"/>
      <c r="V607" s="148"/>
      <c r="W607" s="148"/>
      <c r="X607" s="148"/>
      <c r="Y607" s="148"/>
      <c r="Z607" s="148"/>
    </row>
    <row r="608" spans="1:26" ht="15.75" customHeight="1">
      <c r="A608" s="148"/>
      <c r="B608" s="148"/>
      <c r="C608" s="148"/>
      <c r="D608" s="148"/>
      <c r="E608" s="148"/>
      <c r="F608" s="148"/>
      <c r="G608" s="148"/>
      <c r="H608" s="227"/>
      <c r="I608" s="148"/>
      <c r="J608" s="148"/>
      <c r="K608" s="148"/>
      <c r="L608" s="148"/>
      <c r="M608" s="148"/>
      <c r="N608" s="243"/>
      <c r="O608" s="244"/>
      <c r="P608" s="245"/>
      <c r="Q608" s="148"/>
      <c r="R608" s="148"/>
      <c r="S608" s="148"/>
      <c r="T608" s="148"/>
      <c r="U608" s="148"/>
      <c r="V608" s="148"/>
      <c r="W608" s="148"/>
      <c r="X608" s="148"/>
      <c r="Y608" s="148"/>
      <c r="Z608" s="148"/>
    </row>
    <row r="609" spans="1:26" ht="15.75" customHeight="1">
      <c r="A609" s="148"/>
      <c r="B609" s="148"/>
      <c r="C609" s="148"/>
      <c r="D609" s="148"/>
      <c r="E609" s="148"/>
      <c r="F609" s="148"/>
      <c r="G609" s="148"/>
      <c r="H609" s="227"/>
      <c r="I609" s="148"/>
      <c r="J609" s="148"/>
      <c r="K609" s="148"/>
      <c r="L609" s="148"/>
      <c r="M609" s="148"/>
      <c r="N609" s="243"/>
      <c r="O609" s="244"/>
      <c r="P609" s="245"/>
      <c r="Q609" s="148"/>
      <c r="R609" s="148"/>
      <c r="S609" s="148"/>
      <c r="T609" s="148"/>
      <c r="U609" s="148"/>
      <c r="V609" s="148"/>
      <c r="W609" s="148"/>
      <c r="X609" s="148"/>
      <c r="Y609" s="148"/>
      <c r="Z609" s="148"/>
    </row>
    <row r="610" spans="1:26" ht="15.75" customHeight="1">
      <c r="A610" s="148"/>
      <c r="B610" s="148"/>
      <c r="C610" s="148"/>
      <c r="D610" s="148"/>
      <c r="E610" s="148"/>
      <c r="F610" s="148"/>
      <c r="G610" s="148"/>
      <c r="H610" s="227"/>
      <c r="I610" s="148"/>
      <c r="J610" s="148"/>
      <c r="K610" s="148"/>
      <c r="L610" s="148"/>
      <c r="M610" s="148"/>
      <c r="N610" s="243"/>
      <c r="O610" s="244"/>
      <c r="P610" s="245"/>
      <c r="Q610" s="148"/>
      <c r="R610" s="148"/>
      <c r="S610" s="148"/>
      <c r="T610" s="148"/>
      <c r="U610" s="148"/>
      <c r="V610" s="148"/>
      <c r="W610" s="148"/>
      <c r="X610" s="148"/>
      <c r="Y610" s="148"/>
      <c r="Z610" s="148"/>
    </row>
    <row r="611" spans="1:26" ht="15.75" customHeight="1">
      <c r="A611" s="148"/>
      <c r="B611" s="148"/>
      <c r="C611" s="148"/>
      <c r="D611" s="148"/>
      <c r="E611" s="148"/>
      <c r="F611" s="148"/>
      <c r="G611" s="148"/>
      <c r="H611" s="227"/>
      <c r="I611" s="148"/>
      <c r="J611" s="148"/>
      <c r="K611" s="148"/>
      <c r="L611" s="148"/>
      <c r="M611" s="148"/>
      <c r="N611" s="243"/>
      <c r="O611" s="244"/>
      <c r="P611" s="245"/>
      <c r="Q611" s="148"/>
      <c r="R611" s="148"/>
      <c r="S611" s="148"/>
      <c r="T611" s="148"/>
      <c r="U611" s="148"/>
      <c r="V611" s="148"/>
      <c r="W611" s="148"/>
      <c r="X611" s="148"/>
      <c r="Y611" s="148"/>
      <c r="Z611" s="148"/>
    </row>
    <row r="612" spans="1:26" ht="15.75" customHeight="1">
      <c r="A612" s="148"/>
      <c r="B612" s="148"/>
      <c r="C612" s="148"/>
      <c r="D612" s="148"/>
      <c r="E612" s="148"/>
      <c r="F612" s="148"/>
      <c r="G612" s="148"/>
      <c r="H612" s="227"/>
      <c r="I612" s="148"/>
      <c r="J612" s="148"/>
      <c r="K612" s="148"/>
      <c r="L612" s="148"/>
      <c r="M612" s="148"/>
      <c r="N612" s="243"/>
      <c r="O612" s="244"/>
      <c r="P612" s="245"/>
      <c r="Q612" s="148"/>
      <c r="R612" s="148"/>
      <c r="S612" s="148"/>
      <c r="T612" s="148"/>
      <c r="U612" s="148"/>
      <c r="V612" s="148"/>
      <c r="W612" s="148"/>
      <c r="X612" s="148"/>
      <c r="Y612" s="148"/>
      <c r="Z612" s="148"/>
    </row>
    <row r="613" spans="1:26" ht="15.75" customHeight="1">
      <c r="A613" s="148"/>
      <c r="B613" s="148"/>
      <c r="C613" s="148"/>
      <c r="D613" s="148"/>
      <c r="E613" s="148"/>
      <c r="F613" s="148"/>
      <c r="G613" s="148"/>
      <c r="H613" s="227"/>
      <c r="I613" s="148"/>
      <c r="J613" s="148"/>
      <c r="K613" s="148"/>
      <c r="L613" s="148"/>
      <c r="M613" s="148"/>
      <c r="N613" s="243"/>
      <c r="O613" s="244"/>
      <c r="P613" s="245"/>
      <c r="Q613" s="148"/>
      <c r="R613" s="148"/>
      <c r="S613" s="148"/>
      <c r="T613" s="148"/>
      <c r="U613" s="148"/>
      <c r="V613" s="148"/>
      <c r="W613" s="148"/>
      <c r="X613" s="148"/>
      <c r="Y613" s="148"/>
      <c r="Z613" s="148"/>
    </row>
    <row r="614" spans="1:26" ht="15.75" customHeight="1">
      <c r="A614" s="148"/>
      <c r="B614" s="148"/>
      <c r="C614" s="148"/>
      <c r="D614" s="148"/>
      <c r="E614" s="148"/>
      <c r="F614" s="148"/>
      <c r="G614" s="148"/>
      <c r="H614" s="227"/>
      <c r="I614" s="148"/>
      <c r="J614" s="148"/>
      <c r="K614" s="148"/>
      <c r="L614" s="148"/>
      <c r="M614" s="148"/>
      <c r="N614" s="243"/>
      <c r="O614" s="244"/>
      <c r="P614" s="245"/>
      <c r="Q614" s="148"/>
      <c r="R614" s="148"/>
      <c r="S614" s="148"/>
      <c r="T614" s="148"/>
      <c r="U614" s="148"/>
      <c r="V614" s="148"/>
      <c r="W614" s="148"/>
      <c r="X614" s="148"/>
      <c r="Y614" s="148"/>
      <c r="Z614" s="148"/>
    </row>
    <row r="615" spans="1:26" ht="15.75" customHeight="1">
      <c r="A615" s="148"/>
      <c r="B615" s="148"/>
      <c r="C615" s="148"/>
      <c r="D615" s="148"/>
      <c r="E615" s="148"/>
      <c r="F615" s="148"/>
      <c r="G615" s="148"/>
      <c r="H615" s="227"/>
      <c r="I615" s="148"/>
      <c r="J615" s="148"/>
      <c r="K615" s="148"/>
      <c r="L615" s="148"/>
      <c r="M615" s="148"/>
      <c r="N615" s="243"/>
      <c r="O615" s="244"/>
      <c r="P615" s="245"/>
      <c r="Q615" s="148"/>
      <c r="R615" s="148"/>
      <c r="S615" s="148"/>
      <c r="T615" s="148"/>
      <c r="U615" s="148"/>
      <c r="V615" s="148"/>
      <c r="W615" s="148"/>
      <c r="X615" s="148"/>
      <c r="Y615" s="148"/>
      <c r="Z615" s="148"/>
    </row>
    <row r="616" spans="1:26" ht="15.75" customHeight="1">
      <c r="A616" s="148"/>
      <c r="B616" s="148"/>
      <c r="C616" s="148"/>
      <c r="D616" s="148"/>
      <c r="E616" s="148"/>
      <c r="F616" s="148"/>
      <c r="G616" s="148"/>
      <c r="H616" s="227"/>
      <c r="I616" s="148"/>
      <c r="J616" s="148"/>
      <c r="K616" s="148"/>
      <c r="L616" s="148"/>
      <c r="M616" s="148"/>
      <c r="N616" s="243"/>
      <c r="O616" s="244"/>
      <c r="P616" s="245"/>
      <c r="Q616" s="148"/>
      <c r="R616" s="148"/>
      <c r="S616" s="148"/>
      <c r="T616" s="148"/>
      <c r="U616" s="148"/>
      <c r="V616" s="148"/>
      <c r="W616" s="148"/>
      <c r="X616" s="148"/>
      <c r="Y616" s="148"/>
      <c r="Z616" s="148"/>
    </row>
    <row r="617" spans="1:26" ht="15.75" customHeight="1">
      <c r="A617" s="148"/>
      <c r="B617" s="148"/>
      <c r="C617" s="148"/>
      <c r="D617" s="148"/>
      <c r="E617" s="148"/>
      <c r="F617" s="148"/>
      <c r="G617" s="148"/>
      <c r="H617" s="227"/>
      <c r="I617" s="148"/>
      <c r="J617" s="148"/>
      <c r="K617" s="148"/>
      <c r="L617" s="148"/>
      <c r="M617" s="148"/>
      <c r="N617" s="243"/>
      <c r="O617" s="244"/>
      <c r="P617" s="245"/>
      <c r="Q617" s="148"/>
      <c r="R617" s="148"/>
      <c r="S617" s="148"/>
      <c r="T617" s="148"/>
      <c r="U617" s="148"/>
      <c r="V617" s="148"/>
      <c r="W617" s="148"/>
      <c r="X617" s="148"/>
      <c r="Y617" s="148"/>
      <c r="Z617" s="148"/>
    </row>
    <row r="618" spans="1:26" ht="15.75" customHeight="1">
      <c r="A618" s="148"/>
      <c r="B618" s="148"/>
      <c r="C618" s="148"/>
      <c r="D618" s="148"/>
      <c r="E618" s="148"/>
      <c r="F618" s="148"/>
      <c r="G618" s="148"/>
      <c r="H618" s="227"/>
      <c r="I618" s="148"/>
      <c r="J618" s="148"/>
      <c r="K618" s="148"/>
      <c r="L618" s="148"/>
      <c r="M618" s="148"/>
      <c r="N618" s="243"/>
      <c r="O618" s="244"/>
      <c r="P618" s="245"/>
      <c r="Q618" s="148"/>
      <c r="R618" s="148"/>
      <c r="S618" s="148"/>
      <c r="T618" s="148"/>
      <c r="U618" s="148"/>
      <c r="V618" s="148"/>
      <c r="W618" s="148"/>
      <c r="X618" s="148"/>
      <c r="Y618" s="148"/>
      <c r="Z618" s="148"/>
    </row>
    <row r="619" spans="1:26" ht="15.75" customHeight="1">
      <c r="A619" s="148"/>
      <c r="B619" s="148"/>
      <c r="C619" s="148"/>
      <c r="D619" s="148"/>
      <c r="E619" s="148"/>
      <c r="F619" s="148"/>
      <c r="G619" s="148"/>
      <c r="H619" s="227"/>
      <c r="I619" s="148"/>
      <c r="J619" s="148"/>
      <c r="K619" s="148"/>
      <c r="L619" s="148"/>
      <c r="M619" s="148"/>
      <c r="N619" s="243"/>
      <c r="O619" s="244"/>
      <c r="P619" s="245"/>
      <c r="Q619" s="148"/>
      <c r="R619" s="148"/>
      <c r="S619" s="148"/>
      <c r="T619" s="148"/>
      <c r="U619" s="148"/>
      <c r="V619" s="148"/>
      <c r="W619" s="148"/>
      <c r="X619" s="148"/>
      <c r="Y619" s="148"/>
      <c r="Z619" s="148"/>
    </row>
    <row r="620" spans="1:26" ht="15.75" customHeight="1">
      <c r="A620" s="148"/>
      <c r="B620" s="148"/>
      <c r="C620" s="148"/>
      <c r="D620" s="148"/>
      <c r="E620" s="148"/>
      <c r="F620" s="148"/>
      <c r="G620" s="148"/>
      <c r="H620" s="227"/>
      <c r="I620" s="148"/>
      <c r="J620" s="148"/>
      <c r="K620" s="148"/>
      <c r="L620" s="148"/>
      <c r="M620" s="148"/>
      <c r="N620" s="243"/>
      <c r="O620" s="244"/>
      <c r="P620" s="245"/>
      <c r="Q620" s="148"/>
      <c r="R620" s="148"/>
      <c r="S620" s="148"/>
      <c r="T620" s="148"/>
      <c r="U620" s="148"/>
      <c r="V620" s="148"/>
      <c r="W620" s="148"/>
      <c r="X620" s="148"/>
      <c r="Y620" s="148"/>
      <c r="Z620" s="148"/>
    </row>
    <row r="621" spans="1:26" ht="15.75" customHeight="1">
      <c r="A621" s="148"/>
      <c r="B621" s="148"/>
      <c r="C621" s="148"/>
      <c r="D621" s="148"/>
      <c r="E621" s="148"/>
      <c r="F621" s="148"/>
      <c r="G621" s="148"/>
      <c r="H621" s="227"/>
      <c r="I621" s="148"/>
      <c r="J621" s="148"/>
      <c r="K621" s="148"/>
      <c r="L621" s="148"/>
      <c r="M621" s="148"/>
      <c r="N621" s="243"/>
      <c r="O621" s="244"/>
      <c r="P621" s="245"/>
      <c r="Q621" s="148"/>
      <c r="R621" s="148"/>
      <c r="S621" s="148"/>
      <c r="T621" s="148"/>
      <c r="U621" s="148"/>
      <c r="V621" s="148"/>
      <c r="W621" s="148"/>
      <c r="X621" s="148"/>
      <c r="Y621" s="148"/>
      <c r="Z621" s="148"/>
    </row>
    <row r="622" spans="1:26" ht="15.75" customHeight="1">
      <c r="A622" s="148"/>
      <c r="B622" s="148"/>
      <c r="C622" s="148"/>
      <c r="D622" s="148"/>
      <c r="E622" s="148"/>
      <c r="F622" s="148"/>
      <c r="G622" s="148"/>
      <c r="H622" s="227"/>
      <c r="I622" s="148"/>
      <c r="J622" s="148"/>
      <c r="K622" s="148"/>
      <c r="L622" s="148"/>
      <c r="M622" s="148"/>
      <c r="N622" s="243"/>
      <c r="O622" s="244"/>
      <c r="P622" s="245"/>
      <c r="Q622" s="148"/>
      <c r="R622" s="148"/>
      <c r="S622" s="148"/>
      <c r="T622" s="148"/>
      <c r="U622" s="148"/>
      <c r="V622" s="148"/>
      <c r="W622" s="148"/>
      <c r="X622" s="148"/>
      <c r="Y622" s="148"/>
      <c r="Z622" s="148"/>
    </row>
    <row r="623" spans="1:26" ht="15.75" customHeight="1">
      <c r="A623" s="148"/>
      <c r="B623" s="148"/>
      <c r="C623" s="148"/>
      <c r="D623" s="148"/>
      <c r="E623" s="148"/>
      <c r="F623" s="148"/>
      <c r="G623" s="148"/>
      <c r="H623" s="227"/>
      <c r="I623" s="148"/>
      <c r="J623" s="148"/>
      <c r="K623" s="148"/>
      <c r="L623" s="148"/>
      <c r="M623" s="148"/>
      <c r="N623" s="243"/>
      <c r="O623" s="244"/>
      <c r="P623" s="245"/>
      <c r="Q623" s="148"/>
      <c r="R623" s="148"/>
      <c r="S623" s="148"/>
      <c r="T623" s="148"/>
      <c r="U623" s="148"/>
      <c r="V623" s="148"/>
      <c r="W623" s="148"/>
      <c r="X623" s="148"/>
      <c r="Y623" s="148"/>
      <c r="Z623" s="148"/>
    </row>
    <row r="624" spans="1:26" ht="15.75" customHeight="1">
      <c r="A624" s="148"/>
      <c r="B624" s="148"/>
      <c r="C624" s="148"/>
      <c r="D624" s="148"/>
      <c r="E624" s="148"/>
      <c r="F624" s="148"/>
      <c r="G624" s="148"/>
      <c r="H624" s="227"/>
      <c r="I624" s="148"/>
      <c r="J624" s="148"/>
      <c r="K624" s="148"/>
      <c r="L624" s="148"/>
      <c r="M624" s="148"/>
      <c r="N624" s="243"/>
      <c r="O624" s="244"/>
      <c r="P624" s="245"/>
      <c r="Q624" s="148"/>
      <c r="R624" s="148"/>
      <c r="S624" s="148"/>
      <c r="T624" s="148"/>
      <c r="U624" s="148"/>
      <c r="V624" s="148"/>
      <c r="W624" s="148"/>
      <c r="X624" s="148"/>
      <c r="Y624" s="148"/>
      <c r="Z624" s="148"/>
    </row>
    <row r="625" spans="1:26" ht="15.75" customHeight="1">
      <c r="A625" s="148"/>
      <c r="B625" s="148"/>
      <c r="C625" s="148"/>
      <c r="D625" s="148"/>
      <c r="E625" s="148"/>
      <c r="F625" s="148"/>
      <c r="G625" s="148"/>
      <c r="H625" s="227"/>
      <c r="I625" s="148"/>
      <c r="J625" s="148"/>
      <c r="K625" s="148"/>
      <c r="L625" s="148"/>
      <c r="M625" s="148"/>
      <c r="N625" s="243"/>
      <c r="O625" s="244"/>
      <c r="P625" s="245"/>
      <c r="Q625" s="148"/>
      <c r="R625" s="148"/>
      <c r="S625" s="148"/>
      <c r="T625" s="148"/>
      <c r="U625" s="148"/>
      <c r="V625" s="148"/>
      <c r="W625" s="148"/>
      <c r="X625" s="148"/>
      <c r="Y625" s="148"/>
      <c r="Z625" s="148"/>
    </row>
    <row r="626" spans="1:26" ht="15.75" customHeight="1">
      <c r="A626" s="148"/>
      <c r="B626" s="148"/>
      <c r="C626" s="148"/>
      <c r="D626" s="148"/>
      <c r="E626" s="148"/>
      <c r="F626" s="148"/>
      <c r="G626" s="148"/>
      <c r="H626" s="227"/>
      <c r="I626" s="148"/>
      <c r="J626" s="148"/>
      <c r="K626" s="148"/>
      <c r="L626" s="148"/>
      <c r="M626" s="148"/>
      <c r="N626" s="243"/>
      <c r="O626" s="244"/>
      <c r="P626" s="245"/>
      <c r="Q626" s="148"/>
      <c r="R626" s="148"/>
      <c r="S626" s="148"/>
      <c r="T626" s="148"/>
      <c r="U626" s="148"/>
      <c r="V626" s="148"/>
      <c r="W626" s="148"/>
      <c r="X626" s="148"/>
      <c r="Y626" s="148"/>
      <c r="Z626" s="148"/>
    </row>
    <row r="627" spans="1:26" ht="15.75" customHeight="1">
      <c r="A627" s="148"/>
      <c r="B627" s="148"/>
      <c r="C627" s="148"/>
      <c r="D627" s="148"/>
      <c r="E627" s="148"/>
      <c r="F627" s="148"/>
      <c r="G627" s="148"/>
      <c r="H627" s="227"/>
      <c r="I627" s="148"/>
      <c r="J627" s="148"/>
      <c r="K627" s="148"/>
      <c r="L627" s="148"/>
      <c r="M627" s="148"/>
      <c r="N627" s="243"/>
      <c r="O627" s="244"/>
      <c r="P627" s="245"/>
      <c r="Q627" s="148"/>
      <c r="R627" s="148"/>
      <c r="S627" s="148"/>
      <c r="T627" s="148"/>
      <c r="U627" s="148"/>
      <c r="V627" s="148"/>
      <c r="W627" s="148"/>
      <c r="X627" s="148"/>
      <c r="Y627" s="148"/>
      <c r="Z627" s="148"/>
    </row>
    <row r="628" spans="1:26" ht="15.75" customHeight="1">
      <c r="A628" s="148"/>
      <c r="B628" s="148"/>
      <c r="C628" s="148"/>
      <c r="D628" s="148"/>
      <c r="E628" s="148"/>
      <c r="F628" s="148"/>
      <c r="G628" s="148"/>
      <c r="H628" s="227"/>
      <c r="I628" s="148"/>
      <c r="J628" s="148"/>
      <c r="K628" s="148"/>
      <c r="L628" s="148"/>
      <c r="M628" s="148"/>
      <c r="N628" s="243"/>
      <c r="O628" s="244"/>
      <c r="P628" s="245"/>
      <c r="Q628" s="148"/>
      <c r="R628" s="148"/>
      <c r="S628" s="148"/>
      <c r="T628" s="148"/>
      <c r="U628" s="148"/>
      <c r="V628" s="148"/>
      <c r="W628" s="148"/>
      <c r="X628" s="148"/>
      <c r="Y628" s="148"/>
      <c r="Z628" s="148"/>
    </row>
    <row r="629" spans="1:26" ht="15.75" customHeight="1">
      <c r="A629" s="148"/>
      <c r="B629" s="148"/>
      <c r="C629" s="148"/>
      <c r="D629" s="148"/>
      <c r="E629" s="148"/>
      <c r="F629" s="148"/>
      <c r="G629" s="148"/>
      <c r="H629" s="227"/>
      <c r="I629" s="148"/>
      <c r="J629" s="148"/>
      <c r="K629" s="148"/>
      <c r="L629" s="148"/>
      <c r="M629" s="148"/>
      <c r="N629" s="243"/>
      <c r="O629" s="244"/>
      <c r="P629" s="245"/>
      <c r="Q629" s="148"/>
      <c r="R629" s="148"/>
      <c r="S629" s="148"/>
      <c r="T629" s="148"/>
      <c r="U629" s="148"/>
      <c r="V629" s="148"/>
      <c r="W629" s="148"/>
      <c r="X629" s="148"/>
      <c r="Y629" s="148"/>
      <c r="Z629" s="148"/>
    </row>
    <row r="630" spans="1:26" ht="15.75" customHeight="1">
      <c r="A630" s="148"/>
      <c r="B630" s="148"/>
      <c r="C630" s="148"/>
      <c r="D630" s="148"/>
      <c r="E630" s="148"/>
      <c r="F630" s="148"/>
      <c r="G630" s="148"/>
      <c r="H630" s="227"/>
      <c r="I630" s="148"/>
      <c r="J630" s="148"/>
      <c r="K630" s="148"/>
      <c r="L630" s="148"/>
      <c r="M630" s="148"/>
      <c r="N630" s="243"/>
      <c r="O630" s="244"/>
      <c r="P630" s="245"/>
      <c r="Q630" s="148"/>
      <c r="R630" s="148"/>
      <c r="S630" s="148"/>
      <c r="T630" s="148"/>
      <c r="U630" s="148"/>
      <c r="V630" s="148"/>
      <c r="W630" s="148"/>
      <c r="X630" s="148"/>
      <c r="Y630" s="148"/>
      <c r="Z630" s="148"/>
    </row>
    <row r="631" spans="1:26" ht="15.75" customHeight="1">
      <c r="A631" s="148"/>
      <c r="B631" s="148"/>
      <c r="C631" s="148"/>
      <c r="D631" s="148"/>
      <c r="E631" s="148"/>
      <c r="F631" s="148"/>
      <c r="G631" s="148"/>
      <c r="H631" s="227"/>
      <c r="I631" s="148"/>
      <c r="J631" s="148"/>
      <c r="K631" s="148"/>
      <c r="L631" s="148"/>
      <c r="M631" s="148"/>
      <c r="N631" s="243"/>
      <c r="O631" s="244"/>
      <c r="P631" s="245"/>
      <c r="Q631" s="148"/>
      <c r="R631" s="148"/>
      <c r="S631" s="148"/>
      <c r="T631" s="148"/>
      <c r="U631" s="148"/>
      <c r="V631" s="148"/>
      <c r="W631" s="148"/>
      <c r="X631" s="148"/>
      <c r="Y631" s="148"/>
      <c r="Z631" s="148"/>
    </row>
    <row r="632" spans="1:26" ht="15.75" customHeight="1">
      <c r="A632" s="148"/>
      <c r="B632" s="148"/>
      <c r="C632" s="148"/>
      <c r="D632" s="148"/>
      <c r="E632" s="148"/>
      <c r="F632" s="148"/>
      <c r="G632" s="148"/>
      <c r="H632" s="227"/>
      <c r="I632" s="148"/>
      <c r="J632" s="148"/>
      <c r="K632" s="148"/>
      <c r="L632" s="148"/>
      <c r="M632" s="148"/>
      <c r="N632" s="243"/>
      <c r="O632" s="244"/>
      <c r="P632" s="245"/>
      <c r="Q632" s="148"/>
      <c r="R632" s="148"/>
      <c r="S632" s="148"/>
      <c r="T632" s="148"/>
      <c r="U632" s="148"/>
      <c r="V632" s="148"/>
      <c r="W632" s="148"/>
      <c r="X632" s="148"/>
      <c r="Y632" s="148"/>
      <c r="Z632" s="148"/>
    </row>
    <row r="633" spans="1:26" ht="15.75" customHeight="1">
      <c r="A633" s="148"/>
      <c r="B633" s="148"/>
      <c r="C633" s="148"/>
      <c r="D633" s="148"/>
      <c r="E633" s="148"/>
      <c r="F633" s="148"/>
      <c r="G633" s="148"/>
      <c r="H633" s="227"/>
      <c r="I633" s="148"/>
      <c r="J633" s="148"/>
      <c r="K633" s="148"/>
      <c r="L633" s="148"/>
      <c r="M633" s="148"/>
      <c r="N633" s="243"/>
      <c r="O633" s="244"/>
      <c r="P633" s="245"/>
      <c r="Q633" s="148"/>
      <c r="R633" s="148"/>
      <c r="S633" s="148"/>
      <c r="T633" s="148"/>
      <c r="U633" s="148"/>
      <c r="V633" s="148"/>
      <c r="W633" s="148"/>
      <c r="X633" s="148"/>
      <c r="Y633" s="148"/>
      <c r="Z633" s="148"/>
    </row>
    <row r="634" spans="1:26" ht="15.75" customHeight="1">
      <c r="A634" s="148"/>
      <c r="B634" s="148"/>
      <c r="C634" s="148"/>
      <c r="D634" s="148"/>
      <c r="E634" s="148"/>
      <c r="F634" s="148"/>
      <c r="G634" s="148"/>
      <c r="H634" s="227"/>
      <c r="I634" s="148"/>
      <c r="J634" s="148"/>
      <c r="K634" s="148"/>
      <c r="L634" s="148"/>
      <c r="M634" s="148"/>
      <c r="N634" s="243"/>
      <c r="O634" s="244"/>
      <c r="P634" s="245"/>
      <c r="Q634" s="148"/>
      <c r="R634" s="148"/>
      <c r="S634" s="148"/>
      <c r="T634" s="148"/>
      <c r="U634" s="148"/>
      <c r="V634" s="148"/>
      <c r="W634" s="148"/>
      <c r="X634" s="148"/>
      <c r="Y634" s="148"/>
      <c r="Z634" s="148"/>
    </row>
    <row r="635" spans="1:26" ht="15.75" customHeight="1">
      <c r="A635" s="148"/>
      <c r="B635" s="148"/>
      <c r="C635" s="148"/>
      <c r="D635" s="148"/>
      <c r="E635" s="148"/>
      <c r="F635" s="148"/>
      <c r="G635" s="148"/>
      <c r="H635" s="227"/>
      <c r="I635" s="148"/>
      <c r="J635" s="148"/>
      <c r="K635" s="148"/>
      <c r="L635" s="148"/>
      <c r="M635" s="148"/>
      <c r="N635" s="243"/>
      <c r="O635" s="244"/>
      <c r="P635" s="245"/>
      <c r="Q635" s="148"/>
      <c r="R635" s="148"/>
      <c r="S635" s="148"/>
      <c r="T635" s="148"/>
      <c r="U635" s="148"/>
      <c r="V635" s="148"/>
      <c r="W635" s="148"/>
      <c r="X635" s="148"/>
      <c r="Y635" s="148"/>
      <c r="Z635" s="148"/>
    </row>
    <row r="636" spans="1:26" ht="15.75" customHeight="1">
      <c r="A636" s="148"/>
      <c r="B636" s="148"/>
      <c r="C636" s="148"/>
      <c r="D636" s="148"/>
      <c r="E636" s="148"/>
      <c r="F636" s="148"/>
      <c r="G636" s="148"/>
      <c r="H636" s="227"/>
      <c r="I636" s="148"/>
      <c r="J636" s="148"/>
      <c r="K636" s="148"/>
      <c r="L636" s="148"/>
      <c r="M636" s="148"/>
      <c r="N636" s="243"/>
      <c r="O636" s="244"/>
      <c r="P636" s="245"/>
      <c r="Q636" s="148"/>
      <c r="R636" s="148"/>
      <c r="S636" s="148"/>
      <c r="T636" s="148"/>
      <c r="U636" s="148"/>
      <c r="V636" s="148"/>
      <c r="W636" s="148"/>
      <c r="X636" s="148"/>
      <c r="Y636" s="148"/>
      <c r="Z636" s="148"/>
    </row>
    <row r="637" spans="1:26" ht="15.75" customHeight="1">
      <c r="A637" s="148"/>
      <c r="B637" s="148"/>
      <c r="C637" s="148"/>
      <c r="D637" s="148"/>
      <c r="E637" s="148"/>
      <c r="F637" s="148"/>
      <c r="G637" s="148"/>
      <c r="H637" s="227"/>
      <c r="I637" s="148"/>
      <c r="J637" s="148"/>
      <c r="K637" s="148"/>
      <c r="L637" s="148"/>
      <c r="M637" s="148"/>
      <c r="N637" s="243"/>
      <c r="O637" s="244"/>
      <c r="P637" s="245"/>
      <c r="Q637" s="148"/>
      <c r="R637" s="148"/>
      <c r="S637" s="148"/>
      <c r="T637" s="148"/>
      <c r="U637" s="148"/>
      <c r="V637" s="148"/>
      <c r="W637" s="148"/>
      <c r="X637" s="148"/>
      <c r="Y637" s="148"/>
      <c r="Z637" s="148"/>
    </row>
    <row r="638" spans="1:26" ht="15.75" customHeight="1">
      <c r="A638" s="148"/>
      <c r="B638" s="148"/>
      <c r="C638" s="148"/>
      <c r="D638" s="148"/>
      <c r="E638" s="148"/>
      <c r="F638" s="148"/>
      <c r="G638" s="148"/>
      <c r="H638" s="227"/>
      <c r="I638" s="148"/>
      <c r="J638" s="148"/>
      <c r="K638" s="148"/>
      <c r="L638" s="148"/>
      <c r="M638" s="148"/>
      <c r="N638" s="243"/>
      <c r="O638" s="244"/>
      <c r="P638" s="245"/>
      <c r="Q638" s="148"/>
      <c r="R638" s="148"/>
      <c r="S638" s="148"/>
      <c r="T638" s="148"/>
      <c r="U638" s="148"/>
      <c r="V638" s="148"/>
      <c r="W638" s="148"/>
      <c r="X638" s="148"/>
      <c r="Y638" s="148"/>
      <c r="Z638" s="148"/>
    </row>
    <row r="639" spans="1:26" ht="15.75" customHeight="1">
      <c r="A639" s="148"/>
      <c r="B639" s="148"/>
      <c r="C639" s="148"/>
      <c r="D639" s="148"/>
      <c r="E639" s="148"/>
      <c r="F639" s="148"/>
      <c r="G639" s="148"/>
      <c r="H639" s="227"/>
      <c r="I639" s="148"/>
      <c r="J639" s="148"/>
      <c r="K639" s="148"/>
      <c r="L639" s="148"/>
      <c r="M639" s="148"/>
      <c r="N639" s="243"/>
      <c r="O639" s="244"/>
      <c r="P639" s="245"/>
      <c r="Q639" s="148"/>
      <c r="R639" s="148"/>
      <c r="S639" s="148"/>
      <c r="T639" s="148"/>
      <c r="U639" s="148"/>
      <c r="V639" s="148"/>
      <c r="W639" s="148"/>
      <c r="X639" s="148"/>
      <c r="Y639" s="148"/>
      <c r="Z639" s="148"/>
    </row>
    <row r="640" spans="1:26" ht="15.75" customHeight="1">
      <c r="A640" s="148"/>
      <c r="B640" s="148"/>
      <c r="C640" s="148"/>
      <c r="D640" s="148"/>
      <c r="E640" s="148"/>
      <c r="F640" s="148"/>
      <c r="G640" s="148"/>
      <c r="H640" s="227"/>
      <c r="I640" s="148"/>
      <c r="J640" s="148"/>
      <c r="K640" s="148"/>
      <c r="L640" s="148"/>
      <c r="M640" s="148"/>
      <c r="N640" s="243"/>
      <c r="O640" s="244"/>
      <c r="P640" s="245"/>
      <c r="Q640" s="148"/>
      <c r="R640" s="148"/>
      <c r="S640" s="148"/>
      <c r="T640" s="148"/>
      <c r="U640" s="148"/>
      <c r="V640" s="148"/>
      <c r="W640" s="148"/>
      <c r="X640" s="148"/>
      <c r="Y640" s="148"/>
      <c r="Z640" s="148"/>
    </row>
    <row r="641" spans="1:26" ht="15.75" customHeight="1">
      <c r="A641" s="148"/>
      <c r="B641" s="148"/>
      <c r="C641" s="148"/>
      <c r="D641" s="148"/>
      <c r="E641" s="148"/>
      <c r="F641" s="148"/>
      <c r="G641" s="148"/>
      <c r="H641" s="227"/>
      <c r="I641" s="148"/>
      <c r="J641" s="148"/>
      <c r="K641" s="148"/>
      <c r="L641" s="148"/>
      <c r="M641" s="148"/>
      <c r="N641" s="243"/>
      <c r="O641" s="244"/>
      <c r="P641" s="245"/>
      <c r="Q641" s="148"/>
      <c r="R641" s="148"/>
      <c r="S641" s="148"/>
      <c r="T641" s="148"/>
      <c r="U641" s="148"/>
      <c r="V641" s="148"/>
      <c r="W641" s="148"/>
      <c r="X641" s="148"/>
      <c r="Y641" s="148"/>
      <c r="Z641" s="148"/>
    </row>
    <row r="642" spans="1:26" ht="15.75" customHeight="1">
      <c r="A642" s="148"/>
      <c r="B642" s="148"/>
      <c r="C642" s="148"/>
      <c r="D642" s="148"/>
      <c r="E642" s="148"/>
      <c r="F642" s="148"/>
      <c r="G642" s="148"/>
      <c r="H642" s="227"/>
      <c r="I642" s="148"/>
      <c r="J642" s="148"/>
      <c r="K642" s="148"/>
      <c r="L642" s="148"/>
      <c r="M642" s="148"/>
      <c r="N642" s="243"/>
      <c r="O642" s="244"/>
      <c r="P642" s="245"/>
      <c r="Q642" s="148"/>
      <c r="R642" s="148"/>
      <c r="S642" s="148"/>
      <c r="T642" s="148"/>
      <c r="U642" s="148"/>
      <c r="V642" s="148"/>
      <c r="W642" s="148"/>
      <c r="X642" s="148"/>
      <c r="Y642" s="148"/>
      <c r="Z642" s="148"/>
    </row>
    <row r="643" spans="1:26" ht="15.75" customHeight="1">
      <c r="A643" s="148"/>
      <c r="B643" s="148"/>
      <c r="C643" s="148"/>
      <c r="D643" s="148"/>
      <c r="E643" s="148"/>
      <c r="F643" s="148"/>
      <c r="G643" s="148"/>
      <c r="H643" s="227"/>
      <c r="I643" s="148"/>
      <c r="J643" s="148"/>
      <c r="K643" s="148"/>
      <c r="L643" s="148"/>
      <c r="M643" s="148"/>
      <c r="N643" s="243"/>
      <c r="O643" s="244"/>
      <c r="P643" s="245"/>
      <c r="Q643" s="148"/>
      <c r="R643" s="148"/>
      <c r="S643" s="148"/>
      <c r="T643" s="148"/>
      <c r="U643" s="148"/>
      <c r="V643" s="148"/>
      <c r="W643" s="148"/>
      <c r="X643" s="148"/>
      <c r="Y643" s="148"/>
      <c r="Z643" s="148"/>
    </row>
    <row r="644" spans="1:26" ht="15.75" customHeight="1">
      <c r="A644" s="148"/>
      <c r="B644" s="148"/>
      <c r="C644" s="148"/>
      <c r="D644" s="148"/>
      <c r="E644" s="148"/>
      <c r="F644" s="148"/>
      <c r="G644" s="148"/>
      <c r="H644" s="227"/>
      <c r="I644" s="148"/>
      <c r="J644" s="148"/>
      <c r="K644" s="148"/>
      <c r="L644" s="148"/>
      <c r="M644" s="148"/>
      <c r="N644" s="243"/>
      <c r="O644" s="244"/>
      <c r="P644" s="245"/>
      <c r="Q644" s="148"/>
      <c r="R644" s="148"/>
      <c r="S644" s="148"/>
      <c r="T644" s="148"/>
      <c r="U644" s="148"/>
      <c r="V644" s="148"/>
      <c r="W644" s="148"/>
      <c r="X644" s="148"/>
      <c r="Y644" s="148"/>
      <c r="Z644" s="148"/>
    </row>
    <row r="645" spans="1:26" ht="15.75" customHeight="1">
      <c r="A645" s="148"/>
      <c r="B645" s="148"/>
      <c r="C645" s="148"/>
      <c r="D645" s="148"/>
      <c r="E645" s="148"/>
      <c r="F645" s="148"/>
      <c r="G645" s="148"/>
      <c r="H645" s="227"/>
      <c r="I645" s="148"/>
      <c r="J645" s="148"/>
      <c r="K645" s="148"/>
      <c r="L645" s="148"/>
      <c r="M645" s="148"/>
      <c r="N645" s="243"/>
      <c r="O645" s="244"/>
      <c r="P645" s="245"/>
      <c r="Q645" s="148"/>
      <c r="R645" s="148"/>
      <c r="S645" s="148"/>
      <c r="T645" s="148"/>
      <c r="U645" s="148"/>
      <c r="V645" s="148"/>
      <c r="W645" s="148"/>
      <c r="X645" s="148"/>
      <c r="Y645" s="148"/>
      <c r="Z645" s="148"/>
    </row>
    <row r="646" spans="1:26" ht="15.75" customHeight="1">
      <c r="A646" s="148"/>
      <c r="B646" s="148"/>
      <c r="C646" s="148"/>
      <c r="D646" s="148"/>
      <c r="E646" s="148"/>
      <c r="F646" s="148"/>
      <c r="G646" s="148"/>
      <c r="H646" s="227"/>
      <c r="I646" s="148"/>
      <c r="J646" s="148"/>
      <c r="K646" s="148"/>
      <c r="L646" s="148"/>
      <c r="M646" s="148"/>
      <c r="N646" s="243"/>
      <c r="O646" s="244"/>
      <c r="P646" s="245"/>
      <c r="Q646" s="148"/>
      <c r="R646" s="148"/>
      <c r="S646" s="148"/>
      <c r="T646" s="148"/>
      <c r="U646" s="148"/>
      <c r="V646" s="148"/>
      <c r="W646" s="148"/>
      <c r="X646" s="148"/>
      <c r="Y646" s="148"/>
      <c r="Z646" s="148"/>
    </row>
    <row r="647" spans="1:26" ht="15.75" customHeight="1">
      <c r="A647" s="148"/>
      <c r="B647" s="148"/>
      <c r="C647" s="148"/>
      <c r="D647" s="148"/>
      <c r="E647" s="148"/>
      <c r="F647" s="148"/>
      <c r="G647" s="148"/>
      <c r="H647" s="227"/>
      <c r="I647" s="148"/>
      <c r="J647" s="148"/>
      <c r="K647" s="148"/>
      <c r="L647" s="148"/>
      <c r="M647" s="148"/>
      <c r="N647" s="243"/>
      <c r="O647" s="244"/>
      <c r="P647" s="245"/>
      <c r="Q647" s="148"/>
      <c r="R647" s="148"/>
      <c r="S647" s="148"/>
      <c r="T647" s="148"/>
      <c r="U647" s="148"/>
      <c r="V647" s="148"/>
      <c r="W647" s="148"/>
      <c r="X647" s="148"/>
      <c r="Y647" s="148"/>
      <c r="Z647" s="148"/>
    </row>
    <row r="648" spans="1:26" ht="15.75" customHeight="1">
      <c r="A648" s="148"/>
      <c r="B648" s="148"/>
      <c r="C648" s="148"/>
      <c r="D648" s="148"/>
      <c r="E648" s="148"/>
      <c r="F648" s="148"/>
      <c r="G648" s="148"/>
      <c r="H648" s="227"/>
      <c r="I648" s="148"/>
      <c r="J648" s="148"/>
      <c r="K648" s="148"/>
      <c r="L648" s="148"/>
      <c r="M648" s="148"/>
      <c r="N648" s="243"/>
      <c r="O648" s="244"/>
      <c r="P648" s="245"/>
      <c r="Q648" s="148"/>
      <c r="R648" s="148"/>
      <c r="S648" s="148"/>
      <c r="T648" s="148"/>
      <c r="U648" s="148"/>
      <c r="V648" s="148"/>
      <c r="W648" s="148"/>
      <c r="X648" s="148"/>
      <c r="Y648" s="148"/>
      <c r="Z648" s="148"/>
    </row>
    <row r="649" spans="1:26" ht="15.75" customHeight="1">
      <c r="A649" s="148"/>
      <c r="B649" s="148"/>
      <c r="C649" s="148"/>
      <c r="D649" s="148"/>
      <c r="E649" s="148"/>
      <c r="F649" s="148"/>
      <c r="G649" s="148"/>
      <c r="H649" s="227"/>
      <c r="I649" s="148"/>
      <c r="J649" s="148"/>
      <c r="K649" s="148"/>
      <c r="L649" s="148"/>
      <c r="M649" s="148"/>
      <c r="N649" s="243"/>
      <c r="O649" s="244"/>
      <c r="P649" s="245"/>
      <c r="Q649" s="148"/>
      <c r="R649" s="148"/>
      <c r="S649" s="148"/>
      <c r="T649" s="148"/>
      <c r="U649" s="148"/>
      <c r="V649" s="148"/>
      <c r="W649" s="148"/>
      <c r="X649" s="148"/>
      <c r="Y649" s="148"/>
      <c r="Z649" s="148"/>
    </row>
    <row r="650" spans="1:26" ht="15.75" customHeight="1">
      <c r="A650" s="148"/>
      <c r="B650" s="148"/>
      <c r="C650" s="148"/>
      <c r="D650" s="148"/>
      <c r="E650" s="148"/>
      <c r="F650" s="148"/>
      <c r="G650" s="148"/>
      <c r="H650" s="227"/>
      <c r="I650" s="148"/>
      <c r="J650" s="148"/>
      <c r="K650" s="148"/>
      <c r="L650" s="148"/>
      <c r="M650" s="148"/>
      <c r="N650" s="243"/>
      <c r="O650" s="244"/>
      <c r="P650" s="245"/>
      <c r="Q650" s="148"/>
      <c r="R650" s="148"/>
      <c r="S650" s="148"/>
      <c r="T650" s="148"/>
      <c r="U650" s="148"/>
      <c r="V650" s="148"/>
      <c r="W650" s="148"/>
      <c r="X650" s="148"/>
      <c r="Y650" s="148"/>
      <c r="Z650" s="148"/>
    </row>
    <row r="651" spans="1:26" ht="15.75" customHeight="1">
      <c r="A651" s="148"/>
      <c r="B651" s="148"/>
      <c r="C651" s="148"/>
      <c r="D651" s="148"/>
      <c r="E651" s="148"/>
      <c r="F651" s="148"/>
      <c r="G651" s="148"/>
      <c r="H651" s="227"/>
      <c r="I651" s="148"/>
      <c r="J651" s="148"/>
      <c r="K651" s="148"/>
      <c r="L651" s="148"/>
      <c r="M651" s="148"/>
      <c r="N651" s="243"/>
      <c r="O651" s="244"/>
      <c r="P651" s="245"/>
      <c r="Q651" s="148"/>
      <c r="R651" s="148"/>
      <c r="S651" s="148"/>
      <c r="T651" s="148"/>
      <c r="U651" s="148"/>
      <c r="V651" s="148"/>
      <c r="W651" s="148"/>
      <c r="X651" s="148"/>
      <c r="Y651" s="148"/>
      <c r="Z651" s="148"/>
    </row>
    <row r="652" spans="1:26" ht="15.75" customHeight="1">
      <c r="A652" s="148"/>
      <c r="B652" s="148"/>
      <c r="C652" s="148"/>
      <c r="D652" s="148"/>
      <c r="E652" s="148"/>
      <c r="F652" s="148"/>
      <c r="G652" s="148"/>
      <c r="H652" s="227"/>
      <c r="I652" s="148"/>
      <c r="J652" s="148"/>
      <c r="K652" s="148"/>
      <c r="L652" s="148"/>
      <c r="M652" s="148"/>
      <c r="N652" s="243"/>
      <c r="O652" s="244"/>
      <c r="P652" s="245"/>
      <c r="Q652" s="148"/>
      <c r="R652" s="148"/>
      <c r="S652" s="148"/>
      <c r="T652" s="148"/>
      <c r="U652" s="148"/>
      <c r="V652" s="148"/>
      <c r="W652" s="148"/>
      <c r="X652" s="148"/>
      <c r="Y652" s="148"/>
      <c r="Z652" s="148"/>
    </row>
    <row r="653" spans="1:26" ht="15.75" customHeight="1">
      <c r="A653" s="148"/>
      <c r="B653" s="148"/>
      <c r="C653" s="148"/>
      <c r="D653" s="148"/>
      <c r="E653" s="148"/>
      <c r="F653" s="148"/>
      <c r="G653" s="148"/>
      <c r="H653" s="227"/>
      <c r="I653" s="148"/>
      <c r="J653" s="148"/>
      <c r="K653" s="148"/>
      <c r="L653" s="148"/>
      <c r="M653" s="148"/>
      <c r="N653" s="243"/>
      <c r="O653" s="244"/>
      <c r="P653" s="245"/>
      <c r="Q653" s="148"/>
      <c r="R653" s="148"/>
      <c r="S653" s="148"/>
      <c r="T653" s="148"/>
      <c r="U653" s="148"/>
      <c r="V653" s="148"/>
      <c r="W653" s="148"/>
      <c r="X653" s="148"/>
      <c r="Y653" s="148"/>
      <c r="Z653" s="148"/>
    </row>
    <row r="654" spans="1:26" ht="15.75" customHeight="1">
      <c r="A654" s="148"/>
      <c r="B654" s="148"/>
      <c r="C654" s="148"/>
      <c r="D654" s="148"/>
      <c r="E654" s="148"/>
      <c r="F654" s="148"/>
      <c r="G654" s="148"/>
      <c r="H654" s="227"/>
      <c r="I654" s="148"/>
      <c r="J654" s="148"/>
      <c r="K654" s="148"/>
      <c r="L654" s="148"/>
      <c r="M654" s="148"/>
      <c r="N654" s="243"/>
      <c r="O654" s="244"/>
      <c r="P654" s="245"/>
      <c r="Q654" s="148"/>
      <c r="R654" s="148"/>
      <c r="S654" s="148"/>
      <c r="T654" s="148"/>
      <c r="U654" s="148"/>
      <c r="V654" s="148"/>
      <c r="W654" s="148"/>
      <c r="X654" s="148"/>
      <c r="Y654" s="148"/>
      <c r="Z654" s="148"/>
    </row>
    <row r="655" spans="1:26" ht="15.75" customHeight="1">
      <c r="A655" s="148"/>
      <c r="B655" s="148"/>
      <c r="C655" s="148"/>
      <c r="D655" s="148"/>
      <c r="E655" s="148"/>
      <c r="F655" s="148"/>
      <c r="G655" s="148"/>
      <c r="H655" s="227"/>
      <c r="I655" s="148"/>
      <c r="J655" s="148"/>
      <c r="K655" s="148"/>
      <c r="L655" s="148"/>
      <c r="M655" s="148"/>
      <c r="N655" s="243"/>
      <c r="O655" s="244"/>
      <c r="P655" s="245"/>
      <c r="Q655" s="148"/>
      <c r="R655" s="148"/>
      <c r="S655" s="148"/>
      <c r="T655" s="148"/>
      <c r="U655" s="148"/>
      <c r="V655" s="148"/>
      <c r="W655" s="148"/>
      <c r="X655" s="148"/>
      <c r="Y655" s="148"/>
      <c r="Z655" s="148"/>
    </row>
    <row r="656" spans="1:26" ht="15.75" customHeight="1">
      <c r="A656" s="148"/>
      <c r="B656" s="148"/>
      <c r="C656" s="148"/>
      <c r="D656" s="148"/>
      <c r="E656" s="148"/>
      <c r="F656" s="148"/>
      <c r="G656" s="148"/>
      <c r="H656" s="227"/>
      <c r="I656" s="148"/>
      <c r="J656" s="148"/>
      <c r="K656" s="148"/>
      <c r="L656" s="148"/>
      <c r="M656" s="148"/>
      <c r="N656" s="243"/>
      <c r="O656" s="244"/>
      <c r="P656" s="245"/>
      <c r="Q656" s="148"/>
      <c r="R656" s="148"/>
      <c r="S656" s="148"/>
      <c r="T656" s="148"/>
      <c r="U656" s="148"/>
      <c r="V656" s="148"/>
      <c r="W656" s="148"/>
      <c r="X656" s="148"/>
      <c r="Y656" s="148"/>
      <c r="Z656" s="148"/>
    </row>
    <row r="657" spans="1:26" ht="15.75" customHeight="1">
      <c r="A657" s="148"/>
      <c r="B657" s="148"/>
      <c r="C657" s="148"/>
      <c r="D657" s="148"/>
      <c r="E657" s="148"/>
      <c r="F657" s="148"/>
      <c r="G657" s="148"/>
      <c r="H657" s="227"/>
      <c r="I657" s="148"/>
      <c r="J657" s="148"/>
      <c r="K657" s="148"/>
      <c r="L657" s="148"/>
      <c r="M657" s="148"/>
      <c r="N657" s="243"/>
      <c r="O657" s="244"/>
      <c r="P657" s="245"/>
      <c r="Q657" s="148"/>
      <c r="R657" s="148"/>
      <c r="S657" s="148"/>
      <c r="T657" s="148"/>
      <c r="U657" s="148"/>
      <c r="V657" s="148"/>
      <c r="W657" s="148"/>
      <c r="X657" s="148"/>
      <c r="Y657" s="148"/>
      <c r="Z657" s="148"/>
    </row>
    <row r="658" spans="1:26" ht="15.75" customHeight="1">
      <c r="A658" s="148"/>
      <c r="B658" s="148"/>
      <c r="C658" s="148"/>
      <c r="D658" s="148"/>
      <c r="E658" s="148"/>
      <c r="F658" s="148"/>
      <c r="G658" s="148"/>
      <c r="H658" s="227"/>
      <c r="I658" s="148"/>
      <c r="J658" s="148"/>
      <c r="K658" s="148"/>
      <c r="L658" s="148"/>
      <c r="M658" s="148"/>
      <c r="N658" s="243"/>
      <c r="O658" s="244"/>
      <c r="P658" s="245"/>
      <c r="Q658" s="148"/>
      <c r="R658" s="148"/>
      <c r="S658" s="148"/>
      <c r="T658" s="148"/>
      <c r="U658" s="148"/>
      <c r="V658" s="148"/>
      <c r="W658" s="148"/>
      <c r="X658" s="148"/>
      <c r="Y658" s="148"/>
      <c r="Z658" s="148"/>
    </row>
    <row r="659" spans="1:26" ht="15.75" customHeight="1">
      <c r="A659" s="148"/>
      <c r="B659" s="148"/>
      <c r="C659" s="148"/>
      <c r="D659" s="148"/>
      <c r="E659" s="148"/>
      <c r="F659" s="148"/>
      <c r="G659" s="148"/>
      <c r="H659" s="227"/>
      <c r="I659" s="148"/>
      <c r="J659" s="148"/>
      <c r="K659" s="148"/>
      <c r="L659" s="148"/>
      <c r="M659" s="148"/>
      <c r="N659" s="243"/>
      <c r="O659" s="244"/>
      <c r="P659" s="245"/>
      <c r="Q659" s="148"/>
      <c r="R659" s="148"/>
      <c r="S659" s="148"/>
      <c r="T659" s="148"/>
      <c r="U659" s="148"/>
      <c r="V659" s="148"/>
      <c r="W659" s="148"/>
      <c r="X659" s="148"/>
      <c r="Y659" s="148"/>
      <c r="Z659" s="148"/>
    </row>
    <row r="660" spans="1:26" ht="15.75" customHeight="1">
      <c r="A660" s="148"/>
      <c r="B660" s="148"/>
      <c r="C660" s="148"/>
      <c r="D660" s="148"/>
      <c r="E660" s="148"/>
      <c r="F660" s="148"/>
      <c r="G660" s="148"/>
      <c r="H660" s="227"/>
      <c r="I660" s="148"/>
      <c r="J660" s="148"/>
      <c r="K660" s="148"/>
      <c r="L660" s="148"/>
      <c r="M660" s="148"/>
      <c r="N660" s="243"/>
      <c r="O660" s="244"/>
      <c r="P660" s="245"/>
      <c r="Q660" s="148"/>
      <c r="R660" s="148"/>
      <c r="S660" s="148"/>
      <c r="T660" s="148"/>
      <c r="U660" s="148"/>
      <c r="V660" s="148"/>
      <c r="W660" s="148"/>
      <c r="X660" s="148"/>
      <c r="Y660" s="148"/>
      <c r="Z660" s="148"/>
    </row>
    <row r="661" spans="1:26" ht="15.75" customHeight="1">
      <c r="A661" s="148"/>
      <c r="B661" s="148"/>
      <c r="C661" s="148"/>
      <c r="D661" s="148"/>
      <c r="E661" s="148"/>
      <c r="F661" s="148"/>
      <c r="G661" s="148"/>
      <c r="H661" s="227"/>
      <c r="I661" s="148"/>
      <c r="J661" s="148"/>
      <c r="K661" s="148"/>
      <c r="L661" s="148"/>
      <c r="M661" s="148"/>
      <c r="N661" s="243"/>
      <c r="O661" s="244"/>
      <c r="P661" s="245"/>
      <c r="Q661" s="148"/>
      <c r="R661" s="148"/>
      <c r="S661" s="148"/>
      <c r="T661" s="148"/>
      <c r="U661" s="148"/>
      <c r="V661" s="148"/>
      <c r="W661" s="148"/>
      <c r="X661" s="148"/>
      <c r="Y661" s="148"/>
      <c r="Z661" s="148"/>
    </row>
    <row r="662" spans="1:26" ht="15.75" customHeight="1">
      <c r="A662" s="148"/>
      <c r="B662" s="148"/>
      <c r="C662" s="148"/>
      <c r="D662" s="148"/>
      <c r="E662" s="148"/>
      <c r="F662" s="148"/>
      <c r="G662" s="148"/>
      <c r="H662" s="227"/>
      <c r="I662" s="148"/>
      <c r="J662" s="148"/>
      <c r="K662" s="148"/>
      <c r="L662" s="148"/>
      <c r="M662" s="148"/>
      <c r="N662" s="243"/>
      <c r="O662" s="244"/>
      <c r="P662" s="245"/>
      <c r="Q662" s="148"/>
      <c r="R662" s="148"/>
      <c r="S662" s="148"/>
      <c r="T662" s="148"/>
      <c r="U662" s="148"/>
      <c r="V662" s="148"/>
      <c r="W662" s="148"/>
      <c r="X662" s="148"/>
      <c r="Y662" s="148"/>
      <c r="Z662" s="148"/>
    </row>
    <row r="663" spans="1:26" ht="15.75" customHeight="1">
      <c r="A663" s="148"/>
      <c r="B663" s="148"/>
      <c r="C663" s="148"/>
      <c r="D663" s="148"/>
      <c r="E663" s="148"/>
      <c r="F663" s="148"/>
      <c r="G663" s="148"/>
      <c r="H663" s="227"/>
      <c r="I663" s="148"/>
      <c r="J663" s="148"/>
      <c r="K663" s="148"/>
      <c r="L663" s="148"/>
      <c r="M663" s="148"/>
      <c r="N663" s="243"/>
      <c r="O663" s="244"/>
      <c r="P663" s="245"/>
      <c r="Q663" s="148"/>
      <c r="R663" s="148"/>
      <c r="S663" s="148"/>
      <c r="T663" s="148"/>
      <c r="U663" s="148"/>
      <c r="V663" s="148"/>
      <c r="W663" s="148"/>
      <c r="X663" s="148"/>
      <c r="Y663" s="148"/>
      <c r="Z663" s="148"/>
    </row>
    <row r="664" spans="1:26" ht="15.75" customHeight="1">
      <c r="A664" s="148"/>
      <c r="B664" s="148"/>
      <c r="C664" s="148"/>
      <c r="D664" s="148"/>
      <c r="E664" s="148"/>
      <c r="F664" s="148"/>
      <c r="G664" s="148"/>
      <c r="H664" s="227"/>
      <c r="I664" s="148"/>
      <c r="J664" s="148"/>
      <c r="K664" s="148"/>
      <c r="L664" s="148"/>
      <c r="M664" s="148"/>
      <c r="N664" s="243"/>
      <c r="O664" s="244"/>
      <c r="P664" s="245"/>
      <c r="Q664" s="148"/>
      <c r="R664" s="148"/>
      <c r="S664" s="148"/>
      <c r="T664" s="148"/>
      <c r="U664" s="148"/>
      <c r="V664" s="148"/>
      <c r="W664" s="148"/>
      <c r="X664" s="148"/>
      <c r="Y664" s="148"/>
      <c r="Z664" s="148"/>
    </row>
    <row r="665" spans="1:26" ht="15.75" customHeight="1">
      <c r="A665" s="148"/>
      <c r="B665" s="148"/>
      <c r="C665" s="148"/>
      <c r="D665" s="148"/>
      <c r="E665" s="148"/>
      <c r="F665" s="148"/>
      <c r="G665" s="148"/>
      <c r="H665" s="227"/>
      <c r="I665" s="148"/>
      <c r="J665" s="148"/>
      <c r="K665" s="148"/>
      <c r="L665" s="148"/>
      <c r="M665" s="148"/>
      <c r="N665" s="243"/>
      <c r="O665" s="244"/>
      <c r="P665" s="245"/>
      <c r="Q665" s="148"/>
      <c r="R665" s="148"/>
      <c r="S665" s="148"/>
      <c r="T665" s="148"/>
      <c r="U665" s="148"/>
      <c r="V665" s="148"/>
      <c r="W665" s="148"/>
      <c r="X665" s="148"/>
      <c r="Y665" s="148"/>
      <c r="Z665" s="148"/>
    </row>
    <row r="666" spans="1:26" ht="15.75" customHeight="1">
      <c r="A666" s="148"/>
      <c r="B666" s="148"/>
      <c r="C666" s="148"/>
      <c r="D666" s="148"/>
      <c r="E666" s="148"/>
      <c r="F666" s="148"/>
      <c r="G666" s="148"/>
      <c r="H666" s="227"/>
      <c r="I666" s="148"/>
      <c r="J666" s="148"/>
      <c r="K666" s="148"/>
      <c r="L666" s="148"/>
      <c r="M666" s="148"/>
      <c r="N666" s="243"/>
      <c r="O666" s="244"/>
      <c r="P666" s="245"/>
      <c r="Q666" s="148"/>
      <c r="R666" s="148"/>
      <c r="S666" s="148"/>
      <c r="T666" s="148"/>
      <c r="U666" s="148"/>
      <c r="V666" s="148"/>
      <c r="W666" s="148"/>
      <c r="X666" s="148"/>
      <c r="Y666" s="148"/>
      <c r="Z666" s="148"/>
    </row>
    <row r="667" spans="1:26" ht="15.75" customHeight="1">
      <c r="A667" s="148"/>
      <c r="B667" s="148"/>
      <c r="C667" s="148"/>
      <c r="D667" s="148"/>
      <c r="E667" s="148"/>
      <c r="F667" s="148"/>
      <c r="G667" s="148"/>
      <c r="H667" s="227"/>
      <c r="I667" s="148"/>
      <c r="J667" s="148"/>
      <c r="K667" s="148"/>
      <c r="L667" s="148"/>
      <c r="M667" s="148"/>
      <c r="N667" s="243"/>
      <c r="O667" s="244"/>
      <c r="P667" s="245"/>
      <c r="Q667" s="148"/>
      <c r="R667" s="148"/>
      <c r="S667" s="148"/>
      <c r="T667" s="148"/>
      <c r="U667" s="148"/>
      <c r="V667" s="148"/>
      <c r="W667" s="148"/>
      <c r="X667" s="148"/>
      <c r="Y667" s="148"/>
      <c r="Z667" s="148"/>
    </row>
    <row r="668" spans="1:26" ht="15.75" customHeight="1">
      <c r="A668" s="148"/>
      <c r="B668" s="148"/>
      <c r="C668" s="148"/>
      <c r="D668" s="148"/>
      <c r="E668" s="148"/>
      <c r="F668" s="148"/>
      <c r="G668" s="148"/>
      <c r="H668" s="227"/>
      <c r="I668" s="148"/>
      <c r="J668" s="148"/>
      <c r="K668" s="148"/>
      <c r="L668" s="148"/>
      <c r="M668" s="148"/>
      <c r="N668" s="243"/>
      <c r="O668" s="244"/>
      <c r="P668" s="245"/>
      <c r="Q668" s="148"/>
      <c r="R668" s="148"/>
      <c r="S668" s="148"/>
      <c r="T668" s="148"/>
      <c r="U668" s="148"/>
      <c r="V668" s="148"/>
      <c r="W668" s="148"/>
      <c r="X668" s="148"/>
      <c r="Y668" s="148"/>
      <c r="Z668" s="148"/>
    </row>
    <row r="669" spans="1:26" ht="15.75" customHeight="1">
      <c r="A669" s="148"/>
      <c r="B669" s="148"/>
      <c r="C669" s="148"/>
      <c r="D669" s="148"/>
      <c r="E669" s="148"/>
      <c r="F669" s="148"/>
      <c r="G669" s="148"/>
      <c r="H669" s="227"/>
      <c r="I669" s="148"/>
      <c r="J669" s="148"/>
      <c r="K669" s="148"/>
      <c r="L669" s="148"/>
      <c r="M669" s="148"/>
      <c r="N669" s="243"/>
      <c r="O669" s="244"/>
      <c r="P669" s="245"/>
      <c r="Q669" s="148"/>
      <c r="R669" s="148"/>
      <c r="S669" s="148"/>
      <c r="T669" s="148"/>
      <c r="U669" s="148"/>
      <c r="V669" s="148"/>
      <c r="W669" s="148"/>
      <c r="X669" s="148"/>
      <c r="Y669" s="148"/>
      <c r="Z669" s="148"/>
    </row>
    <row r="670" spans="1:26" ht="15.75" customHeight="1">
      <c r="A670" s="148"/>
      <c r="B670" s="148"/>
      <c r="C670" s="148"/>
      <c r="D670" s="148"/>
      <c r="E670" s="148"/>
      <c r="F670" s="148"/>
      <c r="G670" s="148"/>
      <c r="H670" s="227"/>
      <c r="I670" s="148"/>
      <c r="J670" s="148"/>
      <c r="K670" s="148"/>
      <c r="L670" s="148"/>
      <c r="M670" s="148"/>
      <c r="N670" s="243"/>
      <c r="O670" s="244"/>
      <c r="P670" s="245"/>
      <c r="Q670" s="148"/>
      <c r="R670" s="148"/>
      <c r="S670" s="148"/>
      <c r="T670" s="148"/>
      <c r="U670" s="148"/>
      <c r="V670" s="148"/>
      <c r="W670" s="148"/>
      <c r="X670" s="148"/>
      <c r="Y670" s="148"/>
      <c r="Z670" s="148"/>
    </row>
    <row r="671" spans="1:26" ht="15.75" customHeight="1">
      <c r="A671" s="148"/>
      <c r="B671" s="148"/>
      <c r="C671" s="148"/>
      <c r="D671" s="148"/>
      <c r="E671" s="148"/>
      <c r="F671" s="148"/>
      <c r="G671" s="148"/>
      <c r="H671" s="227"/>
      <c r="I671" s="148"/>
      <c r="J671" s="148"/>
      <c r="K671" s="148"/>
      <c r="L671" s="148"/>
      <c r="M671" s="148"/>
      <c r="N671" s="243"/>
      <c r="O671" s="244"/>
      <c r="P671" s="245"/>
      <c r="Q671" s="148"/>
      <c r="R671" s="148"/>
      <c r="S671" s="148"/>
      <c r="T671" s="148"/>
      <c r="U671" s="148"/>
      <c r="V671" s="148"/>
      <c r="W671" s="148"/>
      <c r="X671" s="148"/>
      <c r="Y671" s="148"/>
      <c r="Z671" s="148"/>
    </row>
    <row r="672" spans="1:26" ht="15.75" customHeight="1">
      <c r="A672" s="148"/>
      <c r="B672" s="148"/>
      <c r="C672" s="148"/>
      <c r="D672" s="148"/>
      <c r="E672" s="148"/>
      <c r="F672" s="148"/>
      <c r="G672" s="148"/>
      <c r="H672" s="227"/>
      <c r="I672" s="148"/>
      <c r="J672" s="148"/>
      <c r="K672" s="148"/>
      <c r="L672" s="148"/>
      <c r="M672" s="148"/>
      <c r="N672" s="243"/>
      <c r="O672" s="244"/>
      <c r="P672" s="245"/>
      <c r="Q672" s="148"/>
      <c r="R672" s="148"/>
      <c r="S672" s="148"/>
      <c r="T672" s="148"/>
      <c r="U672" s="148"/>
      <c r="V672" s="148"/>
      <c r="W672" s="148"/>
      <c r="X672" s="148"/>
      <c r="Y672" s="148"/>
      <c r="Z672" s="148"/>
    </row>
    <row r="673" spans="1:26" ht="15.75" customHeight="1">
      <c r="A673" s="148"/>
      <c r="B673" s="148"/>
      <c r="C673" s="148"/>
      <c r="D673" s="148"/>
      <c r="E673" s="148"/>
      <c r="F673" s="148"/>
      <c r="G673" s="148"/>
      <c r="H673" s="227"/>
      <c r="I673" s="148"/>
      <c r="J673" s="148"/>
      <c r="K673" s="148"/>
      <c r="L673" s="148"/>
      <c r="M673" s="148"/>
      <c r="N673" s="243"/>
      <c r="O673" s="244"/>
      <c r="P673" s="245"/>
      <c r="Q673" s="148"/>
      <c r="R673" s="148"/>
      <c r="S673" s="148"/>
      <c r="T673" s="148"/>
      <c r="U673" s="148"/>
      <c r="V673" s="148"/>
      <c r="W673" s="148"/>
      <c r="X673" s="148"/>
      <c r="Y673" s="148"/>
      <c r="Z673" s="148"/>
    </row>
    <row r="674" spans="1:26" ht="15.75" customHeight="1">
      <c r="A674" s="148"/>
      <c r="B674" s="148"/>
      <c r="C674" s="148"/>
      <c r="D674" s="148"/>
      <c r="E674" s="148"/>
      <c r="F674" s="148"/>
      <c r="G674" s="148"/>
      <c r="H674" s="227"/>
      <c r="I674" s="148"/>
      <c r="J674" s="148"/>
      <c r="K674" s="148"/>
      <c r="L674" s="148"/>
      <c r="M674" s="148"/>
      <c r="N674" s="243"/>
      <c r="O674" s="244"/>
      <c r="P674" s="245"/>
      <c r="Q674" s="148"/>
      <c r="R674" s="148"/>
      <c r="S674" s="148"/>
      <c r="T674" s="148"/>
      <c r="U674" s="148"/>
      <c r="V674" s="148"/>
      <c r="W674" s="148"/>
      <c r="X674" s="148"/>
      <c r="Y674" s="148"/>
      <c r="Z674" s="148"/>
    </row>
    <row r="675" spans="1:26" ht="15.75" customHeight="1">
      <c r="A675" s="148"/>
      <c r="B675" s="148"/>
      <c r="C675" s="148"/>
      <c r="D675" s="148"/>
      <c r="E675" s="148"/>
      <c r="F675" s="148"/>
      <c r="G675" s="148"/>
      <c r="H675" s="227"/>
      <c r="I675" s="148"/>
      <c r="J675" s="148"/>
      <c r="K675" s="148"/>
      <c r="L675" s="148"/>
      <c r="M675" s="148"/>
      <c r="N675" s="243"/>
      <c r="O675" s="244"/>
      <c r="P675" s="245"/>
      <c r="Q675" s="148"/>
      <c r="R675" s="148"/>
      <c r="S675" s="148"/>
      <c r="T675" s="148"/>
      <c r="U675" s="148"/>
      <c r="V675" s="148"/>
      <c r="W675" s="148"/>
      <c r="X675" s="148"/>
      <c r="Y675" s="148"/>
      <c r="Z675" s="148"/>
    </row>
    <row r="676" spans="1:26" ht="15.75" customHeight="1">
      <c r="A676" s="148"/>
      <c r="B676" s="148"/>
      <c r="C676" s="148"/>
      <c r="D676" s="148"/>
      <c r="E676" s="148"/>
      <c r="F676" s="148"/>
      <c r="G676" s="148"/>
      <c r="H676" s="227"/>
      <c r="I676" s="148"/>
      <c r="J676" s="148"/>
      <c r="K676" s="148"/>
      <c r="L676" s="148"/>
      <c r="M676" s="148"/>
      <c r="N676" s="243"/>
      <c r="O676" s="244"/>
      <c r="P676" s="245"/>
      <c r="Q676" s="148"/>
      <c r="R676" s="148"/>
      <c r="S676" s="148"/>
      <c r="T676" s="148"/>
      <c r="U676" s="148"/>
      <c r="V676" s="148"/>
      <c r="W676" s="148"/>
      <c r="X676" s="148"/>
      <c r="Y676" s="148"/>
      <c r="Z676" s="148"/>
    </row>
    <row r="677" spans="1:26" ht="15.75" customHeight="1">
      <c r="A677" s="148"/>
      <c r="B677" s="148"/>
      <c r="C677" s="148"/>
      <c r="D677" s="148"/>
      <c r="E677" s="148"/>
      <c r="F677" s="148"/>
      <c r="G677" s="148"/>
      <c r="H677" s="227"/>
      <c r="I677" s="148"/>
      <c r="J677" s="148"/>
      <c r="K677" s="148"/>
      <c r="L677" s="148"/>
      <c r="M677" s="148"/>
      <c r="N677" s="243"/>
      <c r="O677" s="244"/>
      <c r="P677" s="245"/>
      <c r="Q677" s="148"/>
      <c r="R677" s="148"/>
      <c r="S677" s="148"/>
      <c r="T677" s="148"/>
      <c r="U677" s="148"/>
      <c r="V677" s="148"/>
      <c r="W677" s="148"/>
      <c r="X677" s="148"/>
      <c r="Y677" s="148"/>
      <c r="Z677" s="148"/>
    </row>
    <row r="678" spans="1:26" ht="15.75" customHeight="1">
      <c r="A678" s="148"/>
      <c r="B678" s="148"/>
      <c r="C678" s="148"/>
      <c r="D678" s="148"/>
      <c r="E678" s="148"/>
      <c r="F678" s="148"/>
      <c r="G678" s="148"/>
      <c r="H678" s="227"/>
      <c r="I678" s="148"/>
      <c r="J678" s="148"/>
      <c r="K678" s="148"/>
      <c r="L678" s="148"/>
      <c r="M678" s="148"/>
      <c r="N678" s="243"/>
      <c r="O678" s="244"/>
      <c r="P678" s="245"/>
      <c r="Q678" s="148"/>
      <c r="R678" s="148"/>
      <c r="S678" s="148"/>
      <c r="T678" s="148"/>
      <c r="U678" s="148"/>
      <c r="V678" s="148"/>
      <c r="W678" s="148"/>
      <c r="X678" s="148"/>
      <c r="Y678" s="148"/>
      <c r="Z678" s="148"/>
    </row>
    <row r="679" spans="1:26" ht="15.75" customHeight="1">
      <c r="A679" s="148"/>
      <c r="B679" s="148"/>
      <c r="C679" s="148"/>
      <c r="D679" s="148"/>
      <c r="E679" s="148"/>
      <c r="F679" s="148"/>
      <c r="G679" s="148"/>
      <c r="H679" s="227"/>
      <c r="I679" s="148"/>
      <c r="J679" s="148"/>
      <c r="K679" s="148"/>
      <c r="L679" s="148"/>
      <c r="M679" s="148"/>
      <c r="N679" s="243"/>
      <c r="O679" s="244"/>
      <c r="P679" s="245"/>
      <c r="Q679" s="148"/>
      <c r="R679" s="148"/>
      <c r="S679" s="148"/>
      <c r="T679" s="148"/>
      <c r="U679" s="148"/>
      <c r="V679" s="148"/>
      <c r="W679" s="148"/>
      <c r="X679" s="148"/>
      <c r="Y679" s="148"/>
      <c r="Z679" s="148"/>
    </row>
    <row r="680" spans="1:26" ht="15.75" customHeight="1">
      <c r="A680" s="148"/>
      <c r="B680" s="148"/>
      <c r="C680" s="148"/>
      <c r="D680" s="148"/>
      <c r="E680" s="148"/>
      <c r="F680" s="148"/>
      <c r="G680" s="148"/>
      <c r="H680" s="227"/>
      <c r="I680" s="148"/>
      <c r="J680" s="148"/>
      <c r="K680" s="148"/>
      <c r="L680" s="148"/>
      <c r="M680" s="148"/>
      <c r="N680" s="243"/>
      <c r="O680" s="244"/>
      <c r="P680" s="245"/>
      <c r="Q680" s="148"/>
      <c r="R680" s="148"/>
      <c r="S680" s="148"/>
      <c r="T680" s="148"/>
      <c r="U680" s="148"/>
      <c r="V680" s="148"/>
      <c r="W680" s="148"/>
      <c r="X680" s="148"/>
      <c r="Y680" s="148"/>
      <c r="Z680" s="148"/>
    </row>
    <row r="681" spans="1:26" ht="15.75" customHeight="1">
      <c r="A681" s="148"/>
      <c r="B681" s="148"/>
      <c r="C681" s="148"/>
      <c r="D681" s="148"/>
      <c r="E681" s="148"/>
      <c r="F681" s="148"/>
      <c r="G681" s="148"/>
      <c r="H681" s="227"/>
      <c r="I681" s="148"/>
      <c r="J681" s="148"/>
      <c r="K681" s="148"/>
      <c r="L681" s="148"/>
      <c r="M681" s="148"/>
      <c r="N681" s="243"/>
      <c r="O681" s="244"/>
      <c r="P681" s="245"/>
      <c r="Q681" s="148"/>
      <c r="R681" s="148"/>
      <c r="S681" s="148"/>
      <c r="T681" s="148"/>
      <c r="U681" s="148"/>
      <c r="V681" s="148"/>
      <c r="W681" s="148"/>
      <c r="X681" s="148"/>
      <c r="Y681" s="148"/>
      <c r="Z681" s="148"/>
    </row>
    <row r="682" spans="1:26" ht="15.75" customHeight="1">
      <c r="A682" s="148"/>
      <c r="B682" s="148"/>
      <c r="C682" s="148"/>
      <c r="D682" s="148"/>
      <c r="E682" s="148"/>
      <c r="F682" s="148"/>
      <c r="G682" s="148"/>
      <c r="H682" s="227"/>
      <c r="I682" s="148"/>
      <c r="J682" s="148"/>
      <c r="K682" s="148"/>
      <c r="L682" s="148"/>
      <c r="M682" s="148"/>
      <c r="N682" s="243"/>
      <c r="O682" s="244"/>
      <c r="P682" s="245"/>
      <c r="Q682" s="148"/>
      <c r="R682" s="148"/>
      <c r="S682" s="148"/>
      <c r="T682" s="148"/>
      <c r="U682" s="148"/>
      <c r="V682" s="148"/>
      <c r="W682" s="148"/>
      <c r="X682" s="148"/>
      <c r="Y682" s="148"/>
      <c r="Z682" s="148"/>
    </row>
    <row r="683" spans="1:26" ht="15.75" customHeight="1">
      <c r="A683" s="148"/>
      <c r="B683" s="148"/>
      <c r="C683" s="148"/>
      <c r="D683" s="148"/>
      <c r="E683" s="148"/>
      <c r="F683" s="148"/>
      <c r="G683" s="148"/>
      <c r="H683" s="227"/>
      <c r="I683" s="148"/>
      <c r="J683" s="148"/>
      <c r="K683" s="148"/>
      <c r="L683" s="148"/>
      <c r="M683" s="148"/>
      <c r="N683" s="243"/>
      <c r="O683" s="244"/>
      <c r="P683" s="245"/>
      <c r="Q683" s="148"/>
      <c r="R683" s="148"/>
      <c r="S683" s="148"/>
      <c r="T683" s="148"/>
      <c r="U683" s="148"/>
      <c r="V683" s="148"/>
      <c r="W683" s="148"/>
      <c r="X683" s="148"/>
      <c r="Y683" s="148"/>
      <c r="Z683" s="148"/>
    </row>
    <row r="684" spans="1:26" ht="15.75" customHeight="1">
      <c r="A684" s="148"/>
      <c r="B684" s="148"/>
      <c r="C684" s="148"/>
      <c r="D684" s="148"/>
      <c r="E684" s="148"/>
      <c r="F684" s="148"/>
      <c r="G684" s="148"/>
      <c r="H684" s="227"/>
      <c r="I684" s="148"/>
      <c r="J684" s="148"/>
      <c r="K684" s="148"/>
      <c r="L684" s="148"/>
      <c r="M684" s="148"/>
      <c r="N684" s="243"/>
      <c r="O684" s="244"/>
      <c r="P684" s="245"/>
      <c r="Q684" s="148"/>
      <c r="R684" s="148"/>
      <c r="S684" s="148"/>
      <c r="T684" s="148"/>
      <c r="U684" s="148"/>
      <c r="V684" s="148"/>
      <c r="W684" s="148"/>
      <c r="X684" s="148"/>
      <c r="Y684" s="148"/>
      <c r="Z684" s="148"/>
    </row>
    <row r="685" spans="1:26" ht="15.75" customHeight="1">
      <c r="A685" s="148"/>
      <c r="B685" s="148"/>
      <c r="C685" s="148"/>
      <c r="D685" s="148"/>
      <c r="E685" s="148"/>
      <c r="F685" s="148"/>
      <c r="G685" s="148"/>
      <c r="H685" s="227"/>
      <c r="I685" s="148"/>
      <c r="J685" s="148"/>
      <c r="K685" s="148"/>
      <c r="L685" s="148"/>
      <c r="M685" s="148"/>
      <c r="N685" s="243"/>
      <c r="O685" s="244"/>
      <c r="P685" s="245"/>
      <c r="Q685" s="148"/>
      <c r="R685" s="148"/>
      <c r="S685" s="148"/>
      <c r="T685" s="148"/>
      <c r="U685" s="148"/>
      <c r="V685" s="148"/>
      <c r="W685" s="148"/>
      <c r="X685" s="148"/>
      <c r="Y685" s="148"/>
      <c r="Z685" s="148"/>
    </row>
    <row r="686" spans="1:26" ht="15.75" customHeight="1">
      <c r="A686" s="148"/>
      <c r="B686" s="148"/>
      <c r="C686" s="148"/>
      <c r="D686" s="148"/>
      <c r="E686" s="148"/>
      <c r="F686" s="148"/>
      <c r="G686" s="148"/>
      <c r="H686" s="227"/>
      <c r="I686" s="148"/>
      <c r="J686" s="148"/>
      <c r="K686" s="148"/>
      <c r="L686" s="148"/>
      <c r="M686" s="148"/>
      <c r="N686" s="243"/>
      <c r="O686" s="244"/>
      <c r="P686" s="245"/>
      <c r="Q686" s="148"/>
      <c r="R686" s="148"/>
      <c r="S686" s="148"/>
      <c r="T686" s="148"/>
      <c r="U686" s="148"/>
      <c r="V686" s="148"/>
      <c r="W686" s="148"/>
      <c r="X686" s="148"/>
      <c r="Y686" s="148"/>
      <c r="Z686" s="148"/>
    </row>
    <row r="687" spans="1:26" ht="15.75" customHeight="1">
      <c r="A687" s="148"/>
      <c r="B687" s="148"/>
      <c r="C687" s="148"/>
      <c r="D687" s="148"/>
      <c r="E687" s="148"/>
      <c r="F687" s="148"/>
      <c r="G687" s="148"/>
      <c r="H687" s="227"/>
      <c r="I687" s="148"/>
      <c r="J687" s="148"/>
      <c r="K687" s="148"/>
      <c r="L687" s="148"/>
      <c r="M687" s="148"/>
      <c r="N687" s="243"/>
      <c r="O687" s="244"/>
      <c r="P687" s="245"/>
      <c r="Q687" s="148"/>
      <c r="R687" s="148"/>
      <c r="S687" s="148"/>
      <c r="T687" s="148"/>
      <c r="U687" s="148"/>
      <c r="V687" s="148"/>
      <c r="W687" s="148"/>
      <c r="X687" s="148"/>
      <c r="Y687" s="148"/>
      <c r="Z687" s="148"/>
    </row>
    <row r="688" spans="1:26" ht="15.75" customHeight="1">
      <c r="A688" s="148"/>
      <c r="B688" s="148"/>
      <c r="C688" s="148"/>
      <c r="D688" s="148"/>
      <c r="E688" s="148"/>
      <c r="F688" s="148"/>
      <c r="G688" s="148"/>
      <c r="H688" s="227"/>
      <c r="I688" s="148"/>
      <c r="J688" s="148"/>
      <c r="K688" s="148"/>
      <c r="L688" s="148"/>
      <c r="M688" s="148"/>
      <c r="N688" s="243"/>
      <c r="O688" s="244"/>
      <c r="P688" s="245"/>
      <c r="Q688" s="148"/>
      <c r="R688" s="148"/>
      <c r="S688" s="148"/>
      <c r="T688" s="148"/>
      <c r="U688" s="148"/>
      <c r="V688" s="148"/>
      <c r="W688" s="148"/>
      <c r="X688" s="148"/>
      <c r="Y688" s="148"/>
      <c r="Z688" s="148"/>
    </row>
    <row r="689" spans="1:26" ht="15.75" customHeight="1">
      <c r="A689" s="148"/>
      <c r="B689" s="148"/>
      <c r="C689" s="148"/>
      <c r="D689" s="148"/>
      <c r="E689" s="148"/>
      <c r="F689" s="148"/>
      <c r="G689" s="148"/>
      <c r="H689" s="227"/>
      <c r="I689" s="148"/>
      <c r="J689" s="148"/>
      <c r="K689" s="148"/>
      <c r="L689" s="148"/>
      <c r="M689" s="148"/>
      <c r="N689" s="243"/>
      <c r="O689" s="244"/>
      <c r="P689" s="245"/>
      <c r="Q689" s="148"/>
      <c r="R689" s="148"/>
      <c r="S689" s="148"/>
      <c r="T689" s="148"/>
      <c r="U689" s="148"/>
      <c r="V689" s="148"/>
      <c r="W689" s="148"/>
      <c r="X689" s="148"/>
      <c r="Y689" s="148"/>
      <c r="Z689" s="148"/>
    </row>
    <row r="690" spans="1:26" ht="15.75" customHeight="1">
      <c r="A690" s="148"/>
      <c r="B690" s="148"/>
      <c r="C690" s="148"/>
      <c r="D690" s="148"/>
      <c r="E690" s="148"/>
      <c r="F690" s="148"/>
      <c r="G690" s="148"/>
      <c r="H690" s="227"/>
      <c r="I690" s="148"/>
      <c r="J690" s="148"/>
      <c r="K690" s="148"/>
      <c r="L690" s="148"/>
      <c r="M690" s="148"/>
      <c r="N690" s="243"/>
      <c r="O690" s="244"/>
      <c r="P690" s="245"/>
      <c r="Q690" s="148"/>
      <c r="R690" s="148"/>
      <c r="S690" s="148"/>
      <c r="T690" s="148"/>
      <c r="U690" s="148"/>
      <c r="V690" s="148"/>
      <c r="W690" s="148"/>
      <c r="X690" s="148"/>
      <c r="Y690" s="148"/>
      <c r="Z690" s="148"/>
    </row>
    <row r="691" spans="1:26" ht="15.75" customHeight="1">
      <c r="A691" s="148"/>
      <c r="B691" s="148"/>
      <c r="C691" s="148"/>
      <c r="D691" s="148"/>
      <c r="E691" s="148"/>
      <c r="F691" s="148"/>
      <c r="G691" s="148"/>
      <c r="H691" s="227"/>
      <c r="I691" s="148"/>
      <c r="J691" s="148"/>
      <c r="K691" s="148"/>
      <c r="L691" s="148"/>
      <c r="M691" s="148"/>
      <c r="N691" s="243"/>
      <c r="O691" s="244"/>
      <c r="P691" s="245"/>
      <c r="Q691" s="148"/>
      <c r="R691" s="148"/>
      <c r="S691" s="148"/>
      <c r="T691" s="148"/>
      <c r="U691" s="148"/>
      <c r="V691" s="148"/>
      <c r="W691" s="148"/>
      <c r="X691" s="148"/>
      <c r="Y691" s="148"/>
      <c r="Z691" s="148"/>
    </row>
    <row r="692" spans="1:26" ht="15.75" customHeight="1">
      <c r="A692" s="148"/>
      <c r="B692" s="148"/>
      <c r="C692" s="148"/>
      <c r="D692" s="148"/>
      <c r="E692" s="148"/>
      <c r="F692" s="148"/>
      <c r="G692" s="148"/>
      <c r="H692" s="227"/>
      <c r="I692" s="148"/>
      <c r="J692" s="148"/>
      <c r="K692" s="148"/>
      <c r="L692" s="148"/>
      <c r="M692" s="148"/>
      <c r="N692" s="243"/>
      <c r="O692" s="244"/>
      <c r="P692" s="245"/>
      <c r="Q692" s="148"/>
      <c r="R692" s="148"/>
      <c r="S692" s="148"/>
      <c r="T692" s="148"/>
      <c r="U692" s="148"/>
      <c r="V692" s="148"/>
      <c r="W692" s="148"/>
      <c r="X692" s="148"/>
      <c r="Y692" s="148"/>
      <c r="Z692" s="148"/>
    </row>
    <row r="693" spans="1:26" ht="15.75" customHeight="1">
      <c r="A693" s="148"/>
      <c r="B693" s="148"/>
      <c r="C693" s="148"/>
      <c r="D693" s="148"/>
      <c r="E693" s="148"/>
      <c r="F693" s="148"/>
      <c r="G693" s="148"/>
      <c r="H693" s="227"/>
      <c r="I693" s="148"/>
      <c r="J693" s="148"/>
      <c r="K693" s="148"/>
      <c r="L693" s="148"/>
      <c r="M693" s="148"/>
      <c r="N693" s="243"/>
      <c r="O693" s="244"/>
      <c r="P693" s="245"/>
      <c r="Q693" s="148"/>
      <c r="R693" s="148"/>
      <c r="S693" s="148"/>
      <c r="T693" s="148"/>
      <c r="U693" s="148"/>
      <c r="V693" s="148"/>
      <c r="W693" s="148"/>
      <c r="X693" s="148"/>
      <c r="Y693" s="148"/>
      <c r="Z693" s="148"/>
    </row>
    <row r="694" spans="1:26" ht="15.75" customHeight="1">
      <c r="A694" s="148"/>
      <c r="B694" s="148"/>
      <c r="C694" s="148"/>
      <c r="D694" s="148"/>
      <c r="E694" s="148"/>
      <c r="F694" s="148"/>
      <c r="G694" s="148"/>
      <c r="H694" s="227"/>
      <c r="I694" s="148"/>
      <c r="J694" s="148"/>
      <c r="K694" s="148"/>
      <c r="L694" s="148"/>
      <c r="M694" s="148"/>
      <c r="N694" s="243"/>
      <c r="O694" s="244"/>
      <c r="P694" s="245"/>
      <c r="Q694" s="148"/>
      <c r="R694" s="148"/>
      <c r="S694" s="148"/>
      <c r="T694" s="148"/>
      <c r="U694" s="148"/>
      <c r="V694" s="148"/>
      <c r="W694" s="148"/>
      <c r="X694" s="148"/>
      <c r="Y694" s="148"/>
      <c r="Z694" s="148"/>
    </row>
    <row r="695" spans="1:26" ht="15.75" customHeight="1">
      <c r="A695" s="148"/>
      <c r="B695" s="148"/>
      <c r="C695" s="148"/>
      <c r="D695" s="148"/>
      <c r="E695" s="148"/>
      <c r="F695" s="148"/>
      <c r="G695" s="148"/>
      <c r="H695" s="227"/>
      <c r="I695" s="148"/>
      <c r="J695" s="148"/>
      <c r="K695" s="148"/>
      <c r="L695" s="148"/>
      <c r="M695" s="148"/>
      <c r="N695" s="243"/>
      <c r="O695" s="244"/>
      <c r="P695" s="245"/>
      <c r="Q695" s="148"/>
      <c r="R695" s="148"/>
      <c r="S695" s="148"/>
      <c r="T695" s="148"/>
      <c r="U695" s="148"/>
      <c r="V695" s="148"/>
      <c r="W695" s="148"/>
      <c r="X695" s="148"/>
      <c r="Y695" s="148"/>
      <c r="Z695" s="148"/>
    </row>
    <row r="696" spans="1:26" ht="15.75" customHeight="1">
      <c r="A696" s="148"/>
      <c r="B696" s="148"/>
      <c r="C696" s="148"/>
      <c r="D696" s="148"/>
      <c r="E696" s="148"/>
      <c r="F696" s="148"/>
      <c r="G696" s="148"/>
      <c r="H696" s="227"/>
      <c r="I696" s="148"/>
      <c r="J696" s="148"/>
      <c r="K696" s="148"/>
      <c r="L696" s="148"/>
      <c r="M696" s="148"/>
      <c r="N696" s="243"/>
      <c r="O696" s="244"/>
      <c r="P696" s="245"/>
      <c r="Q696" s="148"/>
      <c r="R696" s="148"/>
      <c r="S696" s="148"/>
      <c r="T696" s="148"/>
      <c r="U696" s="148"/>
      <c r="V696" s="148"/>
      <c r="W696" s="148"/>
      <c r="X696" s="148"/>
      <c r="Y696" s="148"/>
      <c r="Z696" s="148"/>
    </row>
    <row r="697" spans="1:26" ht="15.75" customHeight="1">
      <c r="A697" s="148"/>
      <c r="B697" s="148"/>
      <c r="C697" s="148"/>
      <c r="D697" s="148"/>
      <c r="E697" s="148"/>
      <c r="F697" s="148"/>
      <c r="G697" s="148"/>
      <c r="H697" s="227"/>
      <c r="I697" s="148"/>
      <c r="J697" s="148"/>
      <c r="K697" s="148"/>
      <c r="L697" s="148"/>
      <c r="M697" s="148"/>
      <c r="N697" s="243"/>
      <c r="O697" s="244"/>
      <c r="P697" s="245"/>
      <c r="Q697" s="148"/>
      <c r="R697" s="148"/>
      <c r="S697" s="148"/>
      <c r="T697" s="148"/>
      <c r="U697" s="148"/>
      <c r="V697" s="148"/>
      <c r="W697" s="148"/>
      <c r="X697" s="148"/>
      <c r="Y697" s="148"/>
      <c r="Z697" s="148"/>
    </row>
    <row r="698" spans="1:26" ht="15.75" customHeight="1">
      <c r="A698" s="148"/>
      <c r="B698" s="148"/>
      <c r="C698" s="148"/>
      <c r="D698" s="148"/>
      <c r="E698" s="148"/>
      <c r="F698" s="148"/>
      <c r="G698" s="148"/>
      <c r="H698" s="227"/>
      <c r="I698" s="148"/>
      <c r="J698" s="148"/>
      <c r="K698" s="148"/>
      <c r="L698" s="148"/>
      <c r="M698" s="148"/>
      <c r="N698" s="243"/>
      <c r="O698" s="244"/>
      <c r="P698" s="245"/>
      <c r="Q698" s="148"/>
      <c r="R698" s="148"/>
      <c r="S698" s="148"/>
      <c r="T698" s="148"/>
      <c r="U698" s="148"/>
      <c r="V698" s="148"/>
      <c r="W698" s="148"/>
      <c r="X698" s="148"/>
      <c r="Y698" s="148"/>
      <c r="Z698" s="148"/>
    </row>
    <row r="699" spans="1:26" ht="15.75" customHeight="1">
      <c r="A699" s="148"/>
      <c r="B699" s="148"/>
      <c r="C699" s="148"/>
      <c r="D699" s="148"/>
      <c r="E699" s="148"/>
      <c r="F699" s="148"/>
      <c r="G699" s="148"/>
      <c r="H699" s="227"/>
      <c r="I699" s="148"/>
      <c r="J699" s="148"/>
      <c r="K699" s="148"/>
      <c r="L699" s="148"/>
      <c r="M699" s="148"/>
      <c r="N699" s="243"/>
      <c r="O699" s="244"/>
      <c r="P699" s="245"/>
      <c r="Q699" s="148"/>
      <c r="R699" s="148"/>
      <c r="S699" s="148"/>
      <c r="T699" s="148"/>
      <c r="U699" s="148"/>
      <c r="V699" s="148"/>
      <c r="W699" s="148"/>
      <c r="X699" s="148"/>
      <c r="Y699" s="148"/>
      <c r="Z699" s="148"/>
    </row>
    <row r="700" spans="1:26" ht="15.75" customHeight="1">
      <c r="A700" s="148"/>
      <c r="B700" s="148"/>
      <c r="C700" s="148"/>
      <c r="D700" s="148"/>
      <c r="E700" s="148"/>
      <c r="F700" s="148"/>
      <c r="G700" s="148"/>
      <c r="H700" s="227"/>
      <c r="I700" s="148"/>
      <c r="J700" s="148"/>
      <c r="K700" s="148"/>
      <c r="L700" s="148"/>
      <c r="M700" s="148"/>
      <c r="N700" s="243"/>
      <c r="O700" s="244"/>
      <c r="P700" s="245"/>
      <c r="Q700" s="148"/>
      <c r="R700" s="148"/>
      <c r="S700" s="148"/>
      <c r="T700" s="148"/>
      <c r="U700" s="148"/>
      <c r="V700" s="148"/>
      <c r="W700" s="148"/>
      <c r="X700" s="148"/>
      <c r="Y700" s="148"/>
      <c r="Z700" s="148"/>
    </row>
    <row r="701" spans="1:26" ht="15.75" customHeight="1">
      <c r="A701" s="148"/>
      <c r="B701" s="148"/>
      <c r="C701" s="148"/>
      <c r="D701" s="148"/>
      <c r="E701" s="148"/>
      <c r="F701" s="148"/>
      <c r="G701" s="148"/>
      <c r="H701" s="227"/>
      <c r="I701" s="148"/>
      <c r="J701" s="148"/>
      <c r="K701" s="148"/>
      <c r="L701" s="148"/>
      <c r="M701" s="148"/>
      <c r="N701" s="243"/>
      <c r="O701" s="244"/>
      <c r="P701" s="245"/>
      <c r="Q701" s="148"/>
      <c r="R701" s="148"/>
      <c r="S701" s="148"/>
      <c r="T701" s="148"/>
      <c r="U701" s="148"/>
      <c r="V701" s="148"/>
      <c r="W701" s="148"/>
      <c r="X701" s="148"/>
      <c r="Y701" s="148"/>
      <c r="Z701" s="148"/>
    </row>
    <row r="702" spans="1:26" ht="15.75" customHeight="1">
      <c r="A702" s="148"/>
      <c r="B702" s="148"/>
      <c r="C702" s="148"/>
      <c r="D702" s="148"/>
      <c r="E702" s="148"/>
      <c r="F702" s="148"/>
      <c r="G702" s="148"/>
      <c r="H702" s="227"/>
      <c r="I702" s="148"/>
      <c r="J702" s="148"/>
      <c r="K702" s="148"/>
      <c r="L702" s="148"/>
      <c r="M702" s="148"/>
      <c r="N702" s="243"/>
      <c r="O702" s="244"/>
      <c r="P702" s="245"/>
      <c r="Q702" s="148"/>
      <c r="R702" s="148"/>
      <c r="S702" s="148"/>
      <c r="T702" s="148"/>
      <c r="U702" s="148"/>
      <c r="V702" s="148"/>
      <c r="W702" s="148"/>
      <c r="X702" s="148"/>
      <c r="Y702" s="148"/>
      <c r="Z702" s="148"/>
    </row>
    <row r="703" spans="1:26" ht="15.75" customHeight="1">
      <c r="A703" s="148"/>
      <c r="B703" s="148"/>
      <c r="C703" s="148"/>
      <c r="D703" s="148"/>
      <c r="E703" s="148"/>
      <c r="F703" s="148"/>
      <c r="G703" s="148"/>
      <c r="H703" s="227"/>
      <c r="I703" s="148"/>
      <c r="J703" s="148"/>
      <c r="K703" s="148"/>
      <c r="L703" s="148"/>
      <c r="M703" s="148"/>
      <c r="N703" s="243"/>
      <c r="O703" s="244"/>
      <c r="P703" s="245"/>
      <c r="Q703" s="148"/>
      <c r="R703" s="148"/>
      <c r="S703" s="148"/>
      <c r="T703" s="148"/>
      <c r="U703" s="148"/>
      <c r="V703" s="148"/>
      <c r="W703" s="148"/>
      <c r="X703" s="148"/>
      <c r="Y703" s="148"/>
      <c r="Z703" s="148"/>
    </row>
    <row r="704" spans="1:26" ht="15.75" customHeight="1">
      <c r="A704" s="148"/>
      <c r="B704" s="148"/>
      <c r="C704" s="148"/>
      <c r="D704" s="148"/>
      <c r="E704" s="148"/>
      <c r="F704" s="148"/>
      <c r="G704" s="148"/>
      <c r="H704" s="227"/>
      <c r="I704" s="148"/>
      <c r="J704" s="148"/>
      <c r="K704" s="148"/>
      <c r="L704" s="148"/>
      <c r="M704" s="148"/>
      <c r="N704" s="243"/>
      <c r="O704" s="244"/>
      <c r="P704" s="245"/>
      <c r="Q704" s="148"/>
      <c r="R704" s="148"/>
      <c r="S704" s="148"/>
      <c r="T704" s="148"/>
      <c r="U704" s="148"/>
      <c r="V704" s="148"/>
      <c r="W704" s="148"/>
      <c r="X704" s="148"/>
      <c r="Y704" s="148"/>
      <c r="Z704" s="148"/>
    </row>
    <row r="705" spans="1:26" ht="15.75" customHeight="1">
      <c r="A705" s="148"/>
      <c r="B705" s="148"/>
      <c r="C705" s="148"/>
      <c r="D705" s="148"/>
      <c r="E705" s="148"/>
      <c r="F705" s="148"/>
      <c r="G705" s="148"/>
      <c r="H705" s="227"/>
      <c r="I705" s="148"/>
      <c r="J705" s="148"/>
      <c r="K705" s="148"/>
      <c r="L705" s="148"/>
      <c r="M705" s="148"/>
      <c r="N705" s="243"/>
      <c r="O705" s="244"/>
      <c r="P705" s="245"/>
      <c r="Q705" s="148"/>
      <c r="R705" s="148"/>
      <c r="S705" s="148"/>
      <c r="T705" s="148"/>
      <c r="U705" s="148"/>
      <c r="V705" s="148"/>
      <c r="W705" s="148"/>
      <c r="X705" s="148"/>
      <c r="Y705" s="148"/>
      <c r="Z705" s="148"/>
    </row>
    <row r="706" spans="1:26" ht="15.75" customHeight="1">
      <c r="A706" s="148"/>
      <c r="B706" s="148"/>
      <c r="C706" s="148"/>
      <c r="D706" s="148"/>
      <c r="E706" s="148"/>
      <c r="F706" s="148"/>
      <c r="G706" s="148"/>
      <c r="H706" s="227"/>
      <c r="I706" s="148"/>
      <c r="J706" s="148"/>
      <c r="K706" s="148"/>
      <c r="L706" s="148"/>
      <c r="M706" s="148"/>
      <c r="N706" s="243"/>
      <c r="O706" s="244"/>
      <c r="P706" s="245"/>
      <c r="Q706" s="148"/>
      <c r="R706" s="148"/>
      <c r="S706" s="148"/>
      <c r="T706" s="148"/>
      <c r="U706" s="148"/>
      <c r="V706" s="148"/>
      <c r="W706" s="148"/>
      <c r="X706" s="148"/>
      <c r="Y706" s="148"/>
      <c r="Z706" s="148"/>
    </row>
    <row r="707" spans="1:26" ht="15.75" customHeight="1">
      <c r="A707" s="148"/>
      <c r="B707" s="148"/>
      <c r="C707" s="148"/>
      <c r="D707" s="148"/>
      <c r="E707" s="148"/>
      <c r="F707" s="148"/>
      <c r="G707" s="148"/>
      <c r="H707" s="227"/>
      <c r="I707" s="148"/>
      <c r="J707" s="148"/>
      <c r="K707" s="148"/>
      <c r="L707" s="148"/>
      <c r="M707" s="148"/>
      <c r="N707" s="243"/>
      <c r="O707" s="244"/>
      <c r="P707" s="245"/>
      <c r="Q707" s="148"/>
      <c r="R707" s="148"/>
      <c r="S707" s="148"/>
      <c r="T707" s="148"/>
      <c r="U707" s="148"/>
      <c r="V707" s="148"/>
      <c r="W707" s="148"/>
      <c r="X707" s="148"/>
      <c r="Y707" s="148"/>
      <c r="Z707" s="148"/>
    </row>
    <row r="708" spans="1:26" ht="15.75" customHeight="1">
      <c r="A708" s="148"/>
      <c r="B708" s="148"/>
      <c r="C708" s="148"/>
      <c r="D708" s="148"/>
      <c r="E708" s="148"/>
      <c r="F708" s="148"/>
      <c r="G708" s="148"/>
      <c r="H708" s="227"/>
      <c r="I708" s="148"/>
      <c r="J708" s="148"/>
      <c r="K708" s="148"/>
      <c r="L708" s="148"/>
      <c r="M708" s="148"/>
      <c r="N708" s="243"/>
      <c r="O708" s="244"/>
      <c r="P708" s="245"/>
      <c r="Q708" s="148"/>
      <c r="R708" s="148"/>
      <c r="S708" s="148"/>
      <c r="T708" s="148"/>
      <c r="U708" s="148"/>
      <c r="V708" s="148"/>
      <c r="W708" s="148"/>
      <c r="X708" s="148"/>
      <c r="Y708" s="148"/>
      <c r="Z708" s="148"/>
    </row>
    <row r="709" spans="1:26" ht="15.75" customHeight="1">
      <c r="A709" s="148"/>
      <c r="B709" s="148"/>
      <c r="C709" s="148"/>
      <c r="D709" s="148"/>
      <c r="E709" s="148"/>
      <c r="F709" s="148"/>
      <c r="G709" s="148"/>
      <c r="H709" s="227"/>
      <c r="I709" s="148"/>
      <c r="J709" s="148"/>
      <c r="K709" s="148"/>
      <c r="L709" s="148"/>
      <c r="M709" s="148"/>
      <c r="N709" s="243"/>
      <c r="O709" s="244"/>
      <c r="P709" s="245"/>
      <c r="Q709" s="148"/>
      <c r="R709" s="148"/>
      <c r="S709" s="148"/>
      <c r="T709" s="148"/>
      <c r="U709" s="148"/>
      <c r="V709" s="148"/>
      <c r="W709" s="148"/>
      <c r="X709" s="148"/>
      <c r="Y709" s="148"/>
      <c r="Z709" s="148"/>
    </row>
    <row r="710" spans="1:26" ht="15.75" customHeight="1">
      <c r="A710" s="148"/>
      <c r="B710" s="148"/>
      <c r="C710" s="148"/>
      <c r="D710" s="148"/>
      <c r="E710" s="148"/>
      <c r="F710" s="148"/>
      <c r="G710" s="148"/>
      <c r="H710" s="227"/>
      <c r="I710" s="148"/>
      <c r="J710" s="148"/>
      <c r="K710" s="148"/>
      <c r="L710" s="148"/>
      <c r="M710" s="148"/>
      <c r="N710" s="243"/>
      <c r="O710" s="244"/>
      <c r="P710" s="245"/>
      <c r="Q710" s="148"/>
      <c r="R710" s="148"/>
      <c r="S710" s="148"/>
      <c r="T710" s="148"/>
      <c r="U710" s="148"/>
      <c r="V710" s="148"/>
      <c r="W710" s="148"/>
      <c r="X710" s="148"/>
      <c r="Y710" s="148"/>
      <c r="Z710" s="148"/>
    </row>
    <row r="711" spans="1:26" ht="15.75" customHeight="1">
      <c r="A711" s="148"/>
      <c r="B711" s="148"/>
      <c r="C711" s="148"/>
      <c r="D711" s="148"/>
      <c r="E711" s="148"/>
      <c r="F711" s="148"/>
      <c r="G711" s="148"/>
      <c r="H711" s="227"/>
      <c r="I711" s="148"/>
      <c r="J711" s="148"/>
      <c r="K711" s="148"/>
      <c r="L711" s="148"/>
      <c r="M711" s="148"/>
      <c r="N711" s="243"/>
      <c r="O711" s="244"/>
      <c r="P711" s="245"/>
      <c r="Q711" s="148"/>
      <c r="R711" s="148"/>
      <c r="S711" s="148"/>
      <c r="T711" s="148"/>
      <c r="U711" s="148"/>
      <c r="V711" s="148"/>
      <c r="W711" s="148"/>
      <c r="X711" s="148"/>
      <c r="Y711" s="148"/>
      <c r="Z711" s="148"/>
    </row>
    <row r="712" spans="1:26" ht="15.75" customHeight="1">
      <c r="A712" s="148"/>
      <c r="B712" s="148"/>
      <c r="C712" s="148"/>
      <c r="D712" s="148"/>
      <c r="E712" s="148"/>
      <c r="F712" s="148"/>
      <c r="G712" s="148"/>
      <c r="H712" s="227"/>
      <c r="I712" s="148"/>
      <c r="J712" s="148"/>
      <c r="K712" s="148"/>
      <c r="L712" s="148"/>
      <c r="M712" s="148"/>
      <c r="N712" s="243"/>
      <c r="O712" s="244"/>
      <c r="P712" s="245"/>
      <c r="Q712" s="148"/>
      <c r="R712" s="148"/>
      <c r="S712" s="148"/>
      <c r="T712" s="148"/>
      <c r="U712" s="148"/>
      <c r="V712" s="148"/>
      <c r="W712" s="148"/>
      <c r="X712" s="148"/>
      <c r="Y712" s="148"/>
      <c r="Z712" s="148"/>
    </row>
    <row r="713" spans="1:26" ht="15.75" customHeight="1">
      <c r="A713" s="148"/>
      <c r="B713" s="148"/>
      <c r="C713" s="148"/>
      <c r="D713" s="148"/>
      <c r="E713" s="148"/>
      <c r="F713" s="148"/>
      <c r="G713" s="148"/>
      <c r="H713" s="227"/>
      <c r="I713" s="148"/>
      <c r="J713" s="148"/>
      <c r="K713" s="148"/>
      <c r="L713" s="148"/>
      <c r="M713" s="148"/>
      <c r="N713" s="243"/>
      <c r="O713" s="244"/>
      <c r="P713" s="245"/>
      <c r="Q713" s="148"/>
      <c r="R713" s="148"/>
      <c r="S713" s="148"/>
      <c r="T713" s="148"/>
      <c r="U713" s="148"/>
      <c r="V713" s="148"/>
      <c r="W713" s="148"/>
      <c r="X713" s="148"/>
      <c r="Y713" s="148"/>
      <c r="Z713" s="148"/>
    </row>
    <row r="714" spans="1:26" ht="15.75" customHeight="1">
      <c r="A714" s="148"/>
      <c r="B714" s="148"/>
      <c r="C714" s="148"/>
      <c r="D714" s="148"/>
      <c r="E714" s="148"/>
      <c r="F714" s="148"/>
      <c r="G714" s="148"/>
      <c r="H714" s="227"/>
      <c r="I714" s="148"/>
      <c r="J714" s="148"/>
      <c r="K714" s="148"/>
      <c r="L714" s="148"/>
      <c r="M714" s="148"/>
      <c r="N714" s="243"/>
      <c r="O714" s="244"/>
      <c r="P714" s="245"/>
      <c r="Q714" s="148"/>
      <c r="R714" s="148"/>
      <c r="S714" s="148"/>
      <c r="T714" s="148"/>
      <c r="U714" s="148"/>
      <c r="V714" s="148"/>
      <c r="W714" s="148"/>
      <c r="X714" s="148"/>
      <c r="Y714" s="148"/>
      <c r="Z714" s="148"/>
    </row>
    <row r="715" spans="1:26" ht="15.75" customHeight="1">
      <c r="A715" s="148"/>
      <c r="B715" s="148"/>
      <c r="C715" s="148"/>
      <c r="D715" s="148"/>
      <c r="E715" s="148"/>
      <c r="F715" s="148"/>
      <c r="G715" s="148"/>
      <c r="H715" s="227"/>
      <c r="I715" s="148"/>
      <c r="J715" s="148"/>
      <c r="K715" s="148"/>
      <c r="L715" s="148"/>
      <c r="M715" s="148"/>
      <c r="N715" s="243"/>
      <c r="O715" s="244"/>
      <c r="P715" s="245"/>
      <c r="Q715" s="148"/>
      <c r="R715" s="148"/>
      <c r="S715" s="148"/>
      <c r="T715" s="148"/>
      <c r="U715" s="148"/>
      <c r="V715" s="148"/>
      <c r="W715" s="148"/>
      <c r="X715" s="148"/>
      <c r="Y715" s="148"/>
      <c r="Z715" s="148"/>
    </row>
    <row r="716" spans="1:26" ht="15.75" customHeight="1">
      <c r="A716" s="148"/>
      <c r="B716" s="148"/>
      <c r="C716" s="148"/>
      <c r="D716" s="148"/>
      <c r="E716" s="148"/>
      <c r="F716" s="148"/>
      <c r="G716" s="148"/>
      <c r="H716" s="227"/>
      <c r="I716" s="148"/>
      <c r="J716" s="148"/>
      <c r="K716" s="148"/>
      <c r="L716" s="148"/>
      <c r="M716" s="148"/>
      <c r="N716" s="243"/>
      <c r="O716" s="244"/>
      <c r="P716" s="245"/>
      <c r="Q716" s="148"/>
      <c r="R716" s="148"/>
      <c r="S716" s="148"/>
      <c r="T716" s="148"/>
      <c r="U716" s="148"/>
      <c r="V716" s="148"/>
      <c r="W716" s="148"/>
      <c r="X716" s="148"/>
      <c r="Y716" s="148"/>
      <c r="Z716" s="148"/>
    </row>
    <row r="717" spans="1:26" ht="15.75" customHeight="1">
      <c r="A717" s="148"/>
      <c r="B717" s="148"/>
      <c r="C717" s="148"/>
      <c r="D717" s="148"/>
      <c r="E717" s="148"/>
      <c r="F717" s="148"/>
      <c r="G717" s="148"/>
      <c r="H717" s="227"/>
      <c r="I717" s="148"/>
      <c r="J717" s="148"/>
      <c r="K717" s="148"/>
      <c r="L717" s="148"/>
      <c r="M717" s="148"/>
      <c r="N717" s="243"/>
      <c r="O717" s="244"/>
      <c r="P717" s="245"/>
      <c r="Q717" s="148"/>
      <c r="R717" s="148"/>
      <c r="S717" s="148"/>
      <c r="T717" s="148"/>
      <c r="U717" s="148"/>
      <c r="V717" s="148"/>
      <c r="W717" s="148"/>
      <c r="X717" s="148"/>
      <c r="Y717" s="148"/>
      <c r="Z717" s="148"/>
    </row>
    <row r="718" spans="1:26" ht="15.75" customHeight="1">
      <c r="A718" s="148"/>
      <c r="B718" s="148"/>
      <c r="C718" s="148"/>
      <c r="D718" s="148"/>
      <c r="E718" s="148"/>
      <c r="F718" s="148"/>
      <c r="G718" s="148"/>
      <c r="H718" s="227"/>
      <c r="I718" s="148"/>
      <c r="J718" s="148"/>
      <c r="K718" s="148"/>
      <c r="L718" s="148"/>
      <c r="M718" s="148"/>
      <c r="N718" s="243"/>
      <c r="O718" s="244"/>
      <c r="P718" s="245"/>
      <c r="Q718" s="148"/>
      <c r="R718" s="148"/>
      <c r="S718" s="148"/>
      <c r="T718" s="148"/>
      <c r="U718" s="148"/>
      <c r="V718" s="148"/>
      <c r="W718" s="148"/>
      <c r="X718" s="148"/>
      <c r="Y718" s="148"/>
      <c r="Z718" s="148"/>
    </row>
    <row r="719" spans="1:26" ht="15.75" customHeight="1">
      <c r="A719" s="148"/>
      <c r="B719" s="148"/>
      <c r="C719" s="148"/>
      <c r="D719" s="148"/>
      <c r="E719" s="148"/>
      <c r="F719" s="148"/>
      <c r="G719" s="148"/>
      <c r="H719" s="227"/>
      <c r="I719" s="148"/>
      <c r="J719" s="148"/>
      <c r="K719" s="148"/>
      <c r="L719" s="148"/>
      <c r="M719" s="148"/>
      <c r="N719" s="243"/>
      <c r="O719" s="244"/>
      <c r="P719" s="245"/>
      <c r="Q719" s="148"/>
      <c r="R719" s="148"/>
      <c r="S719" s="148"/>
      <c r="T719" s="148"/>
      <c r="U719" s="148"/>
      <c r="V719" s="148"/>
      <c r="W719" s="148"/>
      <c r="X719" s="148"/>
      <c r="Y719" s="148"/>
      <c r="Z719" s="148"/>
    </row>
    <row r="720" spans="1:26" ht="15.75" customHeight="1">
      <c r="A720" s="148"/>
      <c r="B720" s="148"/>
      <c r="C720" s="148"/>
      <c r="D720" s="148"/>
      <c r="E720" s="148"/>
      <c r="F720" s="148"/>
      <c r="G720" s="148"/>
      <c r="H720" s="227"/>
      <c r="I720" s="148"/>
      <c r="J720" s="148"/>
      <c r="K720" s="148"/>
      <c r="L720" s="148"/>
      <c r="M720" s="148"/>
      <c r="N720" s="243"/>
      <c r="O720" s="244"/>
      <c r="P720" s="245"/>
      <c r="Q720" s="148"/>
      <c r="R720" s="148"/>
      <c r="S720" s="148"/>
      <c r="T720" s="148"/>
      <c r="U720" s="148"/>
      <c r="V720" s="148"/>
      <c r="W720" s="148"/>
      <c r="X720" s="148"/>
      <c r="Y720" s="148"/>
      <c r="Z720" s="148"/>
    </row>
    <row r="721" spans="1:26" ht="15.75" customHeight="1">
      <c r="A721" s="148"/>
      <c r="B721" s="148"/>
      <c r="C721" s="148"/>
      <c r="D721" s="148"/>
      <c r="E721" s="148"/>
      <c r="F721" s="148"/>
      <c r="G721" s="148"/>
      <c r="H721" s="227"/>
      <c r="I721" s="148"/>
      <c r="J721" s="148"/>
      <c r="K721" s="148"/>
      <c r="L721" s="148"/>
      <c r="M721" s="148"/>
      <c r="N721" s="243"/>
      <c r="O721" s="244"/>
      <c r="P721" s="245"/>
      <c r="Q721" s="148"/>
      <c r="R721" s="148"/>
      <c r="S721" s="148"/>
      <c r="T721" s="148"/>
      <c r="U721" s="148"/>
      <c r="V721" s="148"/>
      <c r="W721" s="148"/>
      <c r="X721" s="148"/>
      <c r="Y721" s="148"/>
      <c r="Z721" s="148"/>
    </row>
    <row r="722" spans="1:26" ht="15.75" customHeight="1">
      <c r="A722" s="148"/>
      <c r="B722" s="148"/>
      <c r="C722" s="148"/>
      <c r="D722" s="148"/>
      <c r="E722" s="148"/>
      <c r="F722" s="148"/>
      <c r="G722" s="148"/>
      <c r="H722" s="227"/>
      <c r="I722" s="148"/>
      <c r="J722" s="148"/>
      <c r="K722" s="148"/>
      <c r="L722" s="148"/>
      <c r="M722" s="148"/>
      <c r="N722" s="243"/>
      <c r="O722" s="244"/>
      <c r="P722" s="245"/>
      <c r="Q722" s="148"/>
      <c r="R722" s="148"/>
      <c r="S722" s="148"/>
      <c r="T722" s="148"/>
      <c r="U722" s="148"/>
      <c r="V722" s="148"/>
      <c r="W722" s="148"/>
      <c r="X722" s="148"/>
      <c r="Y722" s="148"/>
      <c r="Z722" s="148"/>
    </row>
    <row r="723" spans="1:26" ht="15.75" customHeight="1">
      <c r="A723" s="148"/>
      <c r="B723" s="148"/>
      <c r="C723" s="148"/>
      <c r="D723" s="148"/>
      <c r="E723" s="148"/>
      <c r="F723" s="148"/>
      <c r="G723" s="148"/>
      <c r="H723" s="227"/>
      <c r="I723" s="148"/>
      <c r="J723" s="148"/>
      <c r="K723" s="148"/>
      <c r="L723" s="148"/>
      <c r="M723" s="148"/>
      <c r="N723" s="243"/>
      <c r="O723" s="244"/>
      <c r="P723" s="245"/>
      <c r="Q723" s="148"/>
      <c r="R723" s="148"/>
      <c r="S723" s="148"/>
      <c r="T723" s="148"/>
      <c r="U723" s="148"/>
      <c r="V723" s="148"/>
      <c r="W723" s="148"/>
      <c r="X723" s="148"/>
      <c r="Y723" s="148"/>
      <c r="Z723" s="148"/>
    </row>
    <row r="724" spans="1:26" ht="15.75" customHeight="1">
      <c r="A724" s="148"/>
      <c r="B724" s="148"/>
      <c r="C724" s="148"/>
      <c r="D724" s="148"/>
      <c r="E724" s="148"/>
      <c r="F724" s="148"/>
      <c r="G724" s="148"/>
      <c r="H724" s="227"/>
      <c r="I724" s="148"/>
      <c r="J724" s="148"/>
      <c r="K724" s="148"/>
      <c r="L724" s="148"/>
      <c r="M724" s="148"/>
      <c r="N724" s="243"/>
      <c r="O724" s="244"/>
      <c r="P724" s="245"/>
      <c r="Q724" s="148"/>
      <c r="R724" s="148"/>
      <c r="S724" s="148"/>
      <c r="T724" s="148"/>
      <c r="U724" s="148"/>
      <c r="V724" s="148"/>
      <c r="W724" s="148"/>
      <c r="X724" s="148"/>
      <c r="Y724" s="148"/>
      <c r="Z724" s="148"/>
    </row>
    <row r="725" spans="1:26" ht="15.75" customHeight="1">
      <c r="A725" s="148"/>
      <c r="B725" s="148"/>
      <c r="C725" s="148"/>
      <c r="D725" s="148"/>
      <c r="E725" s="148"/>
      <c r="F725" s="148"/>
      <c r="G725" s="148"/>
      <c r="H725" s="227"/>
      <c r="I725" s="148"/>
      <c r="J725" s="148"/>
      <c r="K725" s="148"/>
      <c r="L725" s="148"/>
      <c r="M725" s="148"/>
      <c r="N725" s="243"/>
      <c r="O725" s="244"/>
      <c r="P725" s="245"/>
      <c r="Q725" s="148"/>
      <c r="R725" s="148"/>
      <c r="S725" s="148"/>
      <c r="T725" s="148"/>
      <c r="U725" s="148"/>
      <c r="V725" s="148"/>
      <c r="W725" s="148"/>
      <c r="X725" s="148"/>
      <c r="Y725" s="148"/>
      <c r="Z725" s="148"/>
    </row>
    <row r="726" spans="1:26" ht="15.75" customHeight="1">
      <c r="A726" s="148"/>
      <c r="B726" s="148"/>
      <c r="C726" s="148"/>
      <c r="D726" s="148"/>
      <c r="E726" s="148"/>
      <c r="F726" s="148"/>
      <c r="G726" s="148"/>
      <c r="H726" s="227"/>
      <c r="I726" s="148"/>
      <c r="J726" s="148"/>
      <c r="K726" s="148"/>
      <c r="L726" s="148"/>
      <c r="M726" s="148"/>
      <c r="N726" s="243"/>
      <c r="O726" s="244"/>
      <c r="P726" s="245"/>
      <c r="Q726" s="148"/>
      <c r="R726" s="148"/>
      <c r="S726" s="148"/>
      <c r="T726" s="148"/>
      <c r="U726" s="148"/>
      <c r="V726" s="148"/>
      <c r="W726" s="148"/>
      <c r="X726" s="148"/>
      <c r="Y726" s="148"/>
      <c r="Z726" s="148"/>
    </row>
    <row r="727" spans="1:26" ht="15.75" customHeight="1">
      <c r="A727" s="148"/>
      <c r="B727" s="148"/>
      <c r="C727" s="148"/>
      <c r="D727" s="148"/>
      <c r="E727" s="148"/>
      <c r="F727" s="148"/>
      <c r="G727" s="148"/>
      <c r="H727" s="227"/>
      <c r="I727" s="148"/>
      <c r="J727" s="148"/>
      <c r="K727" s="148"/>
      <c r="L727" s="148"/>
      <c r="M727" s="148"/>
      <c r="N727" s="243"/>
      <c r="O727" s="244"/>
      <c r="P727" s="245"/>
      <c r="Q727" s="148"/>
      <c r="R727" s="148"/>
      <c r="S727" s="148"/>
      <c r="T727" s="148"/>
      <c r="U727" s="148"/>
      <c r="V727" s="148"/>
      <c r="W727" s="148"/>
      <c r="X727" s="148"/>
      <c r="Y727" s="148"/>
      <c r="Z727" s="148"/>
    </row>
    <row r="728" spans="1:26" ht="15.75" customHeight="1">
      <c r="A728" s="148"/>
      <c r="B728" s="148"/>
      <c r="C728" s="148"/>
      <c r="D728" s="148"/>
      <c r="E728" s="148"/>
      <c r="F728" s="148"/>
      <c r="G728" s="148"/>
      <c r="H728" s="227"/>
      <c r="I728" s="148"/>
      <c r="J728" s="148"/>
      <c r="K728" s="148"/>
      <c r="L728" s="148"/>
      <c r="M728" s="148"/>
      <c r="N728" s="243"/>
      <c r="O728" s="244"/>
      <c r="P728" s="245"/>
      <c r="Q728" s="148"/>
      <c r="R728" s="148"/>
      <c r="S728" s="148"/>
      <c r="T728" s="148"/>
      <c r="U728" s="148"/>
      <c r="V728" s="148"/>
      <c r="W728" s="148"/>
      <c r="X728" s="148"/>
      <c r="Y728" s="148"/>
      <c r="Z728" s="148"/>
    </row>
    <row r="729" spans="1:26" ht="15.75" customHeight="1">
      <c r="A729" s="148"/>
      <c r="B729" s="148"/>
      <c r="C729" s="148"/>
      <c r="D729" s="148"/>
      <c r="E729" s="148"/>
      <c r="F729" s="148"/>
      <c r="G729" s="148"/>
      <c r="H729" s="227"/>
      <c r="I729" s="148"/>
      <c r="J729" s="148"/>
      <c r="K729" s="148"/>
      <c r="L729" s="148"/>
      <c r="M729" s="148"/>
      <c r="N729" s="243"/>
      <c r="O729" s="244"/>
      <c r="P729" s="245"/>
      <c r="Q729" s="148"/>
      <c r="R729" s="148"/>
      <c r="S729" s="148"/>
      <c r="T729" s="148"/>
      <c r="U729" s="148"/>
      <c r="V729" s="148"/>
      <c r="W729" s="148"/>
      <c r="X729" s="148"/>
      <c r="Y729" s="148"/>
      <c r="Z729" s="148"/>
    </row>
    <row r="730" spans="1:26" ht="15.75" customHeight="1">
      <c r="A730" s="148"/>
      <c r="B730" s="148"/>
      <c r="C730" s="148"/>
      <c r="D730" s="148"/>
      <c r="E730" s="148"/>
      <c r="F730" s="148"/>
      <c r="G730" s="148"/>
      <c r="H730" s="227"/>
      <c r="I730" s="148"/>
      <c r="J730" s="148"/>
      <c r="K730" s="148"/>
      <c r="L730" s="148"/>
      <c r="M730" s="148"/>
      <c r="N730" s="243"/>
      <c r="O730" s="244"/>
      <c r="P730" s="245"/>
      <c r="Q730" s="148"/>
      <c r="R730" s="148"/>
      <c r="S730" s="148"/>
      <c r="T730" s="148"/>
      <c r="U730" s="148"/>
      <c r="V730" s="148"/>
      <c r="W730" s="148"/>
      <c r="X730" s="148"/>
      <c r="Y730" s="148"/>
      <c r="Z730" s="148"/>
    </row>
    <row r="731" spans="1:26" ht="15.75" customHeight="1">
      <c r="A731" s="148"/>
      <c r="B731" s="148"/>
      <c r="C731" s="148"/>
      <c r="D731" s="148"/>
      <c r="E731" s="148"/>
      <c r="F731" s="148"/>
      <c r="G731" s="148"/>
      <c r="H731" s="227"/>
      <c r="I731" s="148"/>
      <c r="J731" s="148"/>
      <c r="K731" s="148"/>
      <c r="L731" s="148"/>
      <c r="M731" s="148"/>
      <c r="N731" s="243"/>
      <c r="O731" s="244"/>
      <c r="P731" s="245"/>
      <c r="Q731" s="148"/>
      <c r="R731" s="148"/>
      <c r="S731" s="148"/>
      <c r="T731" s="148"/>
      <c r="U731" s="148"/>
      <c r="V731" s="148"/>
      <c r="W731" s="148"/>
      <c r="X731" s="148"/>
      <c r="Y731" s="148"/>
      <c r="Z731" s="148"/>
    </row>
    <row r="732" spans="1:26" ht="15.75" customHeight="1">
      <c r="A732" s="148"/>
      <c r="B732" s="148"/>
      <c r="C732" s="148"/>
      <c r="D732" s="148"/>
      <c r="E732" s="148"/>
      <c r="F732" s="148"/>
      <c r="G732" s="148"/>
      <c r="H732" s="227"/>
      <c r="I732" s="148"/>
      <c r="J732" s="148"/>
      <c r="K732" s="148"/>
      <c r="L732" s="148"/>
      <c r="M732" s="148"/>
      <c r="N732" s="243"/>
      <c r="O732" s="244"/>
      <c r="P732" s="245"/>
      <c r="Q732" s="148"/>
      <c r="R732" s="148"/>
      <c r="S732" s="148"/>
      <c r="T732" s="148"/>
      <c r="U732" s="148"/>
      <c r="V732" s="148"/>
      <c r="W732" s="148"/>
      <c r="X732" s="148"/>
      <c r="Y732" s="148"/>
      <c r="Z732" s="148"/>
    </row>
    <row r="733" spans="1:26" ht="15.75" customHeight="1">
      <c r="A733" s="148"/>
      <c r="B733" s="148"/>
      <c r="C733" s="148"/>
      <c r="D733" s="148"/>
      <c r="E733" s="148"/>
      <c r="F733" s="148"/>
      <c r="G733" s="148"/>
      <c r="H733" s="227"/>
      <c r="I733" s="148"/>
      <c r="J733" s="148"/>
      <c r="K733" s="148"/>
      <c r="L733" s="148"/>
      <c r="M733" s="148"/>
      <c r="N733" s="243"/>
      <c r="O733" s="244"/>
      <c r="P733" s="245"/>
      <c r="Q733" s="148"/>
      <c r="R733" s="148"/>
      <c r="S733" s="148"/>
      <c r="T733" s="148"/>
      <c r="U733" s="148"/>
      <c r="V733" s="148"/>
      <c r="W733" s="148"/>
      <c r="X733" s="148"/>
      <c r="Y733" s="148"/>
      <c r="Z733" s="148"/>
    </row>
    <row r="734" spans="1:26" ht="15.75" customHeight="1">
      <c r="A734" s="148"/>
      <c r="B734" s="148"/>
      <c r="C734" s="148"/>
      <c r="D734" s="148"/>
      <c r="E734" s="148"/>
      <c r="F734" s="148"/>
      <c r="G734" s="148"/>
      <c r="H734" s="227"/>
      <c r="I734" s="148"/>
      <c r="J734" s="148"/>
      <c r="K734" s="148"/>
      <c r="L734" s="148"/>
      <c r="M734" s="148"/>
      <c r="N734" s="243"/>
      <c r="O734" s="244"/>
      <c r="P734" s="245"/>
      <c r="Q734" s="148"/>
      <c r="R734" s="148"/>
      <c r="S734" s="148"/>
      <c r="T734" s="148"/>
      <c r="U734" s="148"/>
      <c r="V734" s="148"/>
      <c r="W734" s="148"/>
      <c r="X734" s="148"/>
      <c r="Y734" s="148"/>
      <c r="Z734" s="148"/>
    </row>
    <row r="735" spans="1:26" ht="15.75" customHeight="1">
      <c r="A735" s="148"/>
      <c r="B735" s="148"/>
      <c r="C735" s="148"/>
      <c r="D735" s="148"/>
      <c r="E735" s="148"/>
      <c r="F735" s="148"/>
      <c r="G735" s="148"/>
      <c r="H735" s="227"/>
      <c r="I735" s="148"/>
      <c r="J735" s="148"/>
      <c r="K735" s="148"/>
      <c r="L735" s="148"/>
      <c r="M735" s="148"/>
      <c r="N735" s="243"/>
      <c r="O735" s="244"/>
      <c r="P735" s="245"/>
      <c r="Q735" s="148"/>
      <c r="R735" s="148"/>
      <c r="S735" s="148"/>
      <c r="T735" s="148"/>
      <c r="U735" s="148"/>
      <c r="V735" s="148"/>
      <c r="W735" s="148"/>
      <c r="X735" s="148"/>
      <c r="Y735" s="148"/>
      <c r="Z735" s="148"/>
    </row>
    <row r="736" spans="1:26" ht="15.75" customHeight="1">
      <c r="A736" s="148"/>
      <c r="B736" s="148"/>
      <c r="C736" s="148"/>
      <c r="D736" s="148"/>
      <c r="E736" s="148"/>
      <c r="F736" s="148"/>
      <c r="G736" s="148"/>
      <c r="H736" s="227"/>
      <c r="I736" s="148"/>
      <c r="J736" s="148"/>
      <c r="K736" s="148"/>
      <c r="L736" s="148"/>
      <c r="M736" s="148"/>
      <c r="N736" s="243"/>
      <c r="O736" s="244"/>
      <c r="P736" s="245"/>
      <c r="Q736" s="148"/>
      <c r="R736" s="148"/>
      <c r="S736" s="148"/>
      <c r="T736" s="148"/>
      <c r="U736" s="148"/>
      <c r="V736" s="148"/>
      <c r="W736" s="148"/>
      <c r="X736" s="148"/>
      <c r="Y736" s="148"/>
      <c r="Z736" s="148"/>
    </row>
    <row r="737" spans="1:26" ht="15.75" customHeight="1">
      <c r="A737" s="148"/>
      <c r="B737" s="148"/>
      <c r="C737" s="148"/>
      <c r="D737" s="148"/>
      <c r="E737" s="148"/>
      <c r="F737" s="148"/>
      <c r="G737" s="148"/>
      <c r="H737" s="227"/>
      <c r="I737" s="148"/>
      <c r="J737" s="148"/>
      <c r="K737" s="148"/>
      <c r="L737" s="148"/>
      <c r="M737" s="148"/>
      <c r="N737" s="243"/>
      <c r="O737" s="244"/>
      <c r="P737" s="245"/>
      <c r="Q737" s="148"/>
      <c r="R737" s="148"/>
      <c r="S737" s="148"/>
      <c r="T737" s="148"/>
      <c r="U737" s="148"/>
      <c r="V737" s="148"/>
      <c r="W737" s="148"/>
      <c r="X737" s="148"/>
      <c r="Y737" s="148"/>
      <c r="Z737" s="148"/>
    </row>
    <row r="738" spans="1:26" ht="15.75" customHeight="1">
      <c r="A738" s="148"/>
      <c r="B738" s="148"/>
      <c r="C738" s="148"/>
      <c r="D738" s="148"/>
      <c r="E738" s="148"/>
      <c r="F738" s="148"/>
      <c r="G738" s="148"/>
      <c r="H738" s="227"/>
      <c r="I738" s="148"/>
      <c r="J738" s="148"/>
      <c r="K738" s="148"/>
      <c r="L738" s="148"/>
      <c r="M738" s="148"/>
      <c r="N738" s="243"/>
      <c r="O738" s="244"/>
      <c r="P738" s="245"/>
      <c r="Q738" s="148"/>
      <c r="R738" s="148"/>
      <c r="S738" s="148"/>
      <c r="T738" s="148"/>
      <c r="U738" s="148"/>
      <c r="V738" s="148"/>
      <c r="W738" s="148"/>
      <c r="X738" s="148"/>
      <c r="Y738" s="148"/>
      <c r="Z738" s="148"/>
    </row>
    <row r="739" spans="1:26" ht="15.75" customHeight="1">
      <c r="A739" s="148"/>
      <c r="B739" s="148"/>
      <c r="C739" s="148"/>
      <c r="D739" s="148"/>
      <c r="E739" s="148"/>
      <c r="F739" s="148"/>
      <c r="G739" s="148"/>
      <c r="H739" s="227"/>
      <c r="I739" s="148"/>
      <c r="J739" s="148"/>
      <c r="K739" s="148"/>
      <c r="L739" s="148"/>
      <c r="M739" s="148"/>
      <c r="N739" s="243"/>
      <c r="O739" s="244"/>
      <c r="P739" s="245"/>
      <c r="Q739" s="148"/>
      <c r="R739" s="148"/>
      <c r="S739" s="148"/>
      <c r="T739" s="148"/>
      <c r="U739" s="148"/>
      <c r="V739" s="148"/>
      <c r="W739" s="148"/>
      <c r="X739" s="148"/>
      <c r="Y739" s="148"/>
      <c r="Z739" s="148"/>
    </row>
    <row r="740" spans="1:26" ht="15.75" customHeight="1">
      <c r="A740" s="148"/>
      <c r="B740" s="148"/>
      <c r="C740" s="148"/>
      <c r="D740" s="148"/>
      <c r="E740" s="148"/>
      <c r="F740" s="148"/>
      <c r="G740" s="148"/>
      <c r="H740" s="227"/>
      <c r="I740" s="148"/>
      <c r="J740" s="148"/>
      <c r="K740" s="148"/>
      <c r="L740" s="148"/>
      <c r="M740" s="148"/>
      <c r="N740" s="243"/>
      <c r="O740" s="244"/>
      <c r="P740" s="245"/>
      <c r="Q740" s="148"/>
      <c r="R740" s="148"/>
      <c r="S740" s="148"/>
      <c r="T740" s="148"/>
      <c r="U740" s="148"/>
      <c r="V740" s="148"/>
      <c r="W740" s="148"/>
      <c r="X740" s="148"/>
      <c r="Y740" s="148"/>
      <c r="Z740" s="148"/>
    </row>
    <row r="741" spans="1:26" ht="15.75" customHeight="1">
      <c r="A741" s="148"/>
      <c r="B741" s="148"/>
      <c r="C741" s="148"/>
      <c r="D741" s="148"/>
      <c r="E741" s="148"/>
      <c r="F741" s="148"/>
      <c r="G741" s="148"/>
      <c r="H741" s="227"/>
      <c r="I741" s="148"/>
      <c r="J741" s="148"/>
      <c r="K741" s="148"/>
      <c r="L741" s="148"/>
      <c r="M741" s="148"/>
      <c r="N741" s="243"/>
      <c r="O741" s="244"/>
      <c r="P741" s="245"/>
      <c r="Q741" s="148"/>
      <c r="R741" s="148"/>
      <c r="S741" s="148"/>
      <c r="T741" s="148"/>
      <c r="U741" s="148"/>
      <c r="V741" s="148"/>
      <c r="W741" s="148"/>
      <c r="X741" s="148"/>
      <c r="Y741" s="148"/>
      <c r="Z741" s="148"/>
    </row>
    <row r="742" spans="1:26" ht="15.75" customHeight="1">
      <c r="A742" s="148"/>
      <c r="B742" s="148"/>
      <c r="C742" s="148"/>
      <c r="D742" s="148"/>
      <c r="E742" s="148"/>
      <c r="F742" s="148"/>
      <c r="G742" s="148"/>
      <c r="H742" s="227"/>
      <c r="I742" s="148"/>
      <c r="J742" s="148"/>
      <c r="K742" s="148"/>
      <c r="L742" s="148"/>
      <c r="M742" s="148"/>
      <c r="N742" s="243"/>
      <c r="O742" s="244"/>
      <c r="P742" s="245"/>
      <c r="Q742" s="148"/>
      <c r="R742" s="148"/>
      <c r="S742" s="148"/>
      <c r="T742" s="148"/>
      <c r="U742" s="148"/>
      <c r="V742" s="148"/>
      <c r="W742" s="148"/>
      <c r="X742" s="148"/>
      <c r="Y742" s="148"/>
      <c r="Z742" s="148"/>
    </row>
    <row r="743" spans="1:26" ht="15.75" customHeight="1">
      <c r="A743" s="148"/>
      <c r="B743" s="148"/>
      <c r="C743" s="148"/>
      <c r="D743" s="148"/>
      <c r="E743" s="148"/>
      <c r="F743" s="148"/>
      <c r="G743" s="148"/>
      <c r="H743" s="227"/>
      <c r="I743" s="148"/>
      <c r="J743" s="148"/>
      <c r="K743" s="148"/>
      <c r="L743" s="148"/>
      <c r="M743" s="148"/>
      <c r="N743" s="243"/>
      <c r="O743" s="244"/>
      <c r="P743" s="245"/>
      <c r="Q743" s="148"/>
      <c r="R743" s="148"/>
      <c r="S743" s="148"/>
      <c r="T743" s="148"/>
      <c r="U743" s="148"/>
      <c r="V743" s="148"/>
      <c r="W743" s="148"/>
      <c r="X743" s="148"/>
      <c r="Y743" s="148"/>
      <c r="Z743" s="148"/>
    </row>
    <row r="744" spans="1:26" ht="15.75" customHeight="1">
      <c r="A744" s="148"/>
      <c r="B744" s="148"/>
      <c r="C744" s="148"/>
      <c r="D744" s="148"/>
      <c r="E744" s="148"/>
      <c r="F744" s="148"/>
      <c r="G744" s="148"/>
      <c r="H744" s="227"/>
      <c r="I744" s="148"/>
      <c r="J744" s="148"/>
      <c r="K744" s="148"/>
      <c r="L744" s="148"/>
      <c r="M744" s="148"/>
      <c r="N744" s="243"/>
      <c r="O744" s="244"/>
      <c r="P744" s="245"/>
      <c r="Q744" s="148"/>
      <c r="R744" s="148"/>
      <c r="S744" s="148"/>
      <c r="T744" s="148"/>
      <c r="U744" s="148"/>
      <c r="V744" s="148"/>
      <c r="W744" s="148"/>
      <c r="X744" s="148"/>
      <c r="Y744" s="148"/>
      <c r="Z744" s="148"/>
    </row>
    <row r="745" spans="1:26" ht="15.75" customHeight="1">
      <c r="A745" s="148"/>
      <c r="B745" s="148"/>
      <c r="C745" s="148"/>
      <c r="D745" s="148"/>
      <c r="E745" s="148"/>
      <c r="F745" s="148"/>
      <c r="G745" s="148"/>
      <c r="H745" s="227"/>
      <c r="I745" s="148"/>
      <c r="J745" s="148"/>
      <c r="K745" s="148"/>
      <c r="L745" s="148"/>
      <c r="M745" s="148"/>
      <c r="N745" s="243"/>
      <c r="O745" s="244"/>
      <c r="P745" s="245"/>
      <c r="Q745" s="148"/>
      <c r="R745" s="148"/>
      <c r="S745" s="148"/>
      <c r="T745" s="148"/>
      <c r="U745" s="148"/>
      <c r="V745" s="148"/>
      <c r="W745" s="148"/>
      <c r="X745" s="148"/>
      <c r="Y745" s="148"/>
      <c r="Z745" s="148"/>
    </row>
    <row r="746" spans="1:26" ht="15.75" customHeight="1">
      <c r="A746" s="148"/>
      <c r="B746" s="148"/>
      <c r="C746" s="148"/>
      <c r="D746" s="148"/>
      <c r="E746" s="148"/>
      <c r="F746" s="148"/>
      <c r="G746" s="148"/>
      <c r="H746" s="227"/>
      <c r="I746" s="148"/>
      <c r="J746" s="148"/>
      <c r="K746" s="148"/>
      <c r="L746" s="148"/>
      <c r="M746" s="148"/>
      <c r="N746" s="243"/>
      <c r="O746" s="244"/>
      <c r="P746" s="245"/>
      <c r="Q746" s="148"/>
      <c r="R746" s="148"/>
      <c r="S746" s="148"/>
      <c r="T746" s="148"/>
      <c r="U746" s="148"/>
      <c r="V746" s="148"/>
      <c r="W746" s="148"/>
      <c r="X746" s="148"/>
      <c r="Y746" s="148"/>
      <c r="Z746" s="148"/>
    </row>
    <row r="747" spans="1:26" ht="15.75" customHeight="1">
      <c r="A747" s="148"/>
      <c r="B747" s="148"/>
      <c r="C747" s="148"/>
      <c r="D747" s="148"/>
      <c r="E747" s="148"/>
      <c r="F747" s="148"/>
      <c r="G747" s="148"/>
      <c r="H747" s="227"/>
      <c r="I747" s="148"/>
      <c r="J747" s="148"/>
      <c r="K747" s="148"/>
      <c r="L747" s="148"/>
      <c r="M747" s="148"/>
      <c r="N747" s="243"/>
      <c r="O747" s="244"/>
      <c r="P747" s="245"/>
      <c r="Q747" s="148"/>
      <c r="R747" s="148"/>
      <c r="S747" s="148"/>
      <c r="T747" s="148"/>
      <c r="U747" s="148"/>
      <c r="V747" s="148"/>
      <c r="W747" s="148"/>
      <c r="X747" s="148"/>
      <c r="Y747" s="148"/>
      <c r="Z747" s="148"/>
    </row>
    <row r="748" spans="1:26" ht="15.75" customHeight="1">
      <c r="A748" s="148"/>
      <c r="B748" s="148"/>
      <c r="C748" s="148"/>
      <c r="D748" s="148"/>
      <c r="E748" s="148"/>
      <c r="F748" s="148"/>
      <c r="G748" s="148"/>
      <c r="H748" s="227"/>
      <c r="I748" s="148"/>
      <c r="J748" s="148"/>
      <c r="K748" s="148"/>
      <c r="L748" s="148"/>
      <c r="M748" s="148"/>
      <c r="N748" s="243"/>
      <c r="O748" s="244"/>
      <c r="P748" s="245"/>
      <c r="Q748" s="148"/>
      <c r="R748" s="148"/>
      <c r="S748" s="148"/>
      <c r="T748" s="148"/>
      <c r="U748" s="148"/>
      <c r="V748" s="148"/>
      <c r="W748" s="148"/>
      <c r="X748" s="148"/>
      <c r="Y748" s="148"/>
      <c r="Z748" s="148"/>
    </row>
    <row r="749" spans="1:26" ht="15.75" customHeight="1">
      <c r="A749" s="148"/>
      <c r="B749" s="148"/>
      <c r="C749" s="148"/>
      <c r="D749" s="148"/>
      <c r="E749" s="148"/>
      <c r="F749" s="148"/>
      <c r="G749" s="148"/>
      <c r="H749" s="227"/>
      <c r="I749" s="148"/>
      <c r="J749" s="148"/>
      <c r="K749" s="148"/>
      <c r="L749" s="148"/>
      <c r="M749" s="148"/>
      <c r="N749" s="243"/>
      <c r="O749" s="244"/>
      <c r="P749" s="245"/>
      <c r="Q749" s="148"/>
      <c r="R749" s="148"/>
      <c r="S749" s="148"/>
      <c r="T749" s="148"/>
      <c r="U749" s="148"/>
      <c r="V749" s="148"/>
      <c r="W749" s="148"/>
      <c r="X749" s="148"/>
      <c r="Y749" s="148"/>
      <c r="Z749" s="148"/>
    </row>
    <row r="750" spans="1:26" ht="15.75" customHeight="1">
      <c r="A750" s="148"/>
      <c r="B750" s="148"/>
      <c r="C750" s="148"/>
      <c r="D750" s="148"/>
      <c r="E750" s="148"/>
      <c r="F750" s="148"/>
      <c r="G750" s="148"/>
      <c r="H750" s="227"/>
      <c r="I750" s="148"/>
      <c r="J750" s="148"/>
      <c r="K750" s="148"/>
      <c r="L750" s="148"/>
      <c r="M750" s="148"/>
      <c r="N750" s="243"/>
      <c r="O750" s="244"/>
      <c r="P750" s="245"/>
      <c r="Q750" s="148"/>
      <c r="R750" s="148"/>
      <c r="S750" s="148"/>
      <c r="T750" s="148"/>
      <c r="U750" s="148"/>
      <c r="V750" s="148"/>
      <c r="W750" s="148"/>
      <c r="X750" s="148"/>
      <c r="Y750" s="148"/>
      <c r="Z750" s="148"/>
    </row>
    <row r="751" spans="1:26" ht="15.75" customHeight="1">
      <c r="A751" s="148"/>
      <c r="B751" s="148"/>
      <c r="C751" s="148"/>
      <c r="D751" s="148"/>
      <c r="E751" s="148"/>
      <c r="F751" s="148"/>
      <c r="G751" s="148"/>
      <c r="H751" s="227"/>
      <c r="I751" s="148"/>
      <c r="J751" s="148"/>
      <c r="K751" s="148"/>
      <c r="L751" s="148"/>
      <c r="M751" s="148"/>
      <c r="N751" s="243"/>
      <c r="O751" s="244"/>
      <c r="P751" s="245"/>
      <c r="Q751" s="148"/>
      <c r="R751" s="148"/>
      <c r="S751" s="148"/>
      <c r="T751" s="148"/>
      <c r="U751" s="148"/>
      <c r="V751" s="148"/>
      <c r="W751" s="148"/>
      <c r="X751" s="148"/>
      <c r="Y751" s="148"/>
      <c r="Z751" s="148"/>
    </row>
    <row r="752" spans="1:26" ht="15.75" customHeight="1">
      <c r="A752" s="148"/>
      <c r="B752" s="148"/>
      <c r="C752" s="148"/>
      <c r="D752" s="148"/>
      <c r="E752" s="148"/>
      <c r="F752" s="148"/>
      <c r="G752" s="148"/>
      <c r="H752" s="227"/>
      <c r="I752" s="148"/>
      <c r="J752" s="148"/>
      <c r="K752" s="148"/>
      <c r="L752" s="148"/>
      <c r="M752" s="148"/>
      <c r="N752" s="243"/>
      <c r="O752" s="244"/>
      <c r="P752" s="245"/>
      <c r="Q752" s="148"/>
      <c r="R752" s="148"/>
      <c r="S752" s="148"/>
      <c r="T752" s="148"/>
      <c r="U752" s="148"/>
      <c r="V752" s="148"/>
      <c r="W752" s="148"/>
      <c r="X752" s="148"/>
      <c r="Y752" s="148"/>
      <c r="Z752" s="148"/>
    </row>
    <row r="753" spans="1:26" ht="15.75" customHeight="1">
      <c r="A753" s="148"/>
      <c r="B753" s="148"/>
      <c r="C753" s="148"/>
      <c r="D753" s="148"/>
      <c r="E753" s="148"/>
      <c r="F753" s="148"/>
      <c r="G753" s="148"/>
      <c r="H753" s="227"/>
      <c r="I753" s="148"/>
      <c r="J753" s="148"/>
      <c r="K753" s="148"/>
      <c r="L753" s="148"/>
      <c r="M753" s="148"/>
      <c r="N753" s="243"/>
      <c r="O753" s="244"/>
      <c r="P753" s="245"/>
      <c r="Q753" s="148"/>
      <c r="R753" s="148"/>
      <c r="S753" s="148"/>
      <c r="T753" s="148"/>
      <c r="U753" s="148"/>
      <c r="V753" s="148"/>
      <c r="W753" s="148"/>
      <c r="X753" s="148"/>
      <c r="Y753" s="148"/>
      <c r="Z753" s="148"/>
    </row>
    <row r="754" spans="1:26" ht="15.75" customHeight="1">
      <c r="A754" s="148"/>
      <c r="B754" s="148"/>
      <c r="C754" s="148"/>
      <c r="D754" s="148"/>
      <c r="E754" s="148"/>
      <c r="F754" s="148"/>
      <c r="G754" s="148"/>
      <c r="H754" s="227"/>
      <c r="I754" s="148"/>
      <c r="J754" s="148"/>
      <c r="K754" s="148"/>
      <c r="L754" s="148"/>
      <c r="M754" s="148"/>
      <c r="N754" s="243"/>
      <c r="O754" s="244"/>
      <c r="P754" s="245"/>
      <c r="Q754" s="148"/>
      <c r="R754" s="148"/>
      <c r="S754" s="148"/>
      <c r="T754" s="148"/>
      <c r="U754" s="148"/>
      <c r="V754" s="148"/>
      <c r="W754" s="148"/>
      <c r="X754" s="148"/>
      <c r="Y754" s="148"/>
      <c r="Z754" s="148"/>
    </row>
    <row r="755" spans="1:26" ht="15.75" customHeight="1">
      <c r="A755" s="148"/>
      <c r="B755" s="148"/>
      <c r="C755" s="148"/>
      <c r="D755" s="148"/>
      <c r="E755" s="148"/>
      <c r="F755" s="148"/>
      <c r="G755" s="148"/>
      <c r="H755" s="227"/>
      <c r="I755" s="148"/>
      <c r="J755" s="148"/>
      <c r="K755" s="148"/>
      <c r="L755" s="148"/>
      <c r="M755" s="148"/>
      <c r="N755" s="243"/>
      <c r="O755" s="244"/>
      <c r="P755" s="245"/>
      <c r="Q755" s="148"/>
      <c r="R755" s="148"/>
      <c r="S755" s="148"/>
      <c r="T755" s="148"/>
      <c r="U755" s="148"/>
      <c r="V755" s="148"/>
      <c r="W755" s="148"/>
      <c r="X755" s="148"/>
      <c r="Y755" s="148"/>
      <c r="Z755" s="148"/>
    </row>
    <row r="756" spans="1:26" ht="15.75" customHeight="1">
      <c r="A756" s="148"/>
      <c r="B756" s="148"/>
      <c r="C756" s="148"/>
      <c r="D756" s="148"/>
      <c r="E756" s="148"/>
      <c r="F756" s="148"/>
      <c r="G756" s="148"/>
      <c r="H756" s="227"/>
      <c r="I756" s="148"/>
      <c r="J756" s="148"/>
      <c r="K756" s="148"/>
      <c r="L756" s="148"/>
      <c r="M756" s="148"/>
      <c r="N756" s="243"/>
      <c r="O756" s="244"/>
      <c r="P756" s="245"/>
      <c r="Q756" s="148"/>
      <c r="R756" s="148"/>
      <c r="S756" s="148"/>
      <c r="T756" s="148"/>
      <c r="U756" s="148"/>
      <c r="V756" s="148"/>
      <c r="W756" s="148"/>
      <c r="X756" s="148"/>
      <c r="Y756" s="148"/>
      <c r="Z756" s="148"/>
    </row>
    <row r="757" spans="1:26" ht="15.75" customHeight="1">
      <c r="A757" s="148"/>
      <c r="B757" s="148"/>
      <c r="C757" s="148"/>
      <c r="D757" s="148"/>
      <c r="E757" s="148"/>
      <c r="F757" s="148"/>
      <c r="G757" s="148"/>
      <c r="H757" s="227"/>
      <c r="I757" s="148"/>
      <c r="J757" s="148"/>
      <c r="K757" s="148"/>
      <c r="L757" s="148"/>
      <c r="M757" s="148"/>
      <c r="N757" s="243"/>
      <c r="O757" s="244"/>
      <c r="P757" s="245"/>
      <c r="Q757" s="148"/>
      <c r="R757" s="148"/>
      <c r="S757" s="148"/>
      <c r="T757" s="148"/>
      <c r="U757" s="148"/>
      <c r="V757" s="148"/>
      <c r="W757" s="148"/>
      <c r="X757" s="148"/>
      <c r="Y757" s="148"/>
      <c r="Z757" s="148"/>
    </row>
    <row r="758" spans="1:26" ht="15.75" customHeight="1">
      <c r="A758" s="148"/>
      <c r="B758" s="148"/>
      <c r="C758" s="148"/>
      <c r="D758" s="148"/>
      <c r="E758" s="148"/>
      <c r="F758" s="148"/>
      <c r="G758" s="148"/>
      <c r="H758" s="227"/>
      <c r="I758" s="148"/>
      <c r="J758" s="148"/>
      <c r="K758" s="148"/>
      <c r="L758" s="148"/>
      <c r="M758" s="148"/>
      <c r="N758" s="243"/>
      <c r="O758" s="244"/>
      <c r="P758" s="245"/>
      <c r="Q758" s="148"/>
      <c r="R758" s="148"/>
      <c r="S758" s="148"/>
      <c r="T758" s="148"/>
      <c r="U758" s="148"/>
      <c r="V758" s="148"/>
      <c r="W758" s="148"/>
      <c r="X758" s="148"/>
      <c r="Y758" s="148"/>
      <c r="Z758" s="148"/>
    </row>
    <row r="759" spans="1:26" ht="15.75" customHeight="1">
      <c r="A759" s="148"/>
      <c r="B759" s="148"/>
      <c r="C759" s="148"/>
      <c r="D759" s="148"/>
      <c r="E759" s="148"/>
      <c r="F759" s="148"/>
      <c r="G759" s="148"/>
      <c r="H759" s="227"/>
      <c r="I759" s="148"/>
      <c r="J759" s="148"/>
      <c r="K759" s="148"/>
      <c r="L759" s="148"/>
      <c r="M759" s="148"/>
      <c r="N759" s="243"/>
      <c r="O759" s="244"/>
      <c r="P759" s="245"/>
      <c r="Q759" s="148"/>
      <c r="R759" s="148"/>
      <c r="S759" s="148"/>
      <c r="T759" s="148"/>
      <c r="U759" s="148"/>
      <c r="V759" s="148"/>
      <c r="W759" s="148"/>
      <c r="X759" s="148"/>
      <c r="Y759" s="148"/>
      <c r="Z759" s="148"/>
    </row>
    <row r="760" spans="1:26" ht="15.75" customHeight="1">
      <c r="A760" s="148"/>
      <c r="B760" s="148"/>
      <c r="C760" s="148"/>
      <c r="D760" s="148"/>
      <c r="E760" s="148"/>
      <c r="F760" s="148"/>
      <c r="G760" s="148"/>
      <c r="H760" s="227"/>
      <c r="I760" s="148"/>
      <c r="J760" s="148"/>
      <c r="K760" s="148"/>
      <c r="L760" s="148"/>
      <c r="M760" s="148"/>
      <c r="N760" s="243"/>
      <c r="O760" s="244"/>
      <c r="P760" s="245"/>
      <c r="Q760" s="148"/>
      <c r="R760" s="148"/>
      <c r="S760" s="148"/>
      <c r="T760" s="148"/>
      <c r="U760" s="148"/>
      <c r="V760" s="148"/>
      <c r="W760" s="148"/>
      <c r="X760" s="148"/>
      <c r="Y760" s="148"/>
      <c r="Z760" s="148"/>
    </row>
    <row r="761" spans="1:26" ht="15.75" customHeight="1">
      <c r="A761" s="148"/>
      <c r="B761" s="148"/>
      <c r="C761" s="148"/>
      <c r="D761" s="148"/>
      <c r="E761" s="148"/>
      <c r="F761" s="148"/>
      <c r="G761" s="148"/>
      <c r="H761" s="227"/>
      <c r="I761" s="148"/>
      <c r="J761" s="148"/>
      <c r="K761" s="148"/>
      <c r="L761" s="148"/>
      <c r="M761" s="148"/>
      <c r="N761" s="243"/>
      <c r="O761" s="244"/>
      <c r="P761" s="245"/>
      <c r="Q761" s="148"/>
      <c r="R761" s="148"/>
      <c r="S761" s="148"/>
      <c r="T761" s="148"/>
      <c r="U761" s="148"/>
      <c r="V761" s="148"/>
      <c r="W761" s="148"/>
      <c r="X761" s="148"/>
      <c r="Y761" s="148"/>
      <c r="Z761" s="148"/>
    </row>
    <row r="762" spans="1:26" ht="15.75" customHeight="1">
      <c r="A762" s="148"/>
      <c r="B762" s="148"/>
      <c r="C762" s="148"/>
      <c r="D762" s="148"/>
      <c r="E762" s="148"/>
      <c r="F762" s="148"/>
      <c r="G762" s="148"/>
      <c r="H762" s="227"/>
      <c r="I762" s="148"/>
      <c r="J762" s="148"/>
      <c r="K762" s="148"/>
      <c r="L762" s="148"/>
      <c r="M762" s="148"/>
      <c r="N762" s="243"/>
      <c r="O762" s="244"/>
      <c r="P762" s="245"/>
      <c r="Q762" s="148"/>
      <c r="R762" s="148"/>
      <c r="S762" s="148"/>
      <c r="T762" s="148"/>
      <c r="U762" s="148"/>
      <c r="V762" s="148"/>
      <c r="W762" s="148"/>
      <c r="X762" s="148"/>
      <c r="Y762" s="148"/>
      <c r="Z762" s="148"/>
    </row>
    <row r="763" spans="1:26" ht="15.75" customHeight="1">
      <c r="A763" s="148"/>
      <c r="B763" s="148"/>
      <c r="C763" s="148"/>
      <c r="D763" s="148"/>
      <c r="E763" s="148"/>
      <c r="F763" s="148"/>
      <c r="G763" s="148"/>
      <c r="H763" s="227"/>
      <c r="I763" s="148"/>
      <c r="J763" s="148"/>
      <c r="K763" s="148"/>
      <c r="L763" s="148"/>
      <c r="M763" s="148"/>
      <c r="N763" s="243"/>
      <c r="O763" s="244"/>
      <c r="P763" s="245"/>
      <c r="Q763" s="148"/>
      <c r="R763" s="148"/>
      <c r="S763" s="148"/>
      <c r="T763" s="148"/>
      <c r="U763" s="148"/>
      <c r="V763" s="148"/>
      <c r="W763" s="148"/>
      <c r="X763" s="148"/>
      <c r="Y763" s="148"/>
      <c r="Z763" s="148"/>
    </row>
    <row r="764" spans="1:26" ht="15.75" customHeight="1">
      <c r="A764" s="148"/>
      <c r="B764" s="148"/>
      <c r="C764" s="148"/>
      <c r="D764" s="148"/>
      <c r="E764" s="148"/>
      <c r="F764" s="148"/>
      <c r="G764" s="148"/>
      <c r="H764" s="227"/>
      <c r="I764" s="148"/>
      <c r="J764" s="148"/>
      <c r="K764" s="148"/>
      <c r="L764" s="148"/>
      <c r="M764" s="148"/>
      <c r="N764" s="243"/>
      <c r="O764" s="244"/>
      <c r="P764" s="245"/>
      <c r="Q764" s="148"/>
      <c r="R764" s="148"/>
      <c r="S764" s="148"/>
      <c r="T764" s="148"/>
      <c r="U764" s="148"/>
      <c r="V764" s="148"/>
      <c r="W764" s="148"/>
      <c r="X764" s="148"/>
      <c r="Y764" s="148"/>
      <c r="Z764" s="148"/>
    </row>
    <row r="765" spans="1:26" ht="15.75" customHeight="1">
      <c r="A765" s="148"/>
      <c r="B765" s="148"/>
      <c r="C765" s="148"/>
      <c r="D765" s="148"/>
      <c r="E765" s="148"/>
      <c r="F765" s="148"/>
      <c r="G765" s="148"/>
      <c r="H765" s="227"/>
      <c r="I765" s="148"/>
      <c r="J765" s="148"/>
      <c r="K765" s="148"/>
      <c r="L765" s="148"/>
      <c r="M765" s="148"/>
      <c r="N765" s="243"/>
      <c r="O765" s="244"/>
      <c r="P765" s="245"/>
      <c r="Q765" s="148"/>
      <c r="R765" s="148"/>
      <c r="S765" s="148"/>
      <c r="T765" s="148"/>
      <c r="U765" s="148"/>
      <c r="V765" s="148"/>
      <c r="W765" s="148"/>
      <c r="X765" s="148"/>
      <c r="Y765" s="148"/>
      <c r="Z765" s="148"/>
    </row>
    <row r="766" spans="1:26" ht="15.75" customHeight="1">
      <c r="A766" s="148"/>
      <c r="B766" s="148"/>
      <c r="C766" s="148"/>
      <c r="D766" s="148"/>
      <c r="E766" s="148"/>
      <c r="F766" s="148"/>
      <c r="G766" s="148"/>
      <c r="H766" s="227"/>
      <c r="I766" s="148"/>
      <c r="J766" s="148"/>
      <c r="K766" s="148"/>
      <c r="L766" s="148"/>
      <c r="M766" s="148"/>
      <c r="N766" s="243"/>
      <c r="O766" s="244"/>
      <c r="P766" s="245"/>
      <c r="Q766" s="148"/>
      <c r="R766" s="148"/>
      <c r="S766" s="148"/>
      <c r="T766" s="148"/>
      <c r="U766" s="148"/>
      <c r="V766" s="148"/>
      <c r="W766" s="148"/>
      <c r="X766" s="148"/>
      <c r="Y766" s="148"/>
      <c r="Z766" s="148"/>
    </row>
    <row r="767" spans="1:26" ht="15.75" customHeight="1">
      <c r="A767" s="148"/>
      <c r="B767" s="148"/>
      <c r="C767" s="148"/>
      <c r="D767" s="148"/>
      <c r="E767" s="148"/>
      <c r="F767" s="148"/>
      <c r="G767" s="148"/>
      <c r="H767" s="227"/>
      <c r="I767" s="148"/>
      <c r="J767" s="148"/>
      <c r="K767" s="148"/>
      <c r="L767" s="148"/>
      <c r="M767" s="148"/>
      <c r="N767" s="243"/>
      <c r="O767" s="244"/>
      <c r="P767" s="245"/>
      <c r="Q767" s="148"/>
      <c r="R767" s="148"/>
      <c r="S767" s="148"/>
      <c r="T767" s="148"/>
      <c r="U767" s="148"/>
      <c r="V767" s="148"/>
      <c r="W767" s="148"/>
      <c r="X767" s="148"/>
      <c r="Y767" s="148"/>
      <c r="Z767" s="148"/>
    </row>
    <row r="768" spans="1:26" ht="15.75" customHeight="1">
      <c r="A768" s="148"/>
      <c r="B768" s="148"/>
      <c r="C768" s="148"/>
      <c r="D768" s="148"/>
      <c r="E768" s="148"/>
      <c r="F768" s="148"/>
      <c r="G768" s="148"/>
      <c r="H768" s="227"/>
      <c r="I768" s="148"/>
      <c r="J768" s="148"/>
      <c r="K768" s="148"/>
      <c r="L768" s="148"/>
      <c r="M768" s="148"/>
      <c r="N768" s="243"/>
      <c r="O768" s="244"/>
      <c r="P768" s="245"/>
      <c r="Q768" s="148"/>
      <c r="R768" s="148"/>
      <c r="S768" s="148"/>
      <c r="T768" s="148"/>
      <c r="U768" s="148"/>
      <c r="V768" s="148"/>
      <c r="W768" s="148"/>
      <c r="X768" s="148"/>
      <c r="Y768" s="148"/>
      <c r="Z768" s="148"/>
    </row>
    <row r="769" spans="1:26" ht="15.75" customHeight="1">
      <c r="A769" s="148"/>
      <c r="B769" s="148"/>
      <c r="C769" s="148"/>
      <c r="D769" s="148"/>
      <c r="E769" s="148"/>
      <c r="F769" s="148"/>
      <c r="G769" s="148"/>
      <c r="H769" s="227"/>
      <c r="I769" s="148"/>
      <c r="J769" s="148"/>
      <c r="K769" s="148"/>
      <c r="L769" s="148"/>
      <c r="M769" s="148"/>
      <c r="N769" s="243"/>
      <c r="O769" s="244"/>
      <c r="P769" s="245"/>
      <c r="Q769" s="148"/>
      <c r="R769" s="148"/>
      <c r="S769" s="148"/>
      <c r="T769" s="148"/>
      <c r="U769" s="148"/>
      <c r="V769" s="148"/>
      <c r="W769" s="148"/>
      <c r="X769" s="148"/>
      <c r="Y769" s="148"/>
      <c r="Z769" s="148"/>
    </row>
    <row r="770" spans="1:26" ht="15.75" customHeight="1">
      <c r="A770" s="148"/>
      <c r="B770" s="148"/>
      <c r="C770" s="148"/>
      <c r="D770" s="148"/>
      <c r="E770" s="148"/>
      <c r="F770" s="148"/>
      <c r="G770" s="148"/>
      <c r="H770" s="227"/>
      <c r="I770" s="148"/>
      <c r="J770" s="148"/>
      <c r="K770" s="148"/>
      <c r="L770" s="148"/>
      <c r="M770" s="148"/>
      <c r="N770" s="243"/>
      <c r="O770" s="244"/>
      <c r="P770" s="245"/>
      <c r="Q770" s="148"/>
      <c r="R770" s="148"/>
      <c r="S770" s="148"/>
      <c r="T770" s="148"/>
      <c r="U770" s="148"/>
      <c r="V770" s="148"/>
      <c r="W770" s="148"/>
      <c r="X770" s="148"/>
      <c r="Y770" s="148"/>
      <c r="Z770" s="148"/>
    </row>
    <row r="771" spans="1:26" ht="15.75" customHeight="1">
      <c r="A771" s="148"/>
      <c r="B771" s="148"/>
      <c r="C771" s="148"/>
      <c r="D771" s="148"/>
      <c r="E771" s="148"/>
      <c r="F771" s="148"/>
      <c r="G771" s="148"/>
      <c r="H771" s="227"/>
      <c r="I771" s="148"/>
      <c r="J771" s="148"/>
      <c r="K771" s="148"/>
      <c r="L771" s="148"/>
      <c r="M771" s="148"/>
      <c r="N771" s="243"/>
      <c r="O771" s="244"/>
      <c r="P771" s="245"/>
      <c r="Q771" s="148"/>
      <c r="R771" s="148"/>
      <c r="S771" s="148"/>
      <c r="T771" s="148"/>
      <c r="U771" s="148"/>
      <c r="V771" s="148"/>
      <c r="W771" s="148"/>
      <c r="X771" s="148"/>
      <c r="Y771" s="148"/>
      <c r="Z771" s="148"/>
    </row>
    <row r="772" spans="1:26" ht="15.75" customHeight="1">
      <c r="A772" s="148"/>
      <c r="B772" s="148"/>
      <c r="C772" s="148"/>
      <c r="D772" s="148"/>
      <c r="E772" s="148"/>
      <c r="F772" s="148"/>
      <c r="G772" s="148"/>
      <c r="H772" s="227"/>
      <c r="I772" s="148"/>
      <c r="J772" s="148"/>
      <c r="K772" s="148"/>
      <c r="L772" s="148"/>
      <c r="M772" s="148"/>
      <c r="N772" s="243"/>
      <c r="O772" s="244"/>
      <c r="P772" s="245"/>
      <c r="Q772" s="148"/>
      <c r="R772" s="148"/>
      <c r="S772" s="148"/>
      <c r="T772" s="148"/>
      <c r="U772" s="148"/>
      <c r="V772" s="148"/>
      <c r="W772" s="148"/>
      <c r="X772" s="148"/>
      <c r="Y772" s="148"/>
      <c r="Z772" s="148"/>
    </row>
    <row r="773" spans="1:26" ht="15.75" customHeight="1">
      <c r="A773" s="148"/>
      <c r="B773" s="148"/>
      <c r="C773" s="148"/>
      <c r="D773" s="148"/>
      <c r="E773" s="148"/>
      <c r="F773" s="148"/>
      <c r="G773" s="148"/>
      <c r="H773" s="227"/>
      <c r="I773" s="148"/>
      <c r="J773" s="148"/>
      <c r="K773" s="148"/>
      <c r="L773" s="148"/>
      <c r="M773" s="148"/>
      <c r="N773" s="243"/>
      <c r="O773" s="244"/>
      <c r="P773" s="245"/>
      <c r="Q773" s="148"/>
      <c r="R773" s="148"/>
      <c r="S773" s="148"/>
      <c r="T773" s="148"/>
      <c r="U773" s="148"/>
      <c r="V773" s="148"/>
      <c r="W773" s="148"/>
      <c r="X773" s="148"/>
      <c r="Y773" s="148"/>
      <c r="Z773" s="148"/>
    </row>
    <row r="774" spans="1:26" ht="15.75" customHeight="1">
      <c r="A774" s="148"/>
      <c r="B774" s="148"/>
      <c r="C774" s="148"/>
      <c r="D774" s="148"/>
      <c r="E774" s="148"/>
      <c r="F774" s="148"/>
      <c r="G774" s="148"/>
      <c r="H774" s="227"/>
      <c r="I774" s="148"/>
      <c r="J774" s="148"/>
      <c r="K774" s="148"/>
      <c r="L774" s="148"/>
      <c r="M774" s="148"/>
      <c r="N774" s="243"/>
      <c r="O774" s="244"/>
      <c r="P774" s="245"/>
      <c r="Q774" s="148"/>
      <c r="R774" s="148"/>
      <c r="S774" s="148"/>
      <c r="T774" s="148"/>
      <c r="U774" s="148"/>
      <c r="V774" s="148"/>
      <c r="W774" s="148"/>
      <c r="X774" s="148"/>
      <c r="Y774" s="148"/>
      <c r="Z774" s="148"/>
    </row>
    <row r="775" spans="1:26" ht="15.75" customHeight="1">
      <c r="A775" s="148"/>
      <c r="B775" s="148"/>
      <c r="C775" s="148"/>
      <c r="D775" s="148"/>
      <c r="E775" s="148"/>
      <c r="F775" s="148"/>
      <c r="G775" s="148"/>
      <c r="H775" s="227"/>
      <c r="I775" s="148"/>
      <c r="J775" s="148"/>
      <c r="K775" s="148"/>
      <c r="L775" s="148"/>
      <c r="M775" s="148"/>
      <c r="N775" s="243"/>
      <c r="O775" s="244"/>
      <c r="P775" s="245"/>
      <c r="Q775" s="148"/>
      <c r="R775" s="148"/>
      <c r="S775" s="148"/>
      <c r="T775" s="148"/>
      <c r="U775" s="148"/>
      <c r="V775" s="148"/>
      <c r="W775" s="148"/>
      <c r="X775" s="148"/>
      <c r="Y775" s="148"/>
      <c r="Z775" s="148"/>
    </row>
    <row r="776" spans="1:26" ht="15.75" customHeight="1">
      <c r="A776" s="148"/>
      <c r="B776" s="148"/>
      <c r="C776" s="148"/>
      <c r="D776" s="148"/>
      <c r="E776" s="148"/>
      <c r="F776" s="148"/>
      <c r="G776" s="148"/>
      <c r="H776" s="227"/>
      <c r="I776" s="148"/>
      <c r="J776" s="148"/>
      <c r="K776" s="148"/>
      <c r="L776" s="148"/>
      <c r="M776" s="148"/>
      <c r="N776" s="243"/>
      <c r="O776" s="244"/>
      <c r="P776" s="245"/>
      <c r="Q776" s="148"/>
      <c r="R776" s="148"/>
      <c r="S776" s="148"/>
      <c r="T776" s="148"/>
      <c r="U776" s="148"/>
      <c r="V776" s="148"/>
      <c r="W776" s="148"/>
      <c r="X776" s="148"/>
      <c r="Y776" s="148"/>
      <c r="Z776" s="148"/>
    </row>
    <row r="777" spans="1:26" ht="15.75" customHeight="1">
      <c r="A777" s="148"/>
      <c r="B777" s="148"/>
      <c r="C777" s="148"/>
      <c r="D777" s="148"/>
      <c r="E777" s="148"/>
      <c r="F777" s="148"/>
      <c r="G777" s="148"/>
      <c r="H777" s="227"/>
      <c r="I777" s="148"/>
      <c r="J777" s="148"/>
      <c r="K777" s="148"/>
      <c r="L777" s="148"/>
      <c r="M777" s="148"/>
      <c r="N777" s="243"/>
      <c r="O777" s="244"/>
      <c r="P777" s="245"/>
      <c r="Q777" s="148"/>
      <c r="R777" s="148"/>
      <c r="S777" s="148"/>
      <c r="T777" s="148"/>
      <c r="U777" s="148"/>
      <c r="V777" s="148"/>
      <c r="W777" s="148"/>
      <c r="X777" s="148"/>
      <c r="Y777" s="148"/>
      <c r="Z777" s="148"/>
    </row>
    <row r="778" spans="1:26" ht="15.75" customHeight="1">
      <c r="A778" s="148"/>
      <c r="B778" s="148"/>
      <c r="C778" s="148"/>
      <c r="D778" s="148"/>
      <c r="E778" s="148"/>
      <c r="F778" s="148"/>
      <c r="G778" s="148"/>
      <c r="H778" s="227"/>
      <c r="I778" s="148"/>
      <c r="J778" s="148"/>
      <c r="K778" s="148"/>
      <c r="L778" s="148"/>
      <c r="M778" s="148"/>
      <c r="N778" s="243"/>
      <c r="O778" s="244"/>
      <c r="P778" s="245"/>
      <c r="Q778" s="148"/>
      <c r="R778" s="148"/>
      <c r="S778" s="148"/>
      <c r="T778" s="148"/>
      <c r="U778" s="148"/>
      <c r="V778" s="148"/>
      <c r="W778" s="148"/>
      <c r="X778" s="148"/>
      <c r="Y778" s="148"/>
      <c r="Z778" s="148"/>
    </row>
    <row r="779" spans="1:26" ht="15.75" customHeight="1">
      <c r="A779" s="148"/>
      <c r="B779" s="148"/>
      <c r="C779" s="148"/>
      <c r="D779" s="148"/>
      <c r="E779" s="148"/>
      <c r="F779" s="148"/>
      <c r="G779" s="148"/>
      <c r="H779" s="227"/>
      <c r="I779" s="148"/>
      <c r="J779" s="148"/>
      <c r="K779" s="148"/>
      <c r="L779" s="148"/>
      <c r="M779" s="148"/>
      <c r="N779" s="243"/>
      <c r="O779" s="244"/>
      <c r="P779" s="245"/>
      <c r="Q779" s="148"/>
      <c r="R779" s="148"/>
      <c r="S779" s="148"/>
      <c r="T779" s="148"/>
      <c r="U779" s="148"/>
      <c r="V779" s="148"/>
      <c r="W779" s="148"/>
      <c r="X779" s="148"/>
      <c r="Y779" s="148"/>
      <c r="Z779" s="148"/>
    </row>
    <row r="780" spans="1:26" ht="15.75" customHeight="1">
      <c r="A780" s="148"/>
      <c r="B780" s="148"/>
      <c r="C780" s="148"/>
      <c r="D780" s="148"/>
      <c r="E780" s="148"/>
      <c r="F780" s="148"/>
      <c r="G780" s="148"/>
      <c r="H780" s="227"/>
      <c r="I780" s="148"/>
      <c r="J780" s="148"/>
      <c r="K780" s="148"/>
      <c r="L780" s="148"/>
      <c r="M780" s="148"/>
      <c r="N780" s="243"/>
      <c r="O780" s="244"/>
      <c r="P780" s="245"/>
      <c r="Q780" s="148"/>
      <c r="R780" s="148"/>
      <c r="S780" s="148"/>
      <c r="T780" s="148"/>
      <c r="U780" s="148"/>
      <c r="V780" s="148"/>
      <c r="W780" s="148"/>
      <c r="X780" s="148"/>
      <c r="Y780" s="148"/>
      <c r="Z780" s="148"/>
    </row>
    <row r="781" spans="1:26" ht="15.75" customHeight="1">
      <c r="A781" s="148"/>
      <c r="B781" s="148"/>
      <c r="C781" s="148"/>
      <c r="D781" s="148"/>
      <c r="E781" s="148"/>
      <c r="F781" s="148"/>
      <c r="G781" s="148"/>
      <c r="H781" s="227"/>
      <c r="I781" s="148"/>
      <c r="J781" s="148"/>
      <c r="K781" s="148"/>
      <c r="L781" s="148"/>
      <c r="M781" s="148"/>
      <c r="N781" s="243"/>
      <c r="O781" s="244"/>
      <c r="P781" s="245"/>
      <c r="Q781" s="148"/>
      <c r="R781" s="148"/>
      <c r="S781" s="148"/>
      <c r="T781" s="148"/>
      <c r="U781" s="148"/>
      <c r="V781" s="148"/>
      <c r="W781" s="148"/>
      <c r="X781" s="148"/>
      <c r="Y781" s="148"/>
      <c r="Z781" s="148"/>
    </row>
    <row r="782" spans="1:26" ht="15.75" customHeight="1">
      <c r="A782" s="148"/>
      <c r="B782" s="148"/>
      <c r="C782" s="148"/>
      <c r="D782" s="148"/>
      <c r="E782" s="148"/>
      <c r="F782" s="148"/>
      <c r="G782" s="148"/>
      <c r="H782" s="227"/>
      <c r="I782" s="148"/>
      <c r="J782" s="148"/>
      <c r="K782" s="148"/>
      <c r="L782" s="148"/>
      <c r="M782" s="148"/>
      <c r="N782" s="243"/>
      <c r="O782" s="244"/>
      <c r="P782" s="245"/>
      <c r="Q782" s="148"/>
      <c r="R782" s="148"/>
      <c r="S782" s="148"/>
      <c r="T782" s="148"/>
      <c r="U782" s="148"/>
      <c r="V782" s="148"/>
      <c r="W782" s="148"/>
      <c r="X782" s="148"/>
      <c r="Y782" s="148"/>
      <c r="Z782" s="148"/>
    </row>
    <row r="783" spans="1:26" ht="15.75" customHeight="1">
      <c r="A783" s="148"/>
      <c r="B783" s="148"/>
      <c r="C783" s="148"/>
      <c r="D783" s="148"/>
      <c r="E783" s="148"/>
      <c r="F783" s="148"/>
      <c r="G783" s="148"/>
      <c r="H783" s="227"/>
      <c r="I783" s="148"/>
      <c r="J783" s="148"/>
      <c r="K783" s="148"/>
      <c r="L783" s="148"/>
      <c r="M783" s="148"/>
      <c r="N783" s="243"/>
      <c r="O783" s="244"/>
      <c r="P783" s="245"/>
      <c r="Q783" s="148"/>
      <c r="R783" s="148"/>
      <c r="S783" s="148"/>
      <c r="T783" s="148"/>
      <c r="U783" s="148"/>
      <c r="V783" s="148"/>
      <c r="W783" s="148"/>
      <c r="X783" s="148"/>
      <c r="Y783" s="148"/>
      <c r="Z783" s="148"/>
    </row>
    <row r="784" spans="1:26" ht="15.75" customHeight="1">
      <c r="A784" s="148"/>
      <c r="B784" s="148"/>
      <c r="C784" s="148"/>
      <c r="D784" s="148"/>
      <c r="E784" s="148"/>
      <c r="F784" s="148"/>
      <c r="G784" s="148"/>
      <c r="H784" s="227"/>
      <c r="I784" s="148"/>
      <c r="J784" s="148"/>
      <c r="K784" s="148"/>
      <c r="L784" s="148"/>
      <c r="M784" s="148"/>
      <c r="N784" s="243"/>
      <c r="O784" s="244"/>
      <c r="P784" s="245"/>
      <c r="Q784" s="148"/>
      <c r="R784" s="148"/>
      <c r="S784" s="148"/>
      <c r="T784" s="148"/>
      <c r="U784" s="148"/>
      <c r="V784" s="148"/>
      <c r="W784" s="148"/>
      <c r="X784" s="148"/>
      <c r="Y784" s="148"/>
      <c r="Z784" s="148"/>
    </row>
    <row r="785" spans="1:26" ht="15.75" customHeight="1">
      <c r="A785" s="148"/>
      <c r="B785" s="148"/>
      <c r="C785" s="148"/>
      <c r="D785" s="148"/>
      <c r="E785" s="148"/>
      <c r="F785" s="148"/>
      <c r="G785" s="148"/>
      <c r="H785" s="227"/>
      <c r="I785" s="148"/>
      <c r="J785" s="148"/>
      <c r="K785" s="148"/>
      <c r="L785" s="148"/>
      <c r="M785" s="148"/>
      <c r="N785" s="243"/>
      <c r="O785" s="244"/>
      <c r="P785" s="245"/>
      <c r="Q785" s="148"/>
      <c r="R785" s="148"/>
      <c r="S785" s="148"/>
      <c r="T785" s="148"/>
      <c r="U785" s="148"/>
      <c r="V785" s="148"/>
      <c r="W785" s="148"/>
      <c r="X785" s="148"/>
      <c r="Y785" s="148"/>
      <c r="Z785" s="148"/>
    </row>
    <row r="786" spans="1:26" ht="15.75" customHeight="1">
      <c r="A786" s="148"/>
      <c r="B786" s="148"/>
      <c r="C786" s="148"/>
      <c r="D786" s="148"/>
      <c r="E786" s="148"/>
      <c r="F786" s="148"/>
      <c r="G786" s="148"/>
      <c r="H786" s="227"/>
      <c r="I786" s="148"/>
      <c r="J786" s="148"/>
      <c r="K786" s="148"/>
      <c r="L786" s="148"/>
      <c r="M786" s="148"/>
      <c r="N786" s="243"/>
      <c r="O786" s="244"/>
      <c r="P786" s="245"/>
      <c r="Q786" s="148"/>
      <c r="R786" s="148"/>
      <c r="S786" s="148"/>
      <c r="T786" s="148"/>
      <c r="U786" s="148"/>
      <c r="V786" s="148"/>
      <c r="W786" s="148"/>
      <c r="X786" s="148"/>
      <c r="Y786" s="148"/>
      <c r="Z786" s="148"/>
    </row>
    <row r="787" spans="1:26" ht="15.75" customHeight="1">
      <c r="A787" s="148"/>
      <c r="B787" s="148"/>
      <c r="C787" s="148"/>
      <c r="D787" s="148"/>
      <c r="E787" s="148"/>
      <c r="F787" s="148"/>
      <c r="G787" s="148"/>
      <c r="H787" s="227"/>
      <c r="I787" s="148"/>
      <c r="J787" s="148"/>
      <c r="K787" s="148"/>
      <c r="L787" s="148"/>
      <c r="M787" s="148"/>
      <c r="N787" s="243"/>
      <c r="O787" s="244"/>
      <c r="P787" s="245"/>
      <c r="Q787" s="148"/>
      <c r="R787" s="148"/>
      <c r="S787" s="148"/>
      <c r="T787" s="148"/>
      <c r="U787" s="148"/>
      <c r="V787" s="148"/>
      <c r="W787" s="148"/>
      <c r="X787" s="148"/>
      <c r="Y787" s="148"/>
      <c r="Z787" s="148"/>
    </row>
    <row r="788" spans="1:26" ht="15.75" customHeight="1">
      <c r="A788" s="148"/>
      <c r="B788" s="148"/>
      <c r="C788" s="148"/>
      <c r="D788" s="148"/>
      <c r="E788" s="148"/>
      <c r="F788" s="148"/>
      <c r="G788" s="148"/>
      <c r="H788" s="227"/>
      <c r="I788" s="148"/>
      <c r="J788" s="148"/>
      <c r="K788" s="148"/>
      <c r="L788" s="148"/>
      <c r="M788" s="148"/>
      <c r="N788" s="243"/>
      <c r="O788" s="244"/>
      <c r="P788" s="245"/>
      <c r="Q788" s="148"/>
      <c r="R788" s="148"/>
      <c r="S788" s="148"/>
      <c r="T788" s="148"/>
      <c r="U788" s="148"/>
      <c r="V788" s="148"/>
      <c r="W788" s="148"/>
      <c r="X788" s="148"/>
      <c r="Y788" s="148"/>
      <c r="Z788" s="148"/>
    </row>
    <row r="789" spans="1:26" ht="15.75" customHeight="1">
      <c r="A789" s="148"/>
      <c r="B789" s="148"/>
      <c r="C789" s="148"/>
      <c r="D789" s="148"/>
      <c r="E789" s="148"/>
      <c r="F789" s="148"/>
      <c r="G789" s="148"/>
      <c r="H789" s="227"/>
      <c r="I789" s="148"/>
      <c r="J789" s="148"/>
      <c r="K789" s="148"/>
      <c r="L789" s="148"/>
      <c r="M789" s="148"/>
      <c r="N789" s="243"/>
      <c r="O789" s="244"/>
      <c r="P789" s="245"/>
      <c r="Q789" s="148"/>
      <c r="R789" s="148"/>
      <c r="S789" s="148"/>
      <c r="T789" s="148"/>
      <c r="U789" s="148"/>
      <c r="V789" s="148"/>
      <c r="W789" s="148"/>
      <c r="X789" s="148"/>
      <c r="Y789" s="148"/>
      <c r="Z789" s="148"/>
    </row>
    <row r="790" spans="1:26" ht="15.75" customHeight="1">
      <c r="A790" s="148"/>
      <c r="B790" s="148"/>
      <c r="C790" s="148"/>
      <c r="D790" s="148"/>
      <c r="E790" s="148"/>
      <c r="F790" s="148"/>
      <c r="G790" s="148"/>
      <c r="H790" s="227"/>
      <c r="I790" s="148"/>
      <c r="J790" s="148"/>
      <c r="K790" s="148"/>
      <c r="L790" s="148"/>
      <c r="M790" s="148"/>
      <c r="N790" s="243"/>
      <c r="O790" s="244"/>
      <c r="P790" s="245"/>
      <c r="Q790" s="148"/>
      <c r="R790" s="148"/>
      <c r="S790" s="148"/>
      <c r="T790" s="148"/>
      <c r="U790" s="148"/>
      <c r="V790" s="148"/>
      <c r="W790" s="148"/>
      <c r="X790" s="148"/>
      <c r="Y790" s="148"/>
      <c r="Z790" s="148"/>
    </row>
    <row r="791" spans="1:26" ht="15.75" customHeight="1">
      <c r="A791" s="148"/>
      <c r="B791" s="148"/>
      <c r="C791" s="148"/>
      <c r="D791" s="148"/>
      <c r="E791" s="148"/>
      <c r="F791" s="148"/>
      <c r="G791" s="148"/>
      <c r="H791" s="227"/>
      <c r="I791" s="148"/>
      <c r="J791" s="148"/>
      <c r="K791" s="148"/>
      <c r="L791" s="148"/>
      <c r="M791" s="148"/>
      <c r="N791" s="243"/>
      <c r="O791" s="244"/>
      <c r="P791" s="245"/>
      <c r="Q791" s="148"/>
      <c r="R791" s="148"/>
      <c r="S791" s="148"/>
      <c r="T791" s="148"/>
      <c r="U791" s="148"/>
      <c r="V791" s="148"/>
      <c r="W791" s="148"/>
      <c r="X791" s="148"/>
      <c r="Y791" s="148"/>
      <c r="Z791" s="148"/>
    </row>
    <row r="792" spans="1:26" ht="15.75" customHeight="1">
      <c r="A792" s="148"/>
      <c r="B792" s="148"/>
      <c r="C792" s="148"/>
      <c r="D792" s="148"/>
      <c r="E792" s="148"/>
      <c r="F792" s="148"/>
      <c r="G792" s="148"/>
      <c r="H792" s="227"/>
      <c r="I792" s="148"/>
      <c r="J792" s="148"/>
      <c r="K792" s="148"/>
      <c r="L792" s="148"/>
      <c r="M792" s="148"/>
      <c r="N792" s="243"/>
      <c r="O792" s="244"/>
      <c r="P792" s="245"/>
      <c r="Q792" s="148"/>
      <c r="R792" s="148"/>
      <c r="S792" s="148"/>
      <c r="T792" s="148"/>
      <c r="U792" s="148"/>
      <c r="V792" s="148"/>
      <c r="W792" s="148"/>
      <c r="X792" s="148"/>
      <c r="Y792" s="148"/>
      <c r="Z792" s="148"/>
    </row>
    <row r="793" spans="1:26" ht="15.75" customHeight="1">
      <c r="A793" s="148"/>
      <c r="B793" s="148"/>
      <c r="C793" s="148"/>
      <c r="D793" s="148"/>
      <c r="E793" s="148"/>
      <c r="F793" s="148"/>
      <c r="G793" s="148"/>
      <c r="H793" s="227"/>
      <c r="I793" s="148"/>
      <c r="J793" s="148"/>
      <c r="K793" s="148"/>
      <c r="L793" s="148"/>
      <c r="M793" s="148"/>
      <c r="N793" s="243"/>
      <c r="O793" s="244"/>
      <c r="P793" s="245"/>
      <c r="Q793" s="148"/>
      <c r="R793" s="148"/>
      <c r="S793" s="148"/>
      <c r="T793" s="148"/>
      <c r="U793" s="148"/>
      <c r="V793" s="148"/>
      <c r="W793" s="148"/>
      <c r="X793" s="148"/>
      <c r="Y793" s="148"/>
      <c r="Z793" s="148"/>
    </row>
    <row r="794" spans="1:26" ht="15.75" customHeight="1">
      <c r="A794" s="148"/>
      <c r="B794" s="148"/>
      <c r="C794" s="148"/>
      <c r="D794" s="148"/>
      <c r="E794" s="148"/>
      <c r="F794" s="148"/>
      <c r="G794" s="148"/>
      <c r="H794" s="227"/>
      <c r="I794" s="148"/>
      <c r="J794" s="148"/>
      <c r="K794" s="148"/>
      <c r="L794" s="148"/>
      <c r="M794" s="148"/>
      <c r="N794" s="243"/>
      <c r="O794" s="244"/>
      <c r="P794" s="245"/>
      <c r="Q794" s="148"/>
      <c r="R794" s="148"/>
      <c r="S794" s="148"/>
      <c r="T794" s="148"/>
      <c r="U794" s="148"/>
      <c r="V794" s="148"/>
      <c r="W794" s="148"/>
      <c r="X794" s="148"/>
      <c r="Y794" s="148"/>
      <c r="Z794" s="148"/>
    </row>
    <row r="795" spans="1:26" ht="15.75" customHeight="1">
      <c r="A795" s="148"/>
      <c r="B795" s="148"/>
      <c r="C795" s="148"/>
      <c r="D795" s="148"/>
      <c r="E795" s="148"/>
      <c r="F795" s="148"/>
      <c r="G795" s="148"/>
      <c r="H795" s="227"/>
      <c r="I795" s="148"/>
      <c r="J795" s="148"/>
      <c r="K795" s="148"/>
      <c r="L795" s="148"/>
      <c r="M795" s="148"/>
      <c r="N795" s="243"/>
      <c r="O795" s="244"/>
      <c r="P795" s="245"/>
      <c r="Q795" s="148"/>
      <c r="R795" s="148"/>
      <c r="S795" s="148"/>
      <c r="T795" s="148"/>
      <c r="U795" s="148"/>
      <c r="V795" s="148"/>
      <c r="W795" s="148"/>
      <c r="X795" s="148"/>
      <c r="Y795" s="148"/>
      <c r="Z795" s="148"/>
    </row>
    <row r="796" spans="1:26" ht="15.75" customHeight="1">
      <c r="A796" s="148"/>
      <c r="B796" s="148"/>
      <c r="C796" s="148"/>
      <c r="D796" s="148"/>
      <c r="E796" s="148"/>
      <c r="F796" s="148"/>
      <c r="G796" s="148"/>
      <c r="H796" s="227"/>
      <c r="I796" s="148"/>
      <c r="J796" s="148"/>
      <c r="K796" s="148"/>
      <c r="L796" s="148"/>
      <c r="M796" s="148"/>
      <c r="N796" s="243"/>
      <c r="O796" s="244"/>
      <c r="P796" s="245"/>
      <c r="Q796" s="148"/>
      <c r="R796" s="148"/>
      <c r="S796" s="148"/>
      <c r="T796" s="148"/>
      <c r="U796" s="148"/>
      <c r="V796" s="148"/>
      <c r="W796" s="148"/>
      <c r="X796" s="148"/>
      <c r="Y796" s="148"/>
      <c r="Z796" s="148"/>
    </row>
    <row r="797" spans="1:26" ht="15.75" customHeight="1">
      <c r="A797" s="148"/>
      <c r="B797" s="148"/>
      <c r="C797" s="148"/>
      <c r="D797" s="148"/>
      <c r="E797" s="148"/>
      <c r="F797" s="148"/>
      <c r="G797" s="148"/>
      <c r="H797" s="227"/>
      <c r="I797" s="148"/>
      <c r="J797" s="148"/>
      <c r="K797" s="148"/>
      <c r="L797" s="148"/>
      <c r="M797" s="148"/>
      <c r="N797" s="243"/>
      <c r="O797" s="244"/>
      <c r="P797" s="245"/>
      <c r="Q797" s="148"/>
      <c r="R797" s="148"/>
      <c r="S797" s="148"/>
      <c r="T797" s="148"/>
      <c r="U797" s="148"/>
      <c r="V797" s="148"/>
      <c r="W797" s="148"/>
      <c r="X797" s="148"/>
      <c r="Y797" s="148"/>
      <c r="Z797" s="148"/>
    </row>
    <row r="798" spans="1:26" ht="15.75" customHeight="1">
      <c r="A798" s="148"/>
      <c r="B798" s="148"/>
      <c r="C798" s="148"/>
      <c r="D798" s="148"/>
      <c r="E798" s="148"/>
      <c r="F798" s="148"/>
      <c r="G798" s="148"/>
      <c r="H798" s="227"/>
      <c r="I798" s="148"/>
      <c r="J798" s="148"/>
      <c r="K798" s="148"/>
      <c r="L798" s="148"/>
      <c r="M798" s="148"/>
      <c r="N798" s="243"/>
      <c r="O798" s="244"/>
      <c r="P798" s="245"/>
      <c r="Q798" s="148"/>
      <c r="R798" s="148"/>
      <c r="S798" s="148"/>
      <c r="T798" s="148"/>
      <c r="U798" s="148"/>
      <c r="V798" s="148"/>
      <c r="W798" s="148"/>
      <c r="X798" s="148"/>
      <c r="Y798" s="148"/>
      <c r="Z798" s="148"/>
    </row>
    <row r="799" spans="1:26" ht="15.75" customHeight="1">
      <c r="A799" s="148"/>
      <c r="B799" s="148"/>
      <c r="C799" s="148"/>
      <c r="D799" s="148"/>
      <c r="E799" s="148"/>
      <c r="F799" s="148"/>
      <c r="G799" s="148"/>
      <c r="H799" s="227"/>
      <c r="I799" s="148"/>
      <c r="J799" s="148"/>
      <c r="K799" s="148"/>
      <c r="L799" s="148"/>
      <c r="M799" s="148"/>
      <c r="N799" s="243"/>
      <c r="O799" s="244"/>
      <c r="P799" s="245"/>
      <c r="Q799" s="148"/>
      <c r="R799" s="148"/>
      <c r="S799" s="148"/>
      <c r="T799" s="148"/>
      <c r="U799" s="148"/>
      <c r="V799" s="148"/>
      <c r="W799" s="148"/>
      <c r="X799" s="148"/>
      <c r="Y799" s="148"/>
      <c r="Z799" s="148"/>
    </row>
    <row r="800" spans="1:26" ht="15.75" customHeight="1">
      <c r="A800" s="148"/>
      <c r="B800" s="148"/>
      <c r="C800" s="148"/>
      <c r="D800" s="148"/>
      <c r="E800" s="148"/>
      <c r="F800" s="148"/>
      <c r="G800" s="148"/>
      <c r="H800" s="227"/>
      <c r="I800" s="148"/>
      <c r="J800" s="148"/>
      <c r="K800" s="148"/>
      <c r="L800" s="148"/>
      <c r="M800" s="148"/>
      <c r="N800" s="243"/>
      <c r="O800" s="244"/>
      <c r="P800" s="245"/>
      <c r="Q800" s="148"/>
      <c r="R800" s="148"/>
      <c r="S800" s="148"/>
      <c r="T800" s="148"/>
      <c r="U800" s="148"/>
      <c r="V800" s="148"/>
      <c r="W800" s="148"/>
      <c r="X800" s="148"/>
      <c r="Y800" s="148"/>
      <c r="Z800" s="148"/>
    </row>
    <row r="801" spans="1:26" ht="15.75" customHeight="1">
      <c r="A801" s="148"/>
      <c r="B801" s="148"/>
      <c r="C801" s="148"/>
      <c r="D801" s="148"/>
      <c r="E801" s="148"/>
      <c r="F801" s="148"/>
      <c r="G801" s="148"/>
      <c r="H801" s="227"/>
      <c r="I801" s="148"/>
      <c r="J801" s="148"/>
      <c r="K801" s="148"/>
      <c r="L801" s="148"/>
      <c r="M801" s="148"/>
      <c r="N801" s="243"/>
      <c r="O801" s="244"/>
      <c r="P801" s="245"/>
      <c r="Q801" s="148"/>
      <c r="R801" s="148"/>
      <c r="S801" s="148"/>
      <c r="T801" s="148"/>
      <c r="U801" s="148"/>
      <c r="V801" s="148"/>
      <c r="W801" s="148"/>
      <c r="X801" s="148"/>
      <c r="Y801" s="148"/>
      <c r="Z801" s="148"/>
    </row>
    <row r="802" spans="1:26" ht="15.75" customHeight="1">
      <c r="A802" s="148"/>
      <c r="B802" s="148"/>
      <c r="C802" s="148"/>
      <c r="D802" s="148"/>
      <c r="E802" s="148"/>
      <c r="F802" s="148"/>
      <c r="G802" s="148"/>
      <c r="H802" s="227"/>
      <c r="I802" s="148"/>
      <c r="J802" s="148"/>
      <c r="K802" s="148"/>
      <c r="L802" s="148"/>
      <c r="M802" s="148"/>
      <c r="N802" s="243"/>
      <c r="O802" s="244"/>
      <c r="P802" s="245"/>
      <c r="Q802" s="148"/>
      <c r="R802" s="148"/>
      <c r="S802" s="148"/>
      <c r="T802" s="148"/>
      <c r="U802" s="148"/>
      <c r="V802" s="148"/>
      <c r="W802" s="148"/>
      <c r="X802" s="148"/>
      <c r="Y802" s="148"/>
      <c r="Z802" s="148"/>
    </row>
    <row r="803" spans="1:26" ht="15.75" customHeight="1">
      <c r="A803" s="148"/>
      <c r="B803" s="148"/>
      <c r="C803" s="148"/>
      <c r="D803" s="148"/>
      <c r="E803" s="148"/>
      <c r="F803" s="148"/>
      <c r="G803" s="148"/>
      <c r="H803" s="227"/>
      <c r="I803" s="148"/>
      <c r="J803" s="148"/>
      <c r="K803" s="148"/>
      <c r="L803" s="148"/>
      <c r="M803" s="148"/>
      <c r="N803" s="243"/>
      <c r="O803" s="244"/>
      <c r="P803" s="245"/>
      <c r="Q803" s="148"/>
      <c r="R803" s="148"/>
      <c r="S803" s="148"/>
      <c r="T803" s="148"/>
      <c r="U803" s="148"/>
      <c r="V803" s="148"/>
      <c r="W803" s="148"/>
      <c r="X803" s="148"/>
      <c r="Y803" s="148"/>
      <c r="Z803" s="148"/>
    </row>
    <row r="804" spans="1:26" ht="15.75" customHeight="1">
      <c r="A804" s="148"/>
      <c r="B804" s="148"/>
      <c r="C804" s="148"/>
      <c r="D804" s="148"/>
      <c r="E804" s="148"/>
      <c r="F804" s="148"/>
      <c r="G804" s="148"/>
      <c r="H804" s="227"/>
      <c r="I804" s="148"/>
      <c r="J804" s="148"/>
      <c r="K804" s="148"/>
      <c r="L804" s="148"/>
      <c r="M804" s="148"/>
      <c r="N804" s="243"/>
      <c r="O804" s="244"/>
      <c r="P804" s="245"/>
      <c r="Q804" s="148"/>
      <c r="R804" s="148"/>
      <c r="S804" s="148"/>
      <c r="T804" s="148"/>
      <c r="U804" s="148"/>
      <c r="V804" s="148"/>
      <c r="W804" s="148"/>
      <c r="X804" s="148"/>
      <c r="Y804" s="148"/>
      <c r="Z804" s="148"/>
    </row>
    <row r="805" spans="1:26" ht="15.75" customHeight="1">
      <c r="A805" s="148"/>
      <c r="B805" s="148"/>
      <c r="C805" s="148"/>
      <c r="D805" s="148"/>
      <c r="E805" s="148"/>
      <c r="F805" s="148"/>
      <c r="G805" s="148"/>
      <c r="H805" s="227"/>
      <c r="I805" s="148"/>
      <c r="J805" s="148"/>
      <c r="K805" s="148"/>
      <c r="L805" s="148"/>
      <c r="M805" s="148"/>
      <c r="N805" s="243"/>
      <c r="O805" s="244"/>
      <c r="P805" s="245"/>
      <c r="Q805" s="148"/>
      <c r="R805" s="148"/>
      <c r="S805" s="148"/>
      <c r="T805" s="148"/>
      <c r="U805" s="148"/>
      <c r="V805" s="148"/>
      <c r="W805" s="148"/>
      <c r="X805" s="148"/>
      <c r="Y805" s="148"/>
      <c r="Z805" s="148"/>
    </row>
    <row r="806" spans="1:26" ht="15.75" customHeight="1">
      <c r="A806" s="148"/>
      <c r="B806" s="148"/>
      <c r="C806" s="148"/>
      <c r="D806" s="148"/>
      <c r="E806" s="148"/>
      <c r="F806" s="148"/>
      <c r="G806" s="148"/>
      <c r="H806" s="227"/>
      <c r="I806" s="148"/>
      <c r="J806" s="148"/>
      <c r="K806" s="148"/>
      <c r="L806" s="148"/>
      <c r="M806" s="148"/>
      <c r="N806" s="243"/>
      <c r="O806" s="244"/>
      <c r="P806" s="245"/>
      <c r="Q806" s="148"/>
      <c r="R806" s="148"/>
      <c r="S806" s="148"/>
      <c r="T806" s="148"/>
      <c r="U806" s="148"/>
      <c r="V806" s="148"/>
      <c r="W806" s="148"/>
      <c r="X806" s="148"/>
      <c r="Y806" s="148"/>
      <c r="Z806" s="148"/>
    </row>
    <row r="807" spans="1:26" ht="15.75" customHeight="1">
      <c r="A807" s="148"/>
      <c r="B807" s="148"/>
      <c r="C807" s="148"/>
      <c r="D807" s="148"/>
      <c r="E807" s="148"/>
      <c r="F807" s="148"/>
      <c r="G807" s="148"/>
      <c r="H807" s="227"/>
      <c r="I807" s="148"/>
      <c r="J807" s="148"/>
      <c r="K807" s="148"/>
      <c r="L807" s="148"/>
      <c r="M807" s="148"/>
      <c r="N807" s="243"/>
      <c r="O807" s="244"/>
      <c r="P807" s="245"/>
      <c r="Q807" s="148"/>
      <c r="R807" s="148"/>
      <c r="S807" s="148"/>
      <c r="T807" s="148"/>
      <c r="U807" s="148"/>
      <c r="V807" s="148"/>
      <c r="W807" s="148"/>
      <c r="X807" s="148"/>
      <c r="Y807" s="148"/>
      <c r="Z807" s="148"/>
    </row>
    <row r="808" spans="1:26" ht="15.75" customHeight="1">
      <c r="A808" s="148"/>
      <c r="B808" s="148"/>
      <c r="C808" s="148"/>
      <c r="D808" s="148"/>
      <c r="E808" s="148"/>
      <c r="F808" s="148"/>
      <c r="G808" s="148"/>
      <c r="H808" s="227"/>
      <c r="I808" s="148"/>
      <c r="J808" s="148"/>
      <c r="K808" s="148"/>
      <c r="L808" s="148"/>
      <c r="M808" s="148"/>
      <c r="N808" s="243"/>
      <c r="O808" s="244"/>
      <c r="P808" s="245"/>
      <c r="Q808" s="148"/>
      <c r="R808" s="148"/>
      <c r="S808" s="148"/>
      <c r="T808" s="148"/>
      <c r="U808" s="148"/>
      <c r="V808" s="148"/>
      <c r="W808" s="148"/>
      <c r="X808" s="148"/>
      <c r="Y808" s="148"/>
      <c r="Z808" s="148"/>
    </row>
    <row r="809" spans="1:26" ht="15.75" customHeight="1">
      <c r="A809" s="148"/>
      <c r="B809" s="148"/>
      <c r="C809" s="148"/>
      <c r="D809" s="148"/>
      <c r="E809" s="148"/>
      <c r="F809" s="148"/>
      <c r="G809" s="148"/>
      <c r="H809" s="227"/>
      <c r="I809" s="148"/>
      <c r="J809" s="148"/>
      <c r="K809" s="148"/>
      <c r="L809" s="148"/>
      <c r="M809" s="148"/>
      <c r="N809" s="243"/>
      <c r="O809" s="244"/>
      <c r="P809" s="245"/>
      <c r="Q809" s="148"/>
      <c r="R809" s="148"/>
      <c r="S809" s="148"/>
      <c r="T809" s="148"/>
      <c r="U809" s="148"/>
      <c r="V809" s="148"/>
      <c r="W809" s="148"/>
      <c r="X809" s="148"/>
      <c r="Y809" s="148"/>
      <c r="Z809" s="148"/>
    </row>
    <row r="810" spans="1:26" ht="15.75" customHeight="1">
      <c r="A810" s="148"/>
      <c r="B810" s="148"/>
      <c r="C810" s="148"/>
      <c r="D810" s="148"/>
      <c r="E810" s="148"/>
      <c r="F810" s="148"/>
      <c r="G810" s="148"/>
      <c r="H810" s="227"/>
      <c r="I810" s="148"/>
      <c r="J810" s="148"/>
      <c r="K810" s="148"/>
      <c r="L810" s="148"/>
      <c r="M810" s="148"/>
      <c r="N810" s="243"/>
      <c r="O810" s="244"/>
      <c r="P810" s="245"/>
      <c r="Q810" s="148"/>
      <c r="R810" s="148"/>
      <c r="S810" s="148"/>
      <c r="T810" s="148"/>
      <c r="U810" s="148"/>
      <c r="V810" s="148"/>
      <c r="W810" s="148"/>
      <c r="X810" s="148"/>
      <c r="Y810" s="148"/>
      <c r="Z810" s="148"/>
    </row>
    <row r="811" spans="1:26" ht="15.75" customHeight="1">
      <c r="A811" s="148"/>
      <c r="B811" s="148"/>
      <c r="C811" s="148"/>
      <c r="D811" s="148"/>
      <c r="E811" s="148"/>
      <c r="F811" s="148"/>
      <c r="G811" s="148"/>
      <c r="H811" s="227"/>
      <c r="I811" s="148"/>
      <c r="J811" s="148"/>
      <c r="K811" s="148"/>
      <c r="L811" s="148"/>
      <c r="M811" s="148"/>
      <c r="N811" s="243"/>
      <c r="O811" s="244"/>
      <c r="P811" s="245"/>
      <c r="Q811" s="148"/>
      <c r="R811" s="148"/>
      <c r="S811" s="148"/>
      <c r="T811" s="148"/>
      <c r="U811" s="148"/>
      <c r="V811" s="148"/>
      <c r="W811" s="148"/>
      <c r="X811" s="148"/>
      <c r="Y811" s="148"/>
      <c r="Z811" s="148"/>
    </row>
    <row r="812" spans="1:26" ht="15.75" customHeight="1">
      <c r="A812" s="148"/>
      <c r="B812" s="148"/>
      <c r="C812" s="148"/>
      <c r="D812" s="148"/>
      <c r="E812" s="148"/>
      <c r="F812" s="148"/>
      <c r="G812" s="148"/>
      <c r="H812" s="227"/>
      <c r="I812" s="148"/>
      <c r="J812" s="148"/>
      <c r="K812" s="148"/>
      <c r="L812" s="148"/>
      <c r="M812" s="148"/>
      <c r="N812" s="243"/>
      <c r="O812" s="244"/>
      <c r="P812" s="245"/>
      <c r="Q812" s="148"/>
      <c r="R812" s="148"/>
      <c r="S812" s="148"/>
      <c r="T812" s="148"/>
      <c r="U812" s="148"/>
      <c r="V812" s="148"/>
      <c r="W812" s="148"/>
      <c r="X812" s="148"/>
      <c r="Y812" s="148"/>
      <c r="Z812" s="148"/>
    </row>
    <row r="813" spans="1:26" ht="15.75" customHeight="1">
      <c r="A813" s="148"/>
      <c r="B813" s="148"/>
      <c r="C813" s="148"/>
      <c r="D813" s="148"/>
      <c r="E813" s="148"/>
      <c r="F813" s="148"/>
      <c r="G813" s="148"/>
      <c r="H813" s="227"/>
      <c r="I813" s="148"/>
      <c r="J813" s="148"/>
      <c r="K813" s="148"/>
      <c r="L813" s="148"/>
      <c r="M813" s="148"/>
      <c r="N813" s="243"/>
      <c r="O813" s="244"/>
      <c r="P813" s="245"/>
      <c r="Q813" s="148"/>
      <c r="R813" s="148"/>
      <c r="S813" s="148"/>
      <c r="T813" s="148"/>
      <c r="U813" s="148"/>
      <c r="V813" s="148"/>
      <c r="W813" s="148"/>
      <c r="X813" s="148"/>
      <c r="Y813" s="148"/>
      <c r="Z813" s="148"/>
    </row>
    <row r="814" spans="1:26" ht="15.75" customHeight="1">
      <c r="A814" s="148"/>
      <c r="B814" s="148"/>
      <c r="C814" s="148"/>
      <c r="D814" s="148"/>
      <c r="E814" s="148"/>
      <c r="F814" s="148"/>
      <c r="G814" s="148"/>
      <c r="H814" s="227"/>
      <c r="I814" s="148"/>
      <c r="J814" s="148"/>
      <c r="K814" s="148"/>
      <c r="L814" s="148"/>
      <c r="M814" s="148"/>
      <c r="N814" s="243"/>
      <c r="O814" s="244"/>
      <c r="P814" s="245"/>
      <c r="Q814" s="148"/>
      <c r="R814" s="148"/>
      <c r="S814" s="148"/>
      <c r="T814" s="148"/>
      <c r="U814" s="148"/>
      <c r="V814" s="148"/>
      <c r="W814" s="148"/>
      <c r="X814" s="148"/>
      <c r="Y814" s="148"/>
      <c r="Z814" s="148"/>
    </row>
    <row r="815" spans="1:26" ht="15.75" customHeight="1">
      <c r="A815" s="148"/>
      <c r="B815" s="148"/>
      <c r="C815" s="148"/>
      <c r="D815" s="148"/>
      <c r="E815" s="148"/>
      <c r="F815" s="148"/>
      <c r="G815" s="148"/>
      <c r="H815" s="227"/>
      <c r="I815" s="148"/>
      <c r="J815" s="148"/>
      <c r="K815" s="148"/>
      <c r="L815" s="148"/>
      <c r="M815" s="148"/>
      <c r="N815" s="243"/>
      <c r="O815" s="244"/>
      <c r="P815" s="245"/>
      <c r="Q815" s="148"/>
      <c r="R815" s="148"/>
      <c r="S815" s="148"/>
      <c r="T815" s="148"/>
      <c r="U815" s="148"/>
      <c r="V815" s="148"/>
      <c r="W815" s="148"/>
      <c r="X815" s="148"/>
      <c r="Y815" s="148"/>
      <c r="Z815" s="148"/>
    </row>
    <row r="816" spans="1:26" ht="15.75" customHeight="1">
      <c r="A816" s="148"/>
      <c r="B816" s="148"/>
      <c r="C816" s="148"/>
      <c r="D816" s="148"/>
      <c r="E816" s="148"/>
      <c r="F816" s="148"/>
      <c r="G816" s="148"/>
      <c r="H816" s="227"/>
      <c r="I816" s="148"/>
      <c r="J816" s="148"/>
      <c r="K816" s="148"/>
      <c r="L816" s="148"/>
      <c r="M816" s="148"/>
      <c r="N816" s="243"/>
      <c r="O816" s="244"/>
      <c r="P816" s="245"/>
      <c r="Q816" s="148"/>
      <c r="R816" s="148"/>
      <c r="S816" s="148"/>
      <c r="T816" s="148"/>
      <c r="U816" s="148"/>
      <c r="V816" s="148"/>
      <c r="W816" s="148"/>
      <c r="X816" s="148"/>
      <c r="Y816" s="148"/>
      <c r="Z816" s="148"/>
    </row>
    <row r="817" spans="1:26" ht="15.75" customHeight="1">
      <c r="A817" s="148"/>
      <c r="B817" s="148"/>
      <c r="C817" s="148"/>
      <c r="D817" s="148"/>
      <c r="E817" s="148"/>
      <c r="F817" s="148"/>
      <c r="G817" s="148"/>
      <c r="H817" s="227"/>
      <c r="I817" s="148"/>
      <c r="J817" s="148"/>
      <c r="K817" s="148"/>
      <c r="L817" s="148"/>
      <c r="M817" s="148"/>
      <c r="N817" s="243"/>
      <c r="O817" s="244"/>
      <c r="P817" s="245"/>
      <c r="Q817" s="148"/>
      <c r="R817" s="148"/>
      <c r="S817" s="148"/>
      <c r="T817" s="148"/>
      <c r="U817" s="148"/>
      <c r="V817" s="148"/>
      <c r="W817" s="148"/>
      <c r="X817" s="148"/>
      <c r="Y817" s="148"/>
      <c r="Z817" s="148"/>
    </row>
    <row r="818" spans="1:26" ht="15.75" customHeight="1">
      <c r="A818" s="148"/>
      <c r="B818" s="148"/>
      <c r="C818" s="148"/>
      <c r="D818" s="148"/>
      <c r="E818" s="148"/>
      <c r="F818" s="148"/>
      <c r="G818" s="148"/>
      <c r="H818" s="227"/>
      <c r="I818" s="148"/>
      <c r="J818" s="148"/>
      <c r="K818" s="148"/>
      <c r="L818" s="148"/>
      <c r="M818" s="148"/>
      <c r="N818" s="243"/>
      <c r="O818" s="244"/>
      <c r="P818" s="245"/>
      <c r="Q818" s="148"/>
      <c r="R818" s="148"/>
      <c r="S818" s="148"/>
      <c r="T818" s="148"/>
      <c r="U818" s="148"/>
      <c r="V818" s="148"/>
      <c r="W818" s="148"/>
      <c r="X818" s="148"/>
      <c r="Y818" s="148"/>
      <c r="Z818" s="148"/>
    </row>
    <row r="819" spans="1:26" ht="15.75" customHeight="1">
      <c r="A819" s="148"/>
      <c r="B819" s="148"/>
      <c r="C819" s="148"/>
      <c r="D819" s="148"/>
      <c r="E819" s="148"/>
      <c r="F819" s="148"/>
      <c r="G819" s="148"/>
      <c r="H819" s="227"/>
      <c r="I819" s="148"/>
      <c r="J819" s="148"/>
      <c r="K819" s="148"/>
      <c r="L819" s="148"/>
      <c r="M819" s="148"/>
      <c r="N819" s="243"/>
      <c r="O819" s="244"/>
      <c r="P819" s="245"/>
      <c r="Q819" s="148"/>
      <c r="R819" s="148"/>
      <c r="S819" s="148"/>
      <c r="T819" s="148"/>
      <c r="U819" s="148"/>
      <c r="V819" s="148"/>
      <c r="W819" s="148"/>
      <c r="X819" s="148"/>
      <c r="Y819" s="148"/>
      <c r="Z819" s="148"/>
    </row>
    <row r="820" spans="1:26" ht="15.75" customHeight="1">
      <c r="A820" s="148"/>
      <c r="B820" s="148"/>
      <c r="C820" s="148"/>
      <c r="D820" s="148"/>
      <c r="E820" s="148"/>
      <c r="F820" s="148"/>
      <c r="G820" s="148"/>
      <c r="H820" s="227"/>
      <c r="I820" s="148"/>
      <c r="J820" s="148"/>
      <c r="K820" s="148"/>
      <c r="L820" s="148"/>
      <c r="M820" s="148"/>
      <c r="N820" s="243"/>
      <c r="O820" s="244"/>
      <c r="P820" s="245"/>
      <c r="Q820" s="148"/>
      <c r="R820" s="148"/>
      <c r="S820" s="148"/>
      <c r="T820" s="148"/>
      <c r="U820" s="148"/>
      <c r="V820" s="148"/>
      <c r="W820" s="148"/>
      <c r="X820" s="148"/>
      <c r="Y820" s="148"/>
      <c r="Z820" s="148"/>
    </row>
    <row r="821" spans="1:26" ht="15.75" customHeight="1">
      <c r="A821" s="148"/>
      <c r="B821" s="148"/>
      <c r="C821" s="148"/>
      <c r="D821" s="148"/>
      <c r="E821" s="148"/>
      <c r="F821" s="148"/>
      <c r="G821" s="148"/>
      <c r="H821" s="227"/>
      <c r="I821" s="148"/>
      <c r="J821" s="148"/>
      <c r="K821" s="148"/>
      <c r="L821" s="148"/>
      <c r="M821" s="148"/>
      <c r="N821" s="243"/>
      <c r="O821" s="244"/>
      <c r="P821" s="245"/>
      <c r="Q821" s="148"/>
      <c r="R821" s="148"/>
      <c r="S821" s="148"/>
      <c r="T821" s="148"/>
      <c r="U821" s="148"/>
      <c r="V821" s="148"/>
      <c r="W821" s="148"/>
      <c r="X821" s="148"/>
      <c r="Y821" s="148"/>
      <c r="Z821" s="148"/>
    </row>
    <row r="822" spans="1:26" ht="15.75" customHeight="1">
      <c r="A822" s="148"/>
      <c r="B822" s="148"/>
      <c r="C822" s="148"/>
      <c r="D822" s="148"/>
      <c r="E822" s="148"/>
      <c r="F822" s="148"/>
      <c r="G822" s="148"/>
      <c r="H822" s="227"/>
      <c r="I822" s="148"/>
      <c r="J822" s="148"/>
      <c r="K822" s="148"/>
      <c r="L822" s="148"/>
      <c r="M822" s="148"/>
      <c r="N822" s="243"/>
      <c r="O822" s="244"/>
      <c r="P822" s="245"/>
      <c r="Q822" s="148"/>
      <c r="R822" s="148"/>
      <c r="S822" s="148"/>
      <c r="T822" s="148"/>
      <c r="U822" s="148"/>
      <c r="V822" s="148"/>
      <c r="W822" s="148"/>
      <c r="X822" s="148"/>
      <c r="Y822" s="148"/>
      <c r="Z822" s="148"/>
    </row>
    <row r="823" spans="1:26" ht="15.75" customHeight="1">
      <c r="A823" s="148"/>
      <c r="B823" s="148"/>
      <c r="C823" s="148"/>
      <c r="D823" s="148"/>
      <c r="E823" s="148"/>
      <c r="F823" s="148"/>
      <c r="G823" s="148"/>
      <c r="H823" s="227"/>
      <c r="I823" s="148"/>
      <c r="J823" s="148"/>
      <c r="K823" s="148"/>
      <c r="L823" s="148"/>
      <c r="M823" s="148"/>
      <c r="N823" s="243"/>
      <c r="O823" s="244"/>
      <c r="P823" s="245"/>
      <c r="Q823" s="148"/>
      <c r="R823" s="148"/>
      <c r="S823" s="148"/>
      <c r="T823" s="148"/>
      <c r="U823" s="148"/>
      <c r="V823" s="148"/>
      <c r="W823" s="148"/>
      <c r="X823" s="148"/>
      <c r="Y823" s="148"/>
      <c r="Z823" s="148"/>
    </row>
    <row r="824" spans="1:26" ht="15.75" customHeight="1">
      <c r="A824" s="148"/>
      <c r="B824" s="148"/>
      <c r="C824" s="148"/>
      <c r="D824" s="148"/>
      <c r="E824" s="148"/>
      <c r="F824" s="148"/>
      <c r="G824" s="148"/>
      <c r="H824" s="227"/>
      <c r="I824" s="148"/>
      <c r="J824" s="148"/>
      <c r="K824" s="148"/>
      <c r="L824" s="148"/>
      <c r="M824" s="148"/>
      <c r="N824" s="243"/>
      <c r="O824" s="244"/>
      <c r="P824" s="245"/>
      <c r="Q824" s="148"/>
      <c r="R824" s="148"/>
      <c r="S824" s="148"/>
      <c r="T824" s="148"/>
      <c r="U824" s="148"/>
      <c r="V824" s="148"/>
      <c r="W824" s="148"/>
      <c r="X824" s="148"/>
      <c r="Y824" s="148"/>
      <c r="Z824" s="148"/>
    </row>
    <row r="825" spans="1:26" ht="15.75" customHeight="1">
      <c r="A825" s="148"/>
      <c r="B825" s="148"/>
      <c r="C825" s="148"/>
      <c r="D825" s="148"/>
      <c r="E825" s="148"/>
      <c r="F825" s="148"/>
      <c r="G825" s="148"/>
      <c r="H825" s="227"/>
      <c r="I825" s="148"/>
      <c r="J825" s="148"/>
      <c r="K825" s="148"/>
      <c r="L825" s="148"/>
      <c r="M825" s="148"/>
      <c r="N825" s="243"/>
      <c r="O825" s="244"/>
      <c r="P825" s="245"/>
      <c r="Q825" s="148"/>
      <c r="R825" s="148"/>
      <c r="S825" s="148"/>
      <c r="T825" s="148"/>
      <c r="U825" s="148"/>
      <c r="V825" s="148"/>
      <c r="W825" s="148"/>
      <c r="X825" s="148"/>
      <c r="Y825" s="148"/>
      <c r="Z825" s="148"/>
    </row>
    <row r="826" spans="1:26" ht="15.75" customHeight="1">
      <c r="A826" s="148"/>
      <c r="B826" s="148"/>
      <c r="C826" s="148"/>
      <c r="D826" s="148"/>
      <c r="E826" s="148"/>
      <c r="F826" s="148"/>
      <c r="G826" s="148"/>
      <c r="H826" s="227"/>
      <c r="I826" s="148"/>
      <c r="J826" s="148"/>
      <c r="K826" s="148"/>
      <c r="L826" s="148"/>
      <c r="M826" s="148"/>
      <c r="N826" s="243"/>
      <c r="O826" s="244"/>
      <c r="P826" s="245"/>
      <c r="Q826" s="148"/>
      <c r="R826" s="148"/>
      <c r="S826" s="148"/>
      <c r="T826" s="148"/>
      <c r="U826" s="148"/>
      <c r="V826" s="148"/>
      <c r="W826" s="148"/>
      <c r="X826" s="148"/>
      <c r="Y826" s="148"/>
      <c r="Z826" s="148"/>
    </row>
    <row r="827" spans="1:26" ht="15.75" customHeight="1">
      <c r="A827" s="148"/>
      <c r="B827" s="148"/>
      <c r="C827" s="148"/>
      <c r="D827" s="148"/>
      <c r="E827" s="148"/>
      <c r="F827" s="148"/>
      <c r="G827" s="148"/>
      <c r="H827" s="227"/>
      <c r="I827" s="148"/>
      <c r="J827" s="148"/>
      <c r="K827" s="148"/>
      <c r="L827" s="148"/>
      <c r="M827" s="148"/>
      <c r="N827" s="243"/>
      <c r="O827" s="244"/>
      <c r="P827" s="245"/>
      <c r="Q827" s="148"/>
      <c r="R827" s="148"/>
      <c r="S827" s="148"/>
      <c r="T827" s="148"/>
      <c r="U827" s="148"/>
      <c r="V827" s="148"/>
      <c r="W827" s="148"/>
      <c r="X827" s="148"/>
      <c r="Y827" s="148"/>
      <c r="Z827" s="148"/>
    </row>
    <row r="828" spans="1:26" ht="15.75" customHeight="1">
      <c r="A828" s="148"/>
      <c r="B828" s="148"/>
      <c r="C828" s="148"/>
      <c r="D828" s="148"/>
      <c r="E828" s="148"/>
      <c r="F828" s="148"/>
      <c r="G828" s="148"/>
      <c r="H828" s="227"/>
      <c r="I828" s="148"/>
      <c r="J828" s="148"/>
      <c r="K828" s="148"/>
      <c r="L828" s="148"/>
      <c r="M828" s="148"/>
      <c r="N828" s="243"/>
      <c r="O828" s="244"/>
      <c r="P828" s="245"/>
      <c r="Q828" s="148"/>
      <c r="R828" s="148"/>
      <c r="S828" s="148"/>
      <c r="T828" s="148"/>
      <c r="U828" s="148"/>
      <c r="V828" s="148"/>
      <c r="W828" s="148"/>
      <c r="X828" s="148"/>
      <c r="Y828" s="148"/>
      <c r="Z828" s="148"/>
    </row>
    <row r="829" spans="1:26" ht="15.75" customHeight="1">
      <c r="A829" s="148"/>
      <c r="B829" s="148"/>
      <c r="C829" s="148"/>
      <c r="D829" s="148"/>
      <c r="E829" s="148"/>
      <c r="F829" s="148"/>
      <c r="G829" s="148"/>
      <c r="H829" s="227"/>
      <c r="I829" s="148"/>
      <c r="J829" s="148"/>
      <c r="K829" s="148"/>
      <c r="L829" s="148"/>
      <c r="M829" s="148"/>
      <c r="N829" s="243"/>
      <c r="O829" s="244"/>
      <c r="P829" s="245"/>
      <c r="Q829" s="148"/>
      <c r="R829" s="148"/>
      <c r="S829" s="148"/>
      <c r="T829" s="148"/>
      <c r="U829" s="148"/>
      <c r="V829" s="148"/>
      <c r="W829" s="148"/>
      <c r="X829" s="148"/>
      <c r="Y829" s="148"/>
      <c r="Z829" s="148"/>
    </row>
    <row r="830" spans="1:26" ht="15.75" customHeight="1">
      <c r="A830" s="148"/>
      <c r="B830" s="148"/>
      <c r="C830" s="148"/>
      <c r="D830" s="148"/>
      <c r="E830" s="148"/>
      <c r="F830" s="148"/>
      <c r="G830" s="148"/>
      <c r="H830" s="227"/>
      <c r="I830" s="148"/>
      <c r="J830" s="148"/>
      <c r="K830" s="148"/>
      <c r="L830" s="148"/>
      <c r="M830" s="148"/>
      <c r="N830" s="243"/>
      <c r="O830" s="244"/>
      <c r="P830" s="245"/>
      <c r="Q830" s="148"/>
      <c r="R830" s="148"/>
      <c r="S830" s="148"/>
      <c r="T830" s="148"/>
      <c r="U830" s="148"/>
      <c r="V830" s="148"/>
      <c r="W830" s="148"/>
      <c r="X830" s="148"/>
      <c r="Y830" s="148"/>
      <c r="Z830" s="148"/>
    </row>
    <row r="831" spans="1:26" ht="15.75" customHeight="1">
      <c r="A831" s="148"/>
      <c r="B831" s="148"/>
      <c r="C831" s="148"/>
      <c r="D831" s="148"/>
      <c r="E831" s="148"/>
      <c r="F831" s="148"/>
      <c r="G831" s="148"/>
      <c r="H831" s="227"/>
      <c r="I831" s="148"/>
      <c r="J831" s="148"/>
      <c r="K831" s="148"/>
      <c r="L831" s="148"/>
      <c r="M831" s="148"/>
      <c r="N831" s="243"/>
      <c r="O831" s="244"/>
      <c r="P831" s="245"/>
      <c r="Q831" s="148"/>
      <c r="R831" s="148"/>
      <c r="S831" s="148"/>
      <c r="T831" s="148"/>
      <c r="U831" s="148"/>
      <c r="V831" s="148"/>
      <c r="W831" s="148"/>
      <c r="X831" s="148"/>
      <c r="Y831" s="148"/>
      <c r="Z831" s="148"/>
    </row>
    <row r="832" spans="1:26" ht="15.75" customHeight="1">
      <c r="A832" s="148"/>
      <c r="B832" s="148"/>
      <c r="C832" s="148"/>
      <c r="D832" s="148"/>
      <c r="E832" s="148"/>
      <c r="F832" s="148"/>
      <c r="G832" s="148"/>
      <c r="H832" s="227"/>
      <c r="I832" s="148"/>
      <c r="J832" s="148"/>
      <c r="K832" s="148"/>
      <c r="L832" s="148"/>
      <c r="M832" s="148"/>
      <c r="N832" s="243"/>
      <c r="O832" s="244"/>
      <c r="P832" s="245"/>
      <c r="Q832" s="148"/>
      <c r="R832" s="148"/>
      <c r="S832" s="148"/>
      <c r="T832" s="148"/>
      <c r="U832" s="148"/>
      <c r="V832" s="148"/>
      <c r="W832" s="148"/>
      <c r="X832" s="148"/>
      <c r="Y832" s="148"/>
      <c r="Z832" s="148"/>
    </row>
    <row r="833" spans="1:26" ht="15.75" customHeight="1">
      <c r="A833" s="148"/>
      <c r="B833" s="148"/>
      <c r="C833" s="148"/>
      <c r="D833" s="148"/>
      <c r="E833" s="148"/>
      <c r="F833" s="148"/>
      <c r="G833" s="148"/>
      <c r="H833" s="227"/>
      <c r="I833" s="148"/>
      <c r="J833" s="148"/>
      <c r="K833" s="148"/>
      <c r="L833" s="148"/>
      <c r="M833" s="148"/>
      <c r="N833" s="243"/>
      <c r="O833" s="244"/>
      <c r="P833" s="245"/>
      <c r="Q833" s="148"/>
      <c r="R833" s="148"/>
      <c r="S833" s="148"/>
      <c r="T833" s="148"/>
      <c r="U833" s="148"/>
      <c r="V833" s="148"/>
      <c r="W833" s="148"/>
      <c r="X833" s="148"/>
      <c r="Y833" s="148"/>
      <c r="Z833" s="148"/>
    </row>
    <row r="834" spans="1:26" ht="15.75" customHeight="1">
      <c r="A834" s="148"/>
      <c r="B834" s="148"/>
      <c r="C834" s="148"/>
      <c r="D834" s="148"/>
      <c r="E834" s="148"/>
      <c r="F834" s="148"/>
      <c r="G834" s="148"/>
      <c r="H834" s="227"/>
      <c r="I834" s="148"/>
      <c r="J834" s="148"/>
      <c r="K834" s="148"/>
      <c r="L834" s="148"/>
      <c r="M834" s="148"/>
      <c r="N834" s="243"/>
      <c r="O834" s="244"/>
      <c r="P834" s="245"/>
      <c r="Q834" s="148"/>
      <c r="R834" s="148"/>
      <c r="S834" s="148"/>
      <c r="T834" s="148"/>
      <c r="U834" s="148"/>
      <c r="V834" s="148"/>
      <c r="W834" s="148"/>
      <c r="X834" s="148"/>
      <c r="Y834" s="148"/>
      <c r="Z834" s="148"/>
    </row>
    <row r="835" spans="1:26" ht="15.75" customHeight="1">
      <c r="A835" s="148"/>
      <c r="B835" s="148"/>
      <c r="C835" s="148"/>
      <c r="D835" s="148"/>
      <c r="E835" s="148"/>
      <c r="F835" s="148"/>
      <c r="G835" s="148"/>
      <c r="H835" s="227"/>
      <c r="I835" s="148"/>
      <c r="J835" s="148"/>
      <c r="K835" s="148"/>
      <c r="L835" s="148"/>
      <c r="M835" s="148"/>
      <c r="N835" s="243"/>
      <c r="O835" s="244"/>
      <c r="P835" s="245"/>
      <c r="Q835" s="148"/>
      <c r="R835" s="148"/>
      <c r="S835" s="148"/>
      <c r="T835" s="148"/>
      <c r="U835" s="148"/>
      <c r="V835" s="148"/>
      <c r="W835" s="148"/>
      <c r="X835" s="148"/>
      <c r="Y835" s="148"/>
      <c r="Z835" s="148"/>
    </row>
    <row r="836" spans="1:26" ht="15.75" customHeight="1">
      <c r="A836" s="148"/>
      <c r="B836" s="148"/>
      <c r="C836" s="148"/>
      <c r="D836" s="148"/>
      <c r="E836" s="148"/>
      <c r="F836" s="148"/>
      <c r="G836" s="148"/>
      <c r="H836" s="227"/>
      <c r="I836" s="148"/>
      <c r="J836" s="148"/>
      <c r="K836" s="148"/>
      <c r="L836" s="148"/>
      <c r="M836" s="148"/>
      <c r="N836" s="243"/>
      <c r="O836" s="244"/>
      <c r="P836" s="245"/>
      <c r="Q836" s="148"/>
      <c r="R836" s="148"/>
      <c r="S836" s="148"/>
      <c r="T836" s="148"/>
      <c r="U836" s="148"/>
      <c r="V836" s="148"/>
      <c r="W836" s="148"/>
      <c r="X836" s="148"/>
      <c r="Y836" s="148"/>
      <c r="Z836" s="148"/>
    </row>
    <row r="837" spans="1:26" ht="15.75" customHeight="1">
      <c r="A837" s="148"/>
      <c r="B837" s="148"/>
      <c r="C837" s="148"/>
      <c r="D837" s="148"/>
      <c r="E837" s="148"/>
      <c r="F837" s="148"/>
      <c r="G837" s="148"/>
      <c r="H837" s="227"/>
      <c r="I837" s="148"/>
      <c r="J837" s="148"/>
      <c r="K837" s="148"/>
      <c r="L837" s="148"/>
      <c r="M837" s="148"/>
      <c r="N837" s="243"/>
      <c r="O837" s="244"/>
      <c r="P837" s="245"/>
      <c r="Q837" s="148"/>
      <c r="R837" s="148"/>
      <c r="S837" s="148"/>
      <c r="T837" s="148"/>
      <c r="U837" s="148"/>
      <c r="V837" s="148"/>
      <c r="W837" s="148"/>
      <c r="X837" s="148"/>
      <c r="Y837" s="148"/>
      <c r="Z837" s="148"/>
    </row>
    <row r="838" spans="1:26" ht="15.75" customHeight="1">
      <c r="A838" s="148"/>
      <c r="B838" s="148"/>
      <c r="C838" s="148"/>
      <c r="D838" s="148"/>
      <c r="E838" s="148"/>
      <c r="F838" s="148"/>
      <c r="G838" s="148"/>
      <c r="H838" s="227"/>
      <c r="I838" s="148"/>
      <c r="J838" s="148"/>
      <c r="K838" s="148"/>
      <c r="L838" s="148"/>
      <c r="M838" s="148"/>
      <c r="N838" s="243"/>
      <c r="O838" s="244"/>
      <c r="P838" s="245"/>
      <c r="Q838" s="148"/>
      <c r="R838" s="148"/>
      <c r="S838" s="148"/>
      <c r="T838" s="148"/>
      <c r="U838" s="148"/>
      <c r="V838" s="148"/>
      <c r="W838" s="148"/>
      <c r="X838" s="148"/>
      <c r="Y838" s="148"/>
      <c r="Z838" s="148"/>
    </row>
    <row r="839" spans="1:26" ht="15.75" customHeight="1">
      <c r="A839" s="148"/>
      <c r="B839" s="148"/>
      <c r="C839" s="148"/>
      <c r="D839" s="148"/>
      <c r="E839" s="148"/>
      <c r="F839" s="148"/>
      <c r="G839" s="148"/>
      <c r="H839" s="227"/>
      <c r="I839" s="148"/>
      <c r="J839" s="148"/>
      <c r="K839" s="148"/>
      <c r="L839" s="148"/>
      <c r="M839" s="148"/>
      <c r="N839" s="243"/>
      <c r="O839" s="244"/>
      <c r="P839" s="245"/>
      <c r="Q839" s="148"/>
      <c r="R839" s="148"/>
      <c r="S839" s="148"/>
      <c r="T839" s="148"/>
      <c r="U839" s="148"/>
      <c r="V839" s="148"/>
      <c r="W839" s="148"/>
      <c r="X839" s="148"/>
      <c r="Y839" s="148"/>
      <c r="Z839" s="148"/>
    </row>
    <row r="840" spans="1:26" ht="15.75" customHeight="1">
      <c r="A840" s="148"/>
      <c r="B840" s="148"/>
      <c r="C840" s="148"/>
      <c r="D840" s="148"/>
      <c r="E840" s="148"/>
      <c r="F840" s="148"/>
      <c r="G840" s="148"/>
      <c r="H840" s="227"/>
      <c r="I840" s="148"/>
      <c r="J840" s="148"/>
      <c r="K840" s="148"/>
      <c r="L840" s="148"/>
      <c r="M840" s="148"/>
      <c r="N840" s="243"/>
      <c r="O840" s="244"/>
      <c r="P840" s="245"/>
      <c r="Q840" s="148"/>
      <c r="R840" s="148"/>
      <c r="S840" s="148"/>
      <c r="T840" s="148"/>
      <c r="U840" s="148"/>
      <c r="V840" s="148"/>
      <c r="W840" s="148"/>
      <c r="X840" s="148"/>
      <c r="Y840" s="148"/>
      <c r="Z840" s="148"/>
    </row>
    <row r="841" spans="1:26" ht="15.75" customHeight="1">
      <c r="A841" s="148"/>
      <c r="B841" s="148"/>
      <c r="C841" s="148"/>
      <c r="D841" s="148"/>
      <c r="E841" s="148"/>
      <c r="F841" s="148"/>
      <c r="G841" s="148"/>
      <c r="H841" s="227"/>
      <c r="I841" s="148"/>
      <c r="J841" s="148"/>
      <c r="K841" s="148"/>
      <c r="L841" s="148"/>
      <c r="M841" s="148"/>
      <c r="N841" s="243"/>
      <c r="O841" s="244"/>
      <c r="P841" s="245"/>
      <c r="Q841" s="148"/>
      <c r="R841" s="148"/>
      <c r="S841" s="148"/>
      <c r="T841" s="148"/>
      <c r="U841" s="148"/>
      <c r="V841" s="148"/>
      <c r="W841" s="148"/>
      <c r="X841" s="148"/>
      <c r="Y841" s="148"/>
      <c r="Z841" s="148"/>
    </row>
    <row r="842" spans="1:26" ht="15.75" customHeight="1">
      <c r="A842" s="148"/>
      <c r="B842" s="148"/>
      <c r="C842" s="148"/>
      <c r="D842" s="148"/>
      <c r="E842" s="148"/>
      <c r="F842" s="148"/>
      <c r="G842" s="148"/>
      <c r="H842" s="227"/>
      <c r="I842" s="148"/>
      <c r="J842" s="148"/>
      <c r="K842" s="148"/>
      <c r="L842" s="148"/>
      <c r="M842" s="148"/>
      <c r="N842" s="243"/>
      <c r="O842" s="244"/>
      <c r="P842" s="245"/>
      <c r="Q842" s="148"/>
      <c r="R842" s="148"/>
      <c r="S842" s="148"/>
      <c r="T842" s="148"/>
      <c r="U842" s="148"/>
      <c r="V842" s="148"/>
      <c r="W842" s="148"/>
      <c r="X842" s="148"/>
      <c r="Y842" s="148"/>
      <c r="Z842" s="148"/>
    </row>
    <row r="843" spans="1:26" ht="15.75" customHeight="1">
      <c r="A843" s="148"/>
      <c r="B843" s="148"/>
      <c r="C843" s="148"/>
      <c r="D843" s="148"/>
      <c r="E843" s="148"/>
      <c r="F843" s="148"/>
      <c r="G843" s="148"/>
      <c r="H843" s="227"/>
      <c r="I843" s="148"/>
      <c r="J843" s="148"/>
      <c r="K843" s="148"/>
      <c r="L843" s="148"/>
      <c r="M843" s="148"/>
      <c r="N843" s="243"/>
      <c r="O843" s="244"/>
      <c r="P843" s="245"/>
      <c r="Q843" s="148"/>
      <c r="R843" s="148"/>
      <c r="S843" s="148"/>
      <c r="T843" s="148"/>
      <c r="U843" s="148"/>
      <c r="V843" s="148"/>
      <c r="W843" s="148"/>
      <c r="X843" s="148"/>
      <c r="Y843" s="148"/>
      <c r="Z843" s="148"/>
    </row>
    <row r="844" spans="1:26" ht="15.75" customHeight="1">
      <c r="A844" s="148"/>
      <c r="B844" s="148"/>
      <c r="C844" s="148"/>
      <c r="D844" s="148"/>
      <c r="E844" s="148"/>
      <c r="F844" s="148"/>
      <c r="G844" s="148"/>
      <c r="H844" s="227"/>
      <c r="I844" s="148"/>
      <c r="J844" s="148"/>
      <c r="K844" s="148"/>
      <c r="L844" s="148"/>
      <c r="M844" s="148"/>
      <c r="N844" s="243"/>
      <c r="O844" s="244"/>
      <c r="P844" s="245"/>
      <c r="Q844" s="148"/>
      <c r="R844" s="148"/>
      <c r="S844" s="148"/>
      <c r="T844" s="148"/>
      <c r="U844" s="148"/>
      <c r="V844" s="148"/>
      <c r="W844" s="148"/>
      <c r="X844" s="148"/>
      <c r="Y844" s="148"/>
      <c r="Z844" s="148"/>
    </row>
    <row r="845" spans="1:26" ht="15.75" customHeight="1">
      <c r="A845" s="148"/>
      <c r="B845" s="148"/>
      <c r="C845" s="148"/>
      <c r="D845" s="148"/>
      <c r="E845" s="148"/>
      <c r="F845" s="148"/>
      <c r="G845" s="148"/>
      <c r="H845" s="227"/>
      <c r="I845" s="148"/>
      <c r="J845" s="148"/>
      <c r="K845" s="148"/>
      <c r="L845" s="148"/>
      <c r="M845" s="148"/>
      <c r="N845" s="243"/>
      <c r="O845" s="244"/>
      <c r="P845" s="245"/>
      <c r="Q845" s="148"/>
      <c r="R845" s="148"/>
      <c r="S845" s="148"/>
      <c r="T845" s="148"/>
      <c r="U845" s="148"/>
      <c r="V845" s="148"/>
      <c r="W845" s="148"/>
      <c r="X845" s="148"/>
      <c r="Y845" s="148"/>
      <c r="Z845" s="148"/>
    </row>
    <row r="846" spans="1:26" ht="15.75" customHeight="1">
      <c r="A846" s="148"/>
      <c r="B846" s="148"/>
      <c r="C846" s="148"/>
      <c r="D846" s="148"/>
      <c r="E846" s="148"/>
      <c r="F846" s="148"/>
      <c r="G846" s="148"/>
      <c r="H846" s="227"/>
      <c r="I846" s="148"/>
      <c r="J846" s="148"/>
      <c r="K846" s="148"/>
      <c r="L846" s="148"/>
      <c r="M846" s="148"/>
      <c r="N846" s="243"/>
      <c r="O846" s="244"/>
      <c r="P846" s="245"/>
      <c r="Q846" s="148"/>
      <c r="R846" s="148"/>
      <c r="S846" s="148"/>
      <c r="T846" s="148"/>
      <c r="U846" s="148"/>
      <c r="V846" s="148"/>
      <c r="W846" s="148"/>
      <c r="X846" s="148"/>
      <c r="Y846" s="148"/>
      <c r="Z846" s="148"/>
    </row>
    <row r="847" spans="1:26" ht="15.75" customHeight="1">
      <c r="A847" s="148"/>
      <c r="B847" s="148"/>
      <c r="C847" s="148"/>
      <c r="D847" s="148"/>
      <c r="E847" s="148"/>
      <c r="F847" s="148"/>
      <c r="G847" s="148"/>
      <c r="H847" s="227"/>
      <c r="I847" s="148"/>
      <c r="J847" s="148"/>
      <c r="K847" s="148"/>
      <c r="L847" s="148"/>
      <c r="M847" s="148"/>
      <c r="N847" s="243"/>
      <c r="O847" s="244"/>
      <c r="P847" s="245"/>
      <c r="Q847" s="148"/>
      <c r="R847" s="148"/>
      <c r="S847" s="148"/>
      <c r="T847" s="148"/>
      <c r="U847" s="148"/>
      <c r="V847" s="148"/>
      <c r="W847" s="148"/>
      <c r="X847" s="148"/>
      <c r="Y847" s="148"/>
      <c r="Z847" s="148"/>
    </row>
    <row r="848" spans="1:26" ht="15.75" customHeight="1">
      <c r="A848" s="148"/>
      <c r="B848" s="148"/>
      <c r="C848" s="148"/>
      <c r="D848" s="148"/>
      <c r="E848" s="148"/>
      <c r="F848" s="148"/>
      <c r="G848" s="148"/>
      <c r="H848" s="227"/>
      <c r="I848" s="148"/>
      <c r="J848" s="148"/>
      <c r="K848" s="148"/>
      <c r="L848" s="148"/>
      <c r="M848" s="148"/>
      <c r="N848" s="243"/>
      <c r="O848" s="244"/>
      <c r="P848" s="245"/>
      <c r="Q848" s="148"/>
      <c r="R848" s="148"/>
      <c r="S848" s="148"/>
      <c r="T848" s="148"/>
      <c r="U848" s="148"/>
      <c r="V848" s="148"/>
      <c r="W848" s="148"/>
      <c r="X848" s="148"/>
      <c r="Y848" s="148"/>
      <c r="Z848" s="148"/>
    </row>
    <row r="849" spans="1:26" ht="15.75" customHeight="1">
      <c r="A849" s="148"/>
      <c r="B849" s="148"/>
      <c r="C849" s="148"/>
      <c r="D849" s="148"/>
      <c r="E849" s="148"/>
      <c r="F849" s="148"/>
      <c r="G849" s="148"/>
      <c r="H849" s="227"/>
      <c r="I849" s="148"/>
      <c r="J849" s="148"/>
      <c r="K849" s="148"/>
      <c r="L849" s="148"/>
      <c r="M849" s="148"/>
      <c r="N849" s="243"/>
      <c r="O849" s="244"/>
      <c r="P849" s="245"/>
      <c r="Q849" s="148"/>
      <c r="R849" s="148"/>
      <c r="S849" s="148"/>
      <c r="T849" s="148"/>
      <c r="U849" s="148"/>
      <c r="V849" s="148"/>
      <c r="W849" s="148"/>
      <c r="X849" s="148"/>
      <c r="Y849" s="148"/>
      <c r="Z849" s="148"/>
    </row>
    <row r="850" spans="1:26" ht="15.75" customHeight="1">
      <c r="A850" s="148"/>
      <c r="B850" s="148"/>
      <c r="C850" s="148"/>
      <c r="D850" s="148"/>
      <c r="E850" s="148"/>
      <c r="F850" s="148"/>
      <c r="G850" s="148"/>
      <c r="H850" s="227"/>
      <c r="I850" s="148"/>
      <c r="J850" s="148"/>
      <c r="K850" s="148"/>
      <c r="L850" s="148"/>
      <c r="M850" s="148"/>
      <c r="N850" s="243"/>
      <c r="O850" s="244"/>
      <c r="P850" s="245"/>
      <c r="Q850" s="148"/>
      <c r="R850" s="148"/>
      <c r="S850" s="148"/>
      <c r="T850" s="148"/>
      <c r="U850" s="148"/>
      <c r="V850" s="148"/>
      <c r="W850" s="148"/>
      <c r="X850" s="148"/>
      <c r="Y850" s="148"/>
      <c r="Z850" s="148"/>
    </row>
    <row r="851" spans="1:26" ht="15.75" customHeight="1">
      <c r="A851" s="148"/>
      <c r="B851" s="148"/>
      <c r="C851" s="148"/>
      <c r="D851" s="148"/>
      <c r="E851" s="148"/>
      <c r="F851" s="148"/>
      <c r="G851" s="148"/>
      <c r="H851" s="227"/>
      <c r="I851" s="148"/>
      <c r="J851" s="148"/>
      <c r="K851" s="148"/>
      <c r="L851" s="148"/>
      <c r="M851" s="148"/>
      <c r="N851" s="243"/>
      <c r="O851" s="244"/>
      <c r="P851" s="245"/>
      <c r="Q851" s="148"/>
      <c r="R851" s="148"/>
      <c r="S851" s="148"/>
      <c r="T851" s="148"/>
      <c r="U851" s="148"/>
      <c r="V851" s="148"/>
      <c r="W851" s="148"/>
      <c r="X851" s="148"/>
      <c r="Y851" s="148"/>
      <c r="Z851" s="148"/>
    </row>
    <row r="852" spans="1:26" ht="15.75" customHeight="1">
      <c r="A852" s="148"/>
      <c r="B852" s="148"/>
      <c r="C852" s="148"/>
      <c r="D852" s="148"/>
      <c r="E852" s="148"/>
      <c r="F852" s="148"/>
      <c r="G852" s="148"/>
      <c r="H852" s="227"/>
      <c r="I852" s="148"/>
      <c r="J852" s="148"/>
      <c r="K852" s="148"/>
      <c r="L852" s="148"/>
      <c r="M852" s="148"/>
      <c r="N852" s="243"/>
      <c r="O852" s="244"/>
      <c r="P852" s="245"/>
      <c r="Q852" s="148"/>
      <c r="R852" s="148"/>
      <c r="S852" s="148"/>
      <c r="T852" s="148"/>
      <c r="U852" s="148"/>
      <c r="V852" s="148"/>
      <c r="W852" s="148"/>
      <c r="X852" s="148"/>
      <c r="Y852" s="148"/>
      <c r="Z852" s="148"/>
    </row>
    <row r="853" spans="1:26" ht="15.75" customHeight="1">
      <c r="A853" s="148"/>
      <c r="B853" s="148"/>
      <c r="C853" s="148"/>
      <c r="D853" s="148"/>
      <c r="E853" s="148"/>
      <c r="F853" s="148"/>
      <c r="G853" s="148"/>
      <c r="H853" s="227"/>
      <c r="I853" s="148"/>
      <c r="J853" s="148"/>
      <c r="K853" s="148"/>
      <c r="L853" s="148"/>
      <c r="M853" s="148"/>
      <c r="N853" s="243"/>
      <c r="O853" s="244"/>
      <c r="P853" s="245"/>
      <c r="Q853" s="148"/>
      <c r="R853" s="148"/>
      <c r="S853" s="148"/>
      <c r="T853" s="148"/>
      <c r="U853" s="148"/>
      <c r="V853" s="148"/>
      <c r="W853" s="148"/>
      <c r="X853" s="148"/>
      <c r="Y853" s="148"/>
      <c r="Z853" s="148"/>
    </row>
    <row r="854" spans="1:26" ht="15.75" customHeight="1">
      <c r="A854" s="148"/>
      <c r="B854" s="148"/>
      <c r="C854" s="148"/>
      <c r="D854" s="148"/>
      <c r="E854" s="148"/>
      <c r="F854" s="148"/>
      <c r="G854" s="148"/>
      <c r="H854" s="227"/>
      <c r="I854" s="148"/>
      <c r="J854" s="148"/>
      <c r="K854" s="148"/>
      <c r="L854" s="148"/>
      <c r="M854" s="148"/>
      <c r="N854" s="243"/>
      <c r="O854" s="244"/>
      <c r="P854" s="245"/>
      <c r="Q854" s="148"/>
      <c r="R854" s="148"/>
      <c r="S854" s="148"/>
      <c r="T854" s="148"/>
      <c r="U854" s="148"/>
      <c r="V854" s="148"/>
      <c r="W854" s="148"/>
      <c r="X854" s="148"/>
      <c r="Y854" s="148"/>
      <c r="Z854" s="148"/>
    </row>
    <row r="855" spans="1:26" ht="15.75" customHeight="1">
      <c r="A855" s="148"/>
      <c r="B855" s="148"/>
      <c r="C855" s="148"/>
      <c r="D855" s="148"/>
      <c r="E855" s="148"/>
      <c r="F855" s="148"/>
      <c r="G855" s="148"/>
      <c r="H855" s="227"/>
      <c r="I855" s="148"/>
      <c r="J855" s="148"/>
      <c r="K855" s="148"/>
      <c r="L855" s="148"/>
      <c r="M855" s="148"/>
      <c r="N855" s="243"/>
      <c r="O855" s="244"/>
      <c r="P855" s="245"/>
      <c r="Q855" s="148"/>
      <c r="R855" s="148"/>
      <c r="S855" s="148"/>
      <c r="T855" s="148"/>
      <c r="U855" s="148"/>
      <c r="V855" s="148"/>
      <c r="W855" s="148"/>
      <c r="X855" s="148"/>
      <c r="Y855" s="148"/>
      <c r="Z855" s="148"/>
    </row>
    <row r="856" spans="1:26" ht="15.75" customHeight="1">
      <c r="A856" s="148"/>
      <c r="B856" s="148"/>
      <c r="C856" s="148"/>
      <c r="D856" s="148"/>
      <c r="E856" s="148"/>
      <c r="F856" s="148"/>
      <c r="G856" s="148"/>
      <c r="H856" s="227"/>
      <c r="I856" s="148"/>
      <c r="J856" s="148"/>
      <c r="K856" s="148"/>
      <c r="L856" s="148"/>
      <c r="M856" s="148"/>
      <c r="N856" s="243"/>
      <c r="O856" s="244"/>
      <c r="P856" s="245"/>
      <c r="Q856" s="148"/>
      <c r="R856" s="148"/>
      <c r="S856" s="148"/>
      <c r="T856" s="148"/>
      <c r="U856" s="148"/>
      <c r="V856" s="148"/>
      <c r="W856" s="148"/>
      <c r="X856" s="148"/>
      <c r="Y856" s="148"/>
      <c r="Z856" s="148"/>
    </row>
    <row r="857" spans="1:26" ht="15.75" customHeight="1">
      <c r="A857" s="148"/>
      <c r="B857" s="148"/>
      <c r="C857" s="148"/>
      <c r="D857" s="148"/>
      <c r="E857" s="148"/>
      <c r="F857" s="148"/>
      <c r="G857" s="148"/>
      <c r="H857" s="227"/>
      <c r="I857" s="148"/>
      <c r="J857" s="148"/>
      <c r="K857" s="148"/>
      <c r="L857" s="148"/>
      <c r="M857" s="148"/>
      <c r="N857" s="243"/>
      <c r="O857" s="244"/>
      <c r="P857" s="245"/>
      <c r="Q857" s="148"/>
      <c r="R857" s="148"/>
      <c r="S857" s="148"/>
      <c r="T857" s="148"/>
      <c r="U857" s="148"/>
      <c r="V857" s="148"/>
      <c r="W857" s="148"/>
      <c r="X857" s="148"/>
      <c r="Y857" s="148"/>
      <c r="Z857" s="148"/>
    </row>
    <row r="858" spans="1:26" ht="15.75" customHeight="1">
      <c r="A858" s="148"/>
      <c r="B858" s="148"/>
      <c r="C858" s="148"/>
      <c r="D858" s="148"/>
      <c r="E858" s="148"/>
      <c r="F858" s="148"/>
      <c r="G858" s="148"/>
      <c r="H858" s="227"/>
      <c r="I858" s="148"/>
      <c r="J858" s="148"/>
      <c r="K858" s="148"/>
      <c r="L858" s="148"/>
      <c r="M858" s="148"/>
      <c r="N858" s="243"/>
      <c r="O858" s="244"/>
      <c r="P858" s="245"/>
      <c r="Q858" s="148"/>
      <c r="R858" s="148"/>
      <c r="S858" s="148"/>
      <c r="T858" s="148"/>
      <c r="U858" s="148"/>
      <c r="V858" s="148"/>
      <c r="W858" s="148"/>
      <c r="X858" s="148"/>
      <c r="Y858" s="148"/>
      <c r="Z858" s="148"/>
    </row>
    <row r="859" spans="1:26" ht="15.75" customHeight="1">
      <c r="A859" s="148"/>
      <c r="B859" s="148"/>
      <c r="C859" s="148"/>
      <c r="D859" s="148"/>
      <c r="E859" s="148"/>
      <c r="F859" s="148"/>
      <c r="G859" s="148"/>
      <c r="H859" s="227"/>
      <c r="I859" s="148"/>
      <c r="J859" s="148"/>
      <c r="K859" s="148"/>
      <c r="L859" s="148"/>
      <c r="M859" s="148"/>
      <c r="N859" s="243"/>
      <c r="O859" s="244"/>
      <c r="P859" s="245"/>
      <c r="Q859" s="148"/>
      <c r="R859" s="148"/>
      <c r="S859" s="148"/>
      <c r="T859" s="148"/>
      <c r="U859" s="148"/>
      <c r="V859" s="148"/>
      <c r="W859" s="148"/>
      <c r="X859" s="148"/>
      <c r="Y859" s="148"/>
      <c r="Z859" s="148"/>
    </row>
    <row r="860" spans="1:26" ht="15.75" customHeight="1">
      <c r="A860" s="148"/>
      <c r="B860" s="148"/>
      <c r="C860" s="148"/>
      <c r="D860" s="148"/>
      <c r="E860" s="148"/>
      <c r="F860" s="148"/>
      <c r="G860" s="148"/>
      <c r="H860" s="227"/>
      <c r="I860" s="148"/>
      <c r="J860" s="148"/>
      <c r="K860" s="148"/>
      <c r="L860" s="148"/>
      <c r="M860" s="148"/>
      <c r="N860" s="243"/>
      <c r="O860" s="244"/>
      <c r="P860" s="245"/>
      <c r="Q860" s="148"/>
      <c r="R860" s="148"/>
      <c r="S860" s="148"/>
      <c r="T860" s="148"/>
      <c r="U860" s="148"/>
      <c r="V860" s="148"/>
      <c r="W860" s="148"/>
      <c r="X860" s="148"/>
      <c r="Y860" s="148"/>
      <c r="Z860" s="148"/>
    </row>
    <row r="861" spans="1:26" ht="15.75" customHeight="1">
      <c r="A861" s="148"/>
      <c r="B861" s="148"/>
      <c r="C861" s="148"/>
      <c r="D861" s="148"/>
      <c r="E861" s="148"/>
      <c r="F861" s="148"/>
      <c r="G861" s="148"/>
      <c r="H861" s="227"/>
      <c r="I861" s="148"/>
      <c r="J861" s="148"/>
      <c r="K861" s="148"/>
      <c r="L861" s="148"/>
      <c r="M861" s="148"/>
      <c r="N861" s="243"/>
      <c r="O861" s="244"/>
      <c r="P861" s="245"/>
      <c r="Q861" s="148"/>
      <c r="R861" s="148"/>
      <c r="S861" s="148"/>
      <c r="T861" s="148"/>
      <c r="U861" s="148"/>
      <c r="V861" s="148"/>
      <c r="W861" s="148"/>
      <c r="X861" s="148"/>
      <c r="Y861" s="148"/>
      <c r="Z861" s="148"/>
    </row>
    <row r="862" spans="1:26" ht="15.75" customHeight="1">
      <c r="A862" s="148"/>
      <c r="B862" s="148"/>
      <c r="C862" s="148"/>
      <c r="D862" s="148"/>
      <c r="E862" s="148"/>
      <c r="F862" s="148"/>
      <c r="G862" s="148"/>
      <c r="H862" s="227"/>
      <c r="I862" s="148"/>
      <c r="J862" s="148"/>
      <c r="K862" s="148"/>
      <c r="L862" s="148"/>
      <c r="M862" s="148"/>
      <c r="N862" s="243"/>
      <c r="O862" s="244"/>
      <c r="P862" s="245"/>
      <c r="Q862" s="148"/>
      <c r="R862" s="148"/>
      <c r="S862" s="148"/>
      <c r="T862" s="148"/>
      <c r="U862" s="148"/>
      <c r="V862" s="148"/>
      <c r="W862" s="148"/>
      <c r="X862" s="148"/>
      <c r="Y862" s="148"/>
      <c r="Z862" s="148"/>
    </row>
    <row r="863" spans="1:26" ht="15.75" customHeight="1">
      <c r="A863" s="148"/>
      <c r="B863" s="148"/>
      <c r="C863" s="148"/>
      <c r="D863" s="148"/>
      <c r="E863" s="148"/>
      <c r="F863" s="148"/>
      <c r="G863" s="148"/>
      <c r="H863" s="227"/>
      <c r="I863" s="148"/>
      <c r="J863" s="148"/>
      <c r="K863" s="148"/>
      <c r="L863" s="148"/>
      <c r="M863" s="148"/>
      <c r="N863" s="243"/>
      <c r="O863" s="244"/>
      <c r="P863" s="245"/>
      <c r="Q863" s="148"/>
      <c r="R863" s="148"/>
      <c r="S863" s="148"/>
      <c r="T863" s="148"/>
      <c r="U863" s="148"/>
      <c r="V863" s="148"/>
      <c r="W863" s="148"/>
      <c r="X863" s="148"/>
      <c r="Y863" s="148"/>
      <c r="Z863" s="148"/>
    </row>
    <row r="864" spans="1:26" ht="15.75" customHeight="1">
      <c r="A864" s="148"/>
      <c r="B864" s="148"/>
      <c r="C864" s="148"/>
      <c r="D864" s="148"/>
      <c r="E864" s="148"/>
      <c r="F864" s="148"/>
      <c r="G864" s="148"/>
      <c r="H864" s="227"/>
      <c r="I864" s="148"/>
      <c r="J864" s="148"/>
      <c r="K864" s="148"/>
      <c r="L864" s="148"/>
      <c r="M864" s="148"/>
      <c r="N864" s="243"/>
      <c r="O864" s="244"/>
      <c r="P864" s="245"/>
      <c r="Q864" s="148"/>
      <c r="R864" s="148"/>
      <c r="S864" s="148"/>
      <c r="T864" s="148"/>
      <c r="U864" s="148"/>
      <c r="V864" s="148"/>
      <c r="W864" s="148"/>
      <c r="X864" s="148"/>
      <c r="Y864" s="148"/>
      <c r="Z864" s="148"/>
    </row>
    <row r="865" spans="1:26" ht="15.75" customHeight="1">
      <c r="A865" s="148"/>
      <c r="B865" s="148"/>
      <c r="C865" s="148"/>
      <c r="D865" s="148"/>
      <c r="E865" s="148"/>
      <c r="F865" s="148"/>
      <c r="G865" s="148"/>
      <c r="H865" s="227"/>
      <c r="I865" s="148"/>
      <c r="J865" s="148"/>
      <c r="K865" s="148"/>
      <c r="L865" s="148"/>
      <c r="M865" s="148"/>
      <c r="N865" s="243"/>
      <c r="O865" s="244"/>
      <c r="P865" s="245"/>
      <c r="Q865" s="148"/>
      <c r="R865" s="148"/>
      <c r="S865" s="148"/>
      <c r="T865" s="148"/>
      <c r="U865" s="148"/>
      <c r="V865" s="148"/>
      <c r="W865" s="148"/>
      <c r="X865" s="148"/>
      <c r="Y865" s="148"/>
      <c r="Z865" s="148"/>
    </row>
    <row r="866" spans="1:26" ht="15.75" customHeight="1">
      <c r="A866" s="148"/>
      <c r="B866" s="148"/>
      <c r="C866" s="148"/>
      <c r="D866" s="148"/>
      <c r="E866" s="148"/>
      <c r="F866" s="148"/>
      <c r="G866" s="148"/>
      <c r="H866" s="227"/>
      <c r="I866" s="148"/>
      <c r="J866" s="148"/>
      <c r="K866" s="148"/>
      <c r="L866" s="148"/>
      <c r="M866" s="148"/>
      <c r="N866" s="243"/>
      <c r="O866" s="244"/>
      <c r="P866" s="245"/>
      <c r="Q866" s="148"/>
      <c r="R866" s="148"/>
      <c r="S866" s="148"/>
      <c r="T866" s="148"/>
      <c r="U866" s="148"/>
      <c r="V866" s="148"/>
      <c r="W866" s="148"/>
      <c r="X866" s="148"/>
      <c r="Y866" s="148"/>
      <c r="Z866" s="148"/>
    </row>
    <row r="867" spans="1:26" ht="15.75" customHeight="1">
      <c r="A867" s="148"/>
      <c r="B867" s="148"/>
      <c r="C867" s="148"/>
      <c r="D867" s="148"/>
      <c r="E867" s="148"/>
      <c r="F867" s="148"/>
      <c r="G867" s="148"/>
      <c r="H867" s="227"/>
      <c r="I867" s="148"/>
      <c r="J867" s="148"/>
      <c r="K867" s="148"/>
      <c r="L867" s="148"/>
      <c r="M867" s="148"/>
      <c r="N867" s="243"/>
      <c r="O867" s="244"/>
      <c r="P867" s="245"/>
      <c r="Q867" s="148"/>
      <c r="R867" s="148"/>
      <c r="S867" s="148"/>
      <c r="T867" s="148"/>
      <c r="U867" s="148"/>
      <c r="V867" s="148"/>
      <c r="W867" s="148"/>
      <c r="X867" s="148"/>
      <c r="Y867" s="148"/>
      <c r="Z867" s="148"/>
    </row>
    <row r="868" spans="1:26" ht="15.75" customHeight="1">
      <c r="A868" s="148"/>
      <c r="B868" s="148"/>
      <c r="C868" s="148"/>
      <c r="D868" s="148"/>
      <c r="E868" s="148"/>
      <c r="F868" s="148"/>
      <c r="G868" s="148"/>
      <c r="H868" s="227"/>
      <c r="I868" s="148"/>
      <c r="J868" s="148"/>
      <c r="K868" s="148"/>
      <c r="L868" s="148"/>
      <c r="M868" s="148"/>
      <c r="N868" s="243"/>
      <c r="O868" s="244"/>
      <c r="P868" s="245"/>
      <c r="Q868" s="148"/>
      <c r="R868" s="148"/>
      <c r="S868" s="148"/>
      <c r="T868" s="148"/>
      <c r="U868" s="148"/>
      <c r="V868" s="148"/>
      <c r="W868" s="148"/>
      <c r="X868" s="148"/>
      <c r="Y868" s="148"/>
      <c r="Z868" s="148"/>
    </row>
    <row r="869" spans="1:26" ht="15.75" customHeight="1">
      <c r="A869" s="148"/>
      <c r="B869" s="148"/>
      <c r="C869" s="148"/>
      <c r="D869" s="148"/>
      <c r="E869" s="148"/>
      <c r="F869" s="148"/>
      <c r="G869" s="148"/>
      <c r="H869" s="227"/>
      <c r="I869" s="148"/>
      <c r="J869" s="148"/>
      <c r="K869" s="148"/>
      <c r="L869" s="148"/>
      <c r="M869" s="148"/>
      <c r="N869" s="243"/>
      <c r="O869" s="244"/>
      <c r="P869" s="245"/>
      <c r="Q869" s="148"/>
      <c r="R869" s="148"/>
      <c r="S869" s="148"/>
      <c r="T869" s="148"/>
      <c r="U869" s="148"/>
      <c r="V869" s="148"/>
      <c r="W869" s="148"/>
      <c r="X869" s="148"/>
      <c r="Y869" s="148"/>
      <c r="Z869" s="148"/>
    </row>
    <row r="870" spans="1:26" ht="15.75" customHeight="1">
      <c r="A870" s="148"/>
      <c r="B870" s="148"/>
      <c r="C870" s="148"/>
      <c r="D870" s="148"/>
      <c r="E870" s="148"/>
      <c r="F870" s="148"/>
      <c r="G870" s="148"/>
      <c r="H870" s="227"/>
      <c r="I870" s="148"/>
      <c r="J870" s="148"/>
      <c r="K870" s="148"/>
      <c r="L870" s="148"/>
      <c r="M870" s="148"/>
      <c r="N870" s="243"/>
      <c r="O870" s="244"/>
      <c r="P870" s="245"/>
      <c r="Q870" s="148"/>
      <c r="R870" s="148"/>
      <c r="S870" s="148"/>
      <c r="T870" s="148"/>
      <c r="U870" s="148"/>
      <c r="V870" s="148"/>
      <c r="W870" s="148"/>
      <c r="X870" s="148"/>
      <c r="Y870" s="148"/>
      <c r="Z870" s="148"/>
    </row>
    <row r="871" spans="1:26" ht="15.75" customHeight="1">
      <c r="A871" s="148"/>
      <c r="B871" s="148"/>
      <c r="C871" s="148"/>
      <c r="D871" s="148"/>
      <c r="E871" s="148"/>
      <c r="F871" s="148"/>
      <c r="G871" s="148"/>
      <c r="H871" s="227"/>
      <c r="I871" s="148"/>
      <c r="J871" s="148"/>
      <c r="K871" s="148"/>
      <c r="L871" s="148"/>
      <c r="M871" s="148"/>
      <c r="N871" s="243"/>
      <c r="O871" s="244"/>
      <c r="P871" s="245"/>
      <c r="Q871" s="148"/>
      <c r="R871" s="148"/>
      <c r="S871" s="148"/>
      <c r="T871" s="148"/>
      <c r="U871" s="148"/>
      <c r="V871" s="148"/>
      <c r="W871" s="148"/>
      <c r="X871" s="148"/>
      <c r="Y871" s="148"/>
      <c r="Z871" s="148"/>
    </row>
    <row r="872" spans="1:26" ht="15.75" customHeight="1">
      <c r="A872" s="148"/>
      <c r="B872" s="148"/>
      <c r="C872" s="148"/>
      <c r="D872" s="148"/>
      <c r="E872" s="148"/>
      <c r="F872" s="148"/>
      <c r="G872" s="148"/>
      <c r="H872" s="227"/>
      <c r="I872" s="148"/>
      <c r="J872" s="148"/>
      <c r="K872" s="148"/>
      <c r="L872" s="148"/>
      <c r="M872" s="148"/>
      <c r="N872" s="243"/>
      <c r="O872" s="244"/>
      <c r="P872" s="245"/>
      <c r="Q872" s="148"/>
      <c r="R872" s="148"/>
      <c r="S872" s="148"/>
      <c r="T872" s="148"/>
      <c r="U872" s="148"/>
      <c r="V872" s="148"/>
      <c r="W872" s="148"/>
      <c r="X872" s="148"/>
      <c r="Y872" s="148"/>
      <c r="Z872" s="148"/>
    </row>
    <row r="873" spans="1:26" ht="15.75" customHeight="1">
      <c r="A873" s="148"/>
      <c r="B873" s="148"/>
      <c r="C873" s="148"/>
      <c r="D873" s="148"/>
      <c r="E873" s="148"/>
      <c r="F873" s="148"/>
      <c r="G873" s="148"/>
      <c r="H873" s="227"/>
      <c r="I873" s="148"/>
      <c r="J873" s="148"/>
      <c r="K873" s="148"/>
      <c r="L873" s="148"/>
      <c r="M873" s="148"/>
      <c r="N873" s="243"/>
      <c r="O873" s="244"/>
      <c r="P873" s="245"/>
      <c r="Q873" s="148"/>
      <c r="R873" s="148"/>
      <c r="S873" s="148"/>
      <c r="T873" s="148"/>
      <c r="U873" s="148"/>
      <c r="V873" s="148"/>
      <c r="W873" s="148"/>
      <c r="X873" s="148"/>
      <c r="Y873" s="148"/>
      <c r="Z873" s="148"/>
    </row>
    <row r="874" spans="1:26" ht="15.75" customHeight="1">
      <c r="A874" s="148"/>
      <c r="B874" s="148"/>
      <c r="C874" s="148"/>
      <c r="D874" s="148"/>
      <c r="E874" s="148"/>
      <c r="F874" s="148"/>
      <c r="G874" s="148"/>
      <c r="H874" s="227"/>
      <c r="I874" s="148"/>
      <c r="J874" s="148"/>
      <c r="K874" s="148"/>
      <c r="L874" s="148"/>
      <c r="M874" s="148"/>
      <c r="N874" s="243"/>
      <c r="O874" s="244"/>
      <c r="P874" s="245"/>
      <c r="Q874" s="148"/>
      <c r="R874" s="148"/>
      <c r="S874" s="148"/>
      <c r="T874" s="148"/>
      <c r="U874" s="148"/>
      <c r="V874" s="148"/>
      <c r="W874" s="148"/>
      <c r="X874" s="148"/>
      <c r="Y874" s="148"/>
      <c r="Z874" s="148"/>
    </row>
    <row r="875" spans="1:26" ht="15.75" customHeight="1">
      <c r="A875" s="148"/>
      <c r="B875" s="148"/>
      <c r="C875" s="148"/>
      <c r="D875" s="148"/>
      <c r="E875" s="148"/>
      <c r="F875" s="148"/>
      <c r="G875" s="148"/>
      <c r="H875" s="227"/>
      <c r="I875" s="148"/>
      <c r="J875" s="148"/>
      <c r="K875" s="148"/>
      <c r="L875" s="148"/>
      <c r="M875" s="148"/>
      <c r="N875" s="243"/>
      <c r="O875" s="244"/>
      <c r="P875" s="245"/>
      <c r="Q875" s="148"/>
      <c r="R875" s="148"/>
      <c r="S875" s="148"/>
      <c r="T875" s="148"/>
      <c r="U875" s="148"/>
      <c r="V875" s="148"/>
      <c r="W875" s="148"/>
      <c r="X875" s="148"/>
      <c r="Y875" s="148"/>
      <c r="Z875" s="148"/>
    </row>
    <row r="876" spans="1:26" ht="15.75" customHeight="1">
      <c r="A876" s="148"/>
      <c r="B876" s="148"/>
      <c r="C876" s="148"/>
      <c r="D876" s="148"/>
      <c r="E876" s="148"/>
      <c r="F876" s="148"/>
      <c r="G876" s="148"/>
      <c r="H876" s="227"/>
      <c r="I876" s="148"/>
      <c r="J876" s="148"/>
      <c r="K876" s="148"/>
      <c r="L876" s="148"/>
      <c r="M876" s="148"/>
      <c r="N876" s="243"/>
      <c r="O876" s="244"/>
      <c r="P876" s="245"/>
      <c r="Q876" s="148"/>
      <c r="R876" s="148"/>
      <c r="S876" s="148"/>
      <c r="T876" s="148"/>
      <c r="U876" s="148"/>
      <c r="V876" s="148"/>
      <c r="W876" s="148"/>
      <c r="X876" s="148"/>
      <c r="Y876" s="148"/>
      <c r="Z876" s="148"/>
    </row>
    <row r="877" spans="1:26" ht="15.75" customHeight="1">
      <c r="A877" s="148"/>
      <c r="B877" s="148"/>
      <c r="C877" s="148"/>
      <c r="D877" s="148"/>
      <c r="E877" s="148"/>
      <c r="F877" s="148"/>
      <c r="G877" s="148"/>
      <c r="H877" s="227"/>
      <c r="I877" s="148"/>
      <c r="J877" s="148"/>
      <c r="K877" s="148"/>
      <c r="L877" s="148"/>
      <c r="M877" s="148"/>
      <c r="N877" s="243"/>
      <c r="O877" s="244"/>
      <c r="P877" s="245"/>
      <c r="Q877" s="148"/>
      <c r="R877" s="148"/>
      <c r="S877" s="148"/>
      <c r="T877" s="148"/>
      <c r="U877" s="148"/>
      <c r="V877" s="148"/>
      <c r="W877" s="148"/>
      <c r="X877" s="148"/>
      <c r="Y877" s="148"/>
      <c r="Z877" s="148"/>
    </row>
    <row r="878" spans="1:26" ht="15.75" customHeight="1">
      <c r="A878" s="148"/>
      <c r="B878" s="148"/>
      <c r="C878" s="148"/>
      <c r="D878" s="148"/>
      <c r="E878" s="148"/>
      <c r="F878" s="148"/>
      <c r="G878" s="148"/>
      <c r="H878" s="227"/>
      <c r="I878" s="148"/>
      <c r="J878" s="148"/>
      <c r="K878" s="148"/>
      <c r="L878" s="148"/>
      <c r="M878" s="148"/>
      <c r="N878" s="243"/>
      <c r="O878" s="244"/>
      <c r="P878" s="245"/>
      <c r="Q878" s="148"/>
      <c r="R878" s="148"/>
      <c r="S878" s="148"/>
      <c r="T878" s="148"/>
      <c r="U878" s="148"/>
      <c r="V878" s="148"/>
      <c r="W878" s="148"/>
      <c r="X878" s="148"/>
      <c r="Y878" s="148"/>
      <c r="Z878" s="148"/>
    </row>
    <row r="879" spans="1:26" ht="15.75" customHeight="1">
      <c r="A879" s="148"/>
      <c r="B879" s="148"/>
      <c r="C879" s="148"/>
      <c r="D879" s="148"/>
      <c r="E879" s="148"/>
      <c r="F879" s="148"/>
      <c r="G879" s="148"/>
      <c r="H879" s="227"/>
      <c r="I879" s="148"/>
      <c r="J879" s="148"/>
      <c r="K879" s="148"/>
      <c r="L879" s="148"/>
      <c r="M879" s="148"/>
      <c r="N879" s="243"/>
      <c r="O879" s="244"/>
      <c r="P879" s="245"/>
      <c r="Q879" s="148"/>
      <c r="R879" s="148"/>
      <c r="S879" s="148"/>
      <c r="T879" s="148"/>
      <c r="U879" s="148"/>
      <c r="V879" s="148"/>
      <c r="W879" s="148"/>
      <c r="X879" s="148"/>
      <c r="Y879" s="148"/>
      <c r="Z879" s="148"/>
    </row>
    <row r="880" spans="1:26" ht="15.75" customHeight="1">
      <c r="A880" s="148"/>
      <c r="B880" s="148"/>
      <c r="C880" s="148"/>
      <c r="D880" s="148"/>
      <c r="E880" s="148"/>
      <c r="F880" s="148"/>
      <c r="G880" s="148"/>
      <c r="H880" s="227"/>
      <c r="I880" s="148"/>
      <c r="J880" s="148"/>
      <c r="K880" s="148"/>
      <c r="L880" s="148"/>
      <c r="M880" s="148"/>
      <c r="N880" s="243"/>
      <c r="O880" s="244"/>
      <c r="P880" s="245"/>
      <c r="Q880" s="148"/>
      <c r="R880" s="148"/>
      <c r="S880" s="148"/>
      <c r="T880" s="148"/>
      <c r="U880" s="148"/>
      <c r="V880" s="148"/>
      <c r="W880" s="148"/>
      <c r="X880" s="148"/>
      <c r="Y880" s="148"/>
      <c r="Z880" s="148"/>
    </row>
    <row r="881" spans="1:26" ht="15.75" customHeight="1">
      <c r="A881" s="148"/>
      <c r="B881" s="148"/>
      <c r="C881" s="148"/>
      <c r="D881" s="148"/>
      <c r="E881" s="148"/>
      <c r="F881" s="148"/>
      <c r="G881" s="148"/>
      <c r="H881" s="227"/>
      <c r="I881" s="148"/>
      <c r="J881" s="148"/>
      <c r="K881" s="148"/>
      <c r="L881" s="148"/>
      <c r="M881" s="148"/>
      <c r="N881" s="243"/>
      <c r="O881" s="244"/>
      <c r="P881" s="245"/>
      <c r="Q881" s="148"/>
      <c r="R881" s="148"/>
      <c r="S881" s="148"/>
      <c r="T881" s="148"/>
      <c r="U881" s="148"/>
      <c r="V881" s="148"/>
      <c r="W881" s="148"/>
      <c r="X881" s="148"/>
      <c r="Y881" s="148"/>
      <c r="Z881" s="148"/>
    </row>
    <row r="882" spans="1:26" ht="15.75" customHeight="1">
      <c r="A882" s="148"/>
      <c r="B882" s="148"/>
      <c r="C882" s="148"/>
      <c r="D882" s="148"/>
      <c r="E882" s="148"/>
      <c r="F882" s="148"/>
      <c r="G882" s="148"/>
      <c r="H882" s="227"/>
      <c r="I882" s="148"/>
      <c r="J882" s="148"/>
      <c r="K882" s="148"/>
      <c r="L882" s="148"/>
      <c r="M882" s="148"/>
      <c r="N882" s="243"/>
      <c r="O882" s="244"/>
      <c r="P882" s="245"/>
      <c r="Q882" s="148"/>
      <c r="R882" s="148"/>
      <c r="S882" s="148"/>
      <c r="T882" s="148"/>
      <c r="U882" s="148"/>
      <c r="V882" s="148"/>
      <c r="W882" s="148"/>
      <c r="X882" s="148"/>
      <c r="Y882" s="148"/>
      <c r="Z882" s="148"/>
    </row>
    <row r="883" spans="1:26" ht="15.75" customHeight="1">
      <c r="A883" s="148"/>
      <c r="B883" s="148"/>
      <c r="C883" s="148"/>
      <c r="D883" s="148"/>
      <c r="E883" s="148"/>
      <c r="F883" s="148"/>
      <c r="G883" s="148"/>
      <c r="H883" s="227"/>
      <c r="I883" s="148"/>
      <c r="J883" s="148"/>
      <c r="K883" s="148"/>
      <c r="L883" s="148"/>
      <c r="M883" s="148"/>
      <c r="N883" s="243"/>
      <c r="O883" s="244"/>
      <c r="P883" s="245"/>
      <c r="Q883" s="148"/>
      <c r="R883" s="148"/>
      <c r="S883" s="148"/>
      <c r="T883" s="148"/>
      <c r="U883" s="148"/>
      <c r="V883" s="148"/>
      <c r="W883" s="148"/>
      <c r="X883" s="148"/>
      <c r="Y883" s="148"/>
      <c r="Z883" s="148"/>
    </row>
    <row r="884" spans="1:26" ht="15.75" customHeight="1">
      <c r="A884" s="148"/>
      <c r="B884" s="148"/>
      <c r="C884" s="148"/>
      <c r="D884" s="148"/>
      <c r="E884" s="148"/>
      <c r="F884" s="148"/>
      <c r="G884" s="148"/>
      <c r="H884" s="227"/>
      <c r="I884" s="148"/>
      <c r="J884" s="148"/>
      <c r="K884" s="148"/>
      <c r="L884" s="148"/>
      <c r="M884" s="148"/>
      <c r="N884" s="243"/>
      <c r="O884" s="244"/>
      <c r="P884" s="245"/>
      <c r="Q884" s="148"/>
      <c r="R884" s="148"/>
      <c r="S884" s="148"/>
      <c r="T884" s="148"/>
      <c r="U884" s="148"/>
      <c r="V884" s="148"/>
      <c r="W884" s="148"/>
      <c r="X884" s="148"/>
      <c r="Y884" s="148"/>
      <c r="Z884" s="148"/>
    </row>
    <row r="885" spans="1:26" ht="15.75" customHeight="1">
      <c r="A885" s="148"/>
      <c r="B885" s="148"/>
      <c r="C885" s="148"/>
      <c r="D885" s="148"/>
      <c r="E885" s="148"/>
      <c r="F885" s="148"/>
      <c r="G885" s="148"/>
      <c r="H885" s="227"/>
      <c r="I885" s="148"/>
      <c r="J885" s="148"/>
      <c r="K885" s="148"/>
      <c r="L885" s="148"/>
      <c r="M885" s="148"/>
      <c r="N885" s="243"/>
      <c r="O885" s="244"/>
      <c r="P885" s="245"/>
      <c r="Q885" s="148"/>
      <c r="R885" s="148"/>
      <c r="S885" s="148"/>
      <c r="T885" s="148"/>
      <c r="U885" s="148"/>
      <c r="V885" s="148"/>
      <c r="W885" s="148"/>
      <c r="X885" s="148"/>
      <c r="Y885" s="148"/>
      <c r="Z885" s="148"/>
    </row>
    <row r="886" spans="1:26" ht="15.75" customHeight="1">
      <c r="A886" s="148"/>
      <c r="B886" s="148"/>
      <c r="C886" s="148"/>
      <c r="D886" s="148"/>
      <c r="E886" s="148"/>
      <c r="F886" s="148"/>
      <c r="G886" s="148"/>
      <c r="H886" s="227"/>
      <c r="I886" s="148"/>
      <c r="J886" s="148"/>
      <c r="K886" s="148"/>
      <c r="L886" s="148"/>
      <c r="M886" s="148"/>
      <c r="N886" s="243"/>
      <c r="O886" s="244"/>
      <c r="P886" s="245"/>
      <c r="Q886" s="148"/>
      <c r="R886" s="148"/>
      <c r="S886" s="148"/>
      <c r="T886" s="148"/>
      <c r="U886" s="148"/>
      <c r="V886" s="148"/>
      <c r="W886" s="148"/>
      <c r="X886" s="148"/>
      <c r="Y886" s="148"/>
      <c r="Z886" s="148"/>
    </row>
    <row r="887" spans="1:26" ht="15.75" customHeight="1">
      <c r="A887" s="148"/>
      <c r="B887" s="148"/>
      <c r="C887" s="148"/>
      <c r="D887" s="148"/>
      <c r="E887" s="148"/>
      <c r="F887" s="148"/>
      <c r="G887" s="148"/>
      <c r="H887" s="227"/>
      <c r="I887" s="148"/>
      <c r="J887" s="148"/>
      <c r="K887" s="148"/>
      <c r="L887" s="148"/>
      <c r="M887" s="148"/>
      <c r="N887" s="243"/>
      <c r="O887" s="244"/>
      <c r="P887" s="245"/>
      <c r="Q887" s="148"/>
      <c r="R887" s="148"/>
      <c r="S887" s="148"/>
      <c r="T887" s="148"/>
      <c r="U887" s="148"/>
      <c r="V887" s="148"/>
      <c r="W887" s="148"/>
      <c r="X887" s="148"/>
      <c r="Y887" s="148"/>
      <c r="Z887" s="148"/>
    </row>
    <row r="888" spans="1:26" ht="15.75" customHeight="1">
      <c r="A888" s="148"/>
      <c r="B888" s="148"/>
      <c r="C888" s="148"/>
      <c r="D888" s="148"/>
      <c r="E888" s="148"/>
      <c r="F888" s="148"/>
      <c r="G888" s="148"/>
      <c r="H888" s="227"/>
      <c r="I888" s="148"/>
      <c r="J888" s="148"/>
      <c r="K888" s="148"/>
      <c r="L888" s="148"/>
      <c r="M888" s="148"/>
      <c r="N888" s="243"/>
      <c r="O888" s="244"/>
      <c r="P888" s="245"/>
      <c r="Q888" s="148"/>
      <c r="R888" s="148"/>
      <c r="S888" s="148"/>
      <c r="T888" s="148"/>
      <c r="U888" s="148"/>
      <c r="V888" s="148"/>
      <c r="W888" s="148"/>
      <c r="X888" s="148"/>
      <c r="Y888" s="148"/>
      <c r="Z888" s="148"/>
    </row>
    <row r="889" spans="1:26" ht="15.75" customHeight="1">
      <c r="A889" s="148"/>
      <c r="B889" s="148"/>
      <c r="C889" s="148"/>
      <c r="D889" s="148"/>
      <c r="E889" s="148"/>
      <c r="F889" s="148"/>
      <c r="G889" s="148"/>
      <c r="H889" s="227"/>
      <c r="I889" s="148"/>
      <c r="J889" s="148"/>
      <c r="K889" s="148"/>
      <c r="L889" s="148"/>
      <c r="M889" s="148"/>
      <c r="N889" s="243"/>
      <c r="O889" s="244"/>
      <c r="P889" s="245"/>
      <c r="Q889" s="148"/>
      <c r="R889" s="148"/>
      <c r="S889" s="148"/>
      <c r="T889" s="148"/>
      <c r="U889" s="148"/>
      <c r="V889" s="148"/>
      <c r="W889" s="148"/>
      <c r="X889" s="148"/>
      <c r="Y889" s="148"/>
      <c r="Z889" s="148"/>
    </row>
    <row r="890" spans="1:26" ht="15.75" customHeight="1">
      <c r="A890" s="148"/>
      <c r="B890" s="148"/>
      <c r="C890" s="148"/>
      <c r="D890" s="148"/>
      <c r="E890" s="148"/>
      <c r="F890" s="148"/>
      <c r="G890" s="148"/>
      <c r="H890" s="227"/>
      <c r="I890" s="148"/>
      <c r="J890" s="148"/>
      <c r="K890" s="148"/>
      <c r="L890" s="148"/>
      <c r="M890" s="148"/>
      <c r="N890" s="243"/>
      <c r="O890" s="244"/>
      <c r="P890" s="245"/>
      <c r="Q890" s="148"/>
      <c r="R890" s="148"/>
      <c r="S890" s="148"/>
      <c r="T890" s="148"/>
      <c r="U890" s="148"/>
      <c r="V890" s="148"/>
      <c r="W890" s="148"/>
      <c r="X890" s="148"/>
      <c r="Y890" s="148"/>
      <c r="Z890" s="148"/>
    </row>
    <row r="891" spans="1:26" ht="15.75" customHeight="1">
      <c r="A891" s="148"/>
      <c r="B891" s="148"/>
      <c r="C891" s="148"/>
      <c r="D891" s="148"/>
      <c r="E891" s="148"/>
      <c r="F891" s="148"/>
      <c r="G891" s="148"/>
      <c r="H891" s="227"/>
      <c r="I891" s="148"/>
      <c r="J891" s="148"/>
      <c r="K891" s="148"/>
      <c r="L891" s="148"/>
      <c r="M891" s="148"/>
      <c r="N891" s="243"/>
      <c r="O891" s="244"/>
      <c r="P891" s="245"/>
      <c r="Q891" s="148"/>
      <c r="R891" s="148"/>
      <c r="S891" s="148"/>
      <c r="T891" s="148"/>
      <c r="U891" s="148"/>
      <c r="V891" s="148"/>
      <c r="W891" s="148"/>
      <c r="X891" s="148"/>
      <c r="Y891" s="148"/>
      <c r="Z891" s="148"/>
    </row>
    <row r="892" spans="1:26" ht="15.75" customHeight="1">
      <c r="A892" s="148"/>
      <c r="B892" s="148"/>
      <c r="C892" s="148"/>
      <c r="D892" s="148"/>
      <c r="E892" s="148"/>
      <c r="F892" s="148"/>
      <c r="G892" s="148"/>
      <c r="H892" s="227"/>
      <c r="I892" s="148"/>
      <c r="J892" s="148"/>
      <c r="K892" s="148"/>
      <c r="L892" s="148"/>
      <c r="M892" s="148"/>
      <c r="N892" s="243"/>
      <c r="O892" s="244"/>
      <c r="P892" s="245"/>
      <c r="Q892" s="148"/>
      <c r="R892" s="148"/>
      <c r="S892" s="148"/>
      <c r="T892" s="148"/>
      <c r="U892" s="148"/>
      <c r="V892" s="148"/>
      <c r="W892" s="148"/>
      <c r="X892" s="148"/>
      <c r="Y892" s="148"/>
      <c r="Z892" s="148"/>
    </row>
    <row r="893" spans="1:26" ht="15.75" customHeight="1">
      <c r="A893" s="148"/>
      <c r="B893" s="148"/>
      <c r="C893" s="148"/>
      <c r="D893" s="148"/>
      <c r="E893" s="148"/>
      <c r="F893" s="148"/>
      <c r="G893" s="148"/>
      <c r="H893" s="227"/>
      <c r="I893" s="148"/>
      <c r="J893" s="148"/>
      <c r="K893" s="148"/>
      <c r="L893" s="148"/>
      <c r="M893" s="148"/>
      <c r="N893" s="243"/>
      <c r="O893" s="244"/>
      <c r="P893" s="245"/>
      <c r="Q893" s="148"/>
      <c r="R893" s="148"/>
      <c r="S893" s="148"/>
      <c r="T893" s="148"/>
      <c r="U893" s="148"/>
      <c r="V893" s="148"/>
      <c r="W893" s="148"/>
      <c r="X893" s="148"/>
      <c r="Y893" s="148"/>
      <c r="Z893" s="148"/>
    </row>
    <row r="894" spans="1:26" ht="15.75" customHeight="1">
      <c r="A894" s="148"/>
      <c r="B894" s="148"/>
      <c r="C894" s="148"/>
      <c r="D894" s="148"/>
      <c r="E894" s="148"/>
      <c r="F894" s="148"/>
      <c r="G894" s="148"/>
      <c r="H894" s="227"/>
      <c r="I894" s="148"/>
      <c r="J894" s="148"/>
      <c r="K894" s="148"/>
      <c r="L894" s="148"/>
      <c r="M894" s="148"/>
      <c r="N894" s="243"/>
      <c r="O894" s="244"/>
      <c r="P894" s="245"/>
      <c r="Q894" s="148"/>
      <c r="R894" s="148"/>
      <c r="S894" s="148"/>
      <c r="T894" s="148"/>
      <c r="U894" s="148"/>
      <c r="V894" s="148"/>
      <c r="W894" s="148"/>
      <c r="X894" s="148"/>
      <c r="Y894" s="148"/>
      <c r="Z894" s="148"/>
    </row>
    <row r="895" spans="1:26" ht="15.75" customHeight="1">
      <c r="A895" s="148"/>
      <c r="B895" s="148"/>
      <c r="C895" s="148"/>
      <c r="D895" s="148"/>
      <c r="E895" s="148"/>
      <c r="F895" s="148"/>
      <c r="G895" s="148"/>
      <c r="H895" s="227"/>
      <c r="I895" s="148"/>
      <c r="J895" s="148"/>
      <c r="K895" s="148"/>
      <c r="L895" s="148"/>
      <c r="M895" s="148"/>
      <c r="N895" s="243"/>
      <c r="O895" s="244"/>
      <c r="P895" s="245"/>
      <c r="Q895" s="148"/>
      <c r="R895" s="148"/>
      <c r="S895" s="148"/>
      <c r="T895" s="148"/>
      <c r="U895" s="148"/>
      <c r="V895" s="148"/>
      <c r="W895" s="148"/>
      <c r="X895" s="148"/>
      <c r="Y895" s="148"/>
      <c r="Z895" s="148"/>
    </row>
    <row r="896" spans="1:26" ht="15.75" customHeight="1">
      <c r="A896" s="148"/>
      <c r="B896" s="148"/>
      <c r="C896" s="148"/>
      <c r="D896" s="148"/>
      <c r="E896" s="148"/>
      <c r="F896" s="148"/>
      <c r="G896" s="148"/>
      <c r="H896" s="227"/>
      <c r="I896" s="148"/>
      <c r="J896" s="148"/>
      <c r="K896" s="148"/>
      <c r="L896" s="148"/>
      <c r="M896" s="148"/>
      <c r="N896" s="243"/>
      <c r="O896" s="244"/>
      <c r="P896" s="245"/>
      <c r="Q896" s="148"/>
      <c r="R896" s="148"/>
      <c r="S896" s="148"/>
      <c r="T896" s="148"/>
      <c r="U896" s="148"/>
      <c r="V896" s="148"/>
      <c r="W896" s="148"/>
      <c r="X896" s="148"/>
      <c r="Y896" s="148"/>
      <c r="Z896" s="148"/>
    </row>
    <row r="897" spans="1:26" ht="15.75" customHeight="1">
      <c r="A897" s="148"/>
      <c r="B897" s="148"/>
      <c r="C897" s="148"/>
      <c r="D897" s="148"/>
      <c r="E897" s="148"/>
      <c r="F897" s="148"/>
      <c r="G897" s="148"/>
      <c r="H897" s="227"/>
      <c r="I897" s="148"/>
      <c r="J897" s="148"/>
      <c r="K897" s="148"/>
      <c r="L897" s="148"/>
      <c r="M897" s="148"/>
      <c r="N897" s="243"/>
      <c r="O897" s="244"/>
      <c r="P897" s="245"/>
      <c r="Q897" s="148"/>
      <c r="R897" s="148"/>
      <c r="S897" s="148"/>
      <c r="T897" s="148"/>
      <c r="U897" s="148"/>
      <c r="V897" s="148"/>
      <c r="W897" s="148"/>
      <c r="X897" s="148"/>
      <c r="Y897" s="148"/>
      <c r="Z897" s="148"/>
    </row>
    <row r="898" spans="1:26" ht="15.75" customHeight="1">
      <c r="A898" s="148"/>
      <c r="B898" s="148"/>
      <c r="C898" s="148"/>
      <c r="D898" s="148"/>
      <c r="E898" s="148"/>
      <c r="F898" s="148"/>
      <c r="G898" s="148"/>
      <c r="H898" s="227"/>
      <c r="I898" s="148"/>
      <c r="J898" s="148"/>
      <c r="K898" s="148"/>
      <c r="L898" s="148"/>
      <c r="M898" s="148"/>
      <c r="N898" s="243"/>
      <c r="O898" s="244"/>
      <c r="P898" s="245"/>
      <c r="Q898" s="148"/>
      <c r="R898" s="148"/>
      <c r="S898" s="148"/>
      <c r="T898" s="148"/>
      <c r="U898" s="148"/>
      <c r="V898" s="148"/>
      <c r="W898" s="148"/>
      <c r="X898" s="148"/>
      <c r="Y898" s="148"/>
      <c r="Z898" s="148"/>
    </row>
    <row r="899" spans="1:26" ht="15.75" customHeight="1">
      <c r="A899" s="148"/>
      <c r="B899" s="148"/>
      <c r="C899" s="148"/>
      <c r="D899" s="148"/>
      <c r="E899" s="148"/>
      <c r="F899" s="148"/>
      <c r="G899" s="148"/>
      <c r="H899" s="227"/>
      <c r="I899" s="148"/>
      <c r="J899" s="148"/>
      <c r="K899" s="148"/>
      <c r="L899" s="148"/>
      <c r="M899" s="148"/>
      <c r="N899" s="243"/>
      <c r="O899" s="244"/>
      <c r="P899" s="245"/>
      <c r="Q899" s="148"/>
      <c r="R899" s="148"/>
      <c r="S899" s="148"/>
      <c r="T899" s="148"/>
      <c r="U899" s="148"/>
      <c r="V899" s="148"/>
      <c r="W899" s="148"/>
      <c r="X899" s="148"/>
      <c r="Y899" s="148"/>
      <c r="Z899" s="148"/>
    </row>
    <row r="900" spans="1:26" ht="15.75" customHeight="1">
      <c r="A900" s="148"/>
      <c r="B900" s="148"/>
      <c r="C900" s="148"/>
      <c r="D900" s="148"/>
      <c r="E900" s="148"/>
      <c r="F900" s="148"/>
      <c r="G900" s="148"/>
      <c r="H900" s="227"/>
      <c r="I900" s="148"/>
      <c r="J900" s="148"/>
      <c r="K900" s="148"/>
      <c r="L900" s="148"/>
      <c r="M900" s="148"/>
      <c r="N900" s="243"/>
      <c r="O900" s="244"/>
      <c r="P900" s="245"/>
      <c r="Q900" s="148"/>
      <c r="R900" s="148"/>
      <c r="S900" s="148"/>
      <c r="T900" s="148"/>
      <c r="U900" s="148"/>
      <c r="V900" s="148"/>
      <c r="W900" s="148"/>
      <c r="X900" s="148"/>
      <c r="Y900" s="148"/>
      <c r="Z900" s="148"/>
    </row>
    <row r="901" spans="1:26" ht="15.75" customHeight="1">
      <c r="A901" s="148"/>
      <c r="B901" s="148"/>
      <c r="C901" s="148"/>
      <c r="D901" s="148"/>
      <c r="E901" s="148"/>
      <c r="F901" s="148"/>
      <c r="G901" s="148"/>
      <c r="H901" s="227"/>
      <c r="I901" s="148"/>
      <c r="J901" s="148"/>
      <c r="K901" s="148"/>
      <c r="L901" s="148"/>
      <c r="M901" s="148"/>
      <c r="N901" s="243"/>
      <c r="O901" s="244"/>
      <c r="P901" s="245"/>
      <c r="Q901" s="148"/>
      <c r="R901" s="148"/>
      <c r="S901" s="148"/>
      <c r="T901" s="148"/>
      <c r="U901" s="148"/>
      <c r="V901" s="148"/>
      <c r="W901" s="148"/>
      <c r="X901" s="148"/>
      <c r="Y901" s="148"/>
      <c r="Z901" s="148"/>
    </row>
    <row r="902" spans="1:26" ht="15.75" customHeight="1">
      <c r="A902" s="148"/>
      <c r="B902" s="148"/>
      <c r="C902" s="148"/>
      <c r="D902" s="148"/>
      <c r="E902" s="148"/>
      <c r="F902" s="148"/>
      <c r="G902" s="148"/>
      <c r="H902" s="227"/>
      <c r="I902" s="148"/>
      <c r="J902" s="148"/>
      <c r="K902" s="148"/>
      <c r="L902" s="148"/>
      <c r="M902" s="148"/>
      <c r="N902" s="243"/>
      <c r="O902" s="244"/>
      <c r="P902" s="245"/>
      <c r="Q902" s="148"/>
      <c r="R902" s="148"/>
      <c r="S902" s="148"/>
      <c r="T902" s="148"/>
      <c r="U902" s="148"/>
      <c r="V902" s="148"/>
      <c r="W902" s="148"/>
      <c r="X902" s="148"/>
      <c r="Y902" s="148"/>
      <c r="Z902" s="148"/>
    </row>
    <row r="903" spans="1:26" ht="15.75" customHeight="1">
      <c r="A903" s="148"/>
      <c r="B903" s="148"/>
      <c r="C903" s="148"/>
      <c r="D903" s="148"/>
      <c r="E903" s="148"/>
      <c r="F903" s="148"/>
      <c r="G903" s="148"/>
      <c r="H903" s="227"/>
      <c r="I903" s="148"/>
      <c r="J903" s="148"/>
      <c r="K903" s="148"/>
      <c r="L903" s="148"/>
      <c r="M903" s="148"/>
      <c r="N903" s="243"/>
      <c r="O903" s="244"/>
      <c r="P903" s="245"/>
      <c r="Q903" s="148"/>
      <c r="R903" s="148"/>
      <c r="S903" s="148"/>
      <c r="T903" s="148"/>
      <c r="U903" s="148"/>
      <c r="V903" s="148"/>
      <c r="W903" s="148"/>
      <c r="X903" s="148"/>
      <c r="Y903" s="148"/>
      <c r="Z903" s="148"/>
    </row>
    <row r="904" spans="1:26" ht="15.75" customHeight="1">
      <c r="A904" s="148"/>
      <c r="B904" s="148"/>
      <c r="C904" s="148"/>
      <c r="D904" s="148"/>
      <c r="E904" s="148"/>
      <c r="F904" s="148"/>
      <c r="G904" s="148"/>
      <c r="H904" s="227"/>
      <c r="I904" s="148"/>
      <c r="J904" s="148"/>
      <c r="K904" s="148"/>
      <c r="L904" s="148"/>
      <c r="M904" s="148"/>
      <c r="N904" s="243"/>
      <c r="O904" s="244"/>
      <c r="P904" s="245"/>
      <c r="Q904" s="148"/>
      <c r="R904" s="148"/>
      <c r="S904" s="148"/>
      <c r="T904" s="148"/>
      <c r="U904" s="148"/>
      <c r="V904" s="148"/>
      <c r="W904" s="148"/>
      <c r="X904" s="148"/>
      <c r="Y904" s="148"/>
      <c r="Z904" s="148"/>
    </row>
    <row r="905" spans="1:26" ht="15.75" customHeight="1">
      <c r="A905" s="148"/>
      <c r="B905" s="148"/>
      <c r="C905" s="148"/>
      <c r="D905" s="148"/>
      <c r="E905" s="148"/>
      <c r="F905" s="148"/>
      <c r="G905" s="148"/>
      <c r="H905" s="227"/>
      <c r="I905" s="148"/>
      <c r="J905" s="148"/>
      <c r="K905" s="148"/>
      <c r="L905" s="148"/>
      <c r="M905" s="148"/>
      <c r="N905" s="243"/>
      <c r="O905" s="244"/>
      <c r="P905" s="245"/>
      <c r="Q905" s="148"/>
      <c r="R905" s="148"/>
      <c r="S905" s="148"/>
      <c r="T905" s="148"/>
      <c r="U905" s="148"/>
      <c r="V905" s="148"/>
      <c r="W905" s="148"/>
      <c r="X905" s="148"/>
      <c r="Y905" s="148"/>
      <c r="Z905" s="148"/>
    </row>
    <row r="906" spans="1:26" ht="15.75" customHeight="1">
      <c r="A906" s="148"/>
      <c r="B906" s="148"/>
      <c r="C906" s="148"/>
      <c r="D906" s="148"/>
      <c r="E906" s="148"/>
      <c r="F906" s="148"/>
      <c r="G906" s="148"/>
      <c r="H906" s="227"/>
      <c r="I906" s="148"/>
      <c r="J906" s="148"/>
      <c r="K906" s="148"/>
      <c r="L906" s="148"/>
      <c r="M906" s="148"/>
      <c r="N906" s="243"/>
      <c r="O906" s="244"/>
      <c r="P906" s="245"/>
      <c r="Q906" s="148"/>
      <c r="R906" s="148"/>
      <c r="S906" s="148"/>
      <c r="T906" s="148"/>
      <c r="U906" s="148"/>
      <c r="V906" s="148"/>
      <c r="W906" s="148"/>
      <c r="X906" s="148"/>
      <c r="Y906" s="148"/>
      <c r="Z906" s="148"/>
    </row>
    <row r="907" spans="1:26" ht="15.75" customHeight="1">
      <c r="A907" s="148"/>
      <c r="B907" s="148"/>
      <c r="C907" s="148"/>
      <c r="D907" s="148"/>
      <c r="E907" s="148"/>
      <c r="F907" s="148"/>
      <c r="G907" s="148"/>
      <c r="H907" s="227"/>
      <c r="I907" s="148"/>
      <c r="J907" s="148"/>
      <c r="K907" s="148"/>
      <c r="L907" s="148"/>
      <c r="M907" s="148"/>
      <c r="N907" s="243"/>
      <c r="O907" s="244"/>
      <c r="P907" s="245"/>
      <c r="Q907" s="148"/>
      <c r="R907" s="148"/>
      <c r="S907" s="148"/>
      <c r="T907" s="148"/>
      <c r="U907" s="148"/>
      <c r="V907" s="148"/>
      <c r="W907" s="148"/>
      <c r="X907" s="148"/>
      <c r="Y907" s="148"/>
      <c r="Z907" s="148"/>
    </row>
    <row r="908" spans="1:26" ht="15.75" customHeight="1">
      <c r="A908" s="148"/>
      <c r="B908" s="148"/>
      <c r="C908" s="148"/>
      <c r="D908" s="148"/>
      <c r="E908" s="148"/>
      <c r="F908" s="148"/>
      <c r="G908" s="148"/>
      <c r="H908" s="227"/>
      <c r="I908" s="148"/>
      <c r="J908" s="148"/>
      <c r="K908" s="148"/>
      <c r="L908" s="148"/>
      <c r="M908" s="148"/>
      <c r="N908" s="243"/>
      <c r="O908" s="244"/>
      <c r="P908" s="245"/>
      <c r="Q908" s="148"/>
      <c r="R908" s="148"/>
      <c r="S908" s="148"/>
      <c r="T908" s="148"/>
      <c r="U908" s="148"/>
      <c r="V908" s="148"/>
      <c r="W908" s="148"/>
      <c r="X908" s="148"/>
      <c r="Y908" s="148"/>
      <c r="Z908" s="148"/>
    </row>
    <row r="909" spans="1:26" ht="15.75" customHeight="1">
      <c r="A909" s="148"/>
      <c r="B909" s="148"/>
      <c r="C909" s="148"/>
      <c r="D909" s="148"/>
      <c r="E909" s="148"/>
      <c r="F909" s="148"/>
      <c r="G909" s="148"/>
      <c r="H909" s="227"/>
      <c r="I909" s="148"/>
      <c r="J909" s="148"/>
      <c r="K909" s="148"/>
      <c r="L909" s="148"/>
      <c r="M909" s="148"/>
      <c r="N909" s="243"/>
      <c r="O909" s="244"/>
      <c r="P909" s="245"/>
      <c r="Q909" s="148"/>
      <c r="R909" s="148"/>
      <c r="S909" s="148"/>
      <c r="T909" s="148"/>
      <c r="U909" s="148"/>
      <c r="V909" s="148"/>
      <c r="W909" s="148"/>
      <c r="X909" s="148"/>
      <c r="Y909" s="148"/>
      <c r="Z909" s="148"/>
    </row>
    <row r="910" spans="1:26" ht="15.75" customHeight="1">
      <c r="A910" s="148"/>
      <c r="B910" s="148"/>
      <c r="C910" s="148"/>
      <c r="D910" s="148"/>
      <c r="E910" s="148"/>
      <c r="F910" s="148"/>
      <c r="G910" s="148"/>
      <c r="H910" s="227"/>
      <c r="I910" s="148"/>
      <c r="J910" s="148"/>
      <c r="K910" s="148"/>
      <c r="L910" s="148"/>
      <c r="M910" s="148"/>
      <c r="N910" s="243"/>
      <c r="O910" s="244"/>
      <c r="P910" s="245"/>
      <c r="Q910" s="148"/>
      <c r="R910" s="148"/>
      <c r="S910" s="148"/>
      <c r="T910" s="148"/>
      <c r="U910" s="148"/>
      <c r="V910" s="148"/>
      <c r="W910" s="148"/>
      <c r="X910" s="148"/>
      <c r="Y910" s="148"/>
      <c r="Z910" s="148"/>
    </row>
    <row r="911" spans="1:26" ht="15.75" customHeight="1">
      <c r="A911" s="148"/>
      <c r="B911" s="148"/>
      <c r="C911" s="148"/>
      <c r="D911" s="148"/>
      <c r="E911" s="148"/>
      <c r="F911" s="148"/>
      <c r="G911" s="148"/>
      <c r="H911" s="227"/>
      <c r="I911" s="148"/>
      <c r="J911" s="148"/>
      <c r="K911" s="148"/>
      <c r="L911" s="148"/>
      <c r="M911" s="148"/>
      <c r="N911" s="243"/>
      <c r="O911" s="244"/>
      <c r="P911" s="245"/>
      <c r="Q911" s="148"/>
      <c r="R911" s="148"/>
      <c r="S911" s="148"/>
      <c r="T911" s="148"/>
      <c r="U911" s="148"/>
      <c r="V911" s="148"/>
      <c r="W911" s="148"/>
      <c r="X911" s="148"/>
      <c r="Y911" s="148"/>
      <c r="Z911" s="148"/>
    </row>
    <row r="912" spans="1:26" ht="15.75" customHeight="1">
      <c r="A912" s="148"/>
      <c r="B912" s="148"/>
      <c r="C912" s="148"/>
      <c r="D912" s="148"/>
      <c r="E912" s="148"/>
      <c r="F912" s="148"/>
      <c r="G912" s="148"/>
      <c r="H912" s="227"/>
      <c r="I912" s="148"/>
      <c r="J912" s="148"/>
      <c r="K912" s="148"/>
      <c r="L912" s="148"/>
      <c r="M912" s="148"/>
      <c r="N912" s="243"/>
      <c r="O912" s="244"/>
      <c r="P912" s="245"/>
      <c r="Q912" s="148"/>
      <c r="R912" s="148"/>
      <c r="S912" s="148"/>
      <c r="T912" s="148"/>
      <c r="U912" s="148"/>
      <c r="V912" s="148"/>
      <c r="W912" s="148"/>
      <c r="X912" s="148"/>
      <c r="Y912" s="148"/>
      <c r="Z912" s="148"/>
    </row>
    <row r="913" spans="1:26" ht="15.75" customHeight="1">
      <c r="A913" s="148"/>
      <c r="B913" s="148"/>
      <c r="C913" s="148"/>
      <c r="D913" s="148"/>
      <c r="E913" s="148"/>
      <c r="F913" s="148"/>
      <c r="G913" s="148"/>
      <c r="H913" s="227"/>
      <c r="I913" s="148"/>
      <c r="J913" s="148"/>
      <c r="K913" s="148"/>
      <c r="L913" s="148"/>
      <c r="M913" s="148"/>
      <c r="N913" s="243"/>
      <c r="O913" s="244"/>
      <c r="P913" s="245"/>
      <c r="Q913" s="148"/>
      <c r="R913" s="148"/>
      <c r="S913" s="148"/>
      <c r="T913" s="148"/>
      <c r="U913" s="148"/>
      <c r="V913" s="148"/>
      <c r="W913" s="148"/>
      <c r="X913" s="148"/>
      <c r="Y913" s="148"/>
      <c r="Z913" s="148"/>
    </row>
    <row r="914" spans="1:26" ht="15.75" customHeight="1">
      <c r="A914" s="148"/>
      <c r="B914" s="148"/>
      <c r="C914" s="148"/>
      <c r="D914" s="148"/>
      <c r="E914" s="148"/>
      <c r="F914" s="148"/>
      <c r="G914" s="148"/>
      <c r="H914" s="227"/>
      <c r="I914" s="148"/>
      <c r="J914" s="148"/>
      <c r="K914" s="148"/>
      <c r="L914" s="148"/>
      <c r="M914" s="148"/>
      <c r="N914" s="243"/>
      <c r="O914" s="244"/>
      <c r="P914" s="245"/>
      <c r="Q914" s="148"/>
      <c r="R914" s="148"/>
      <c r="S914" s="148"/>
      <c r="T914" s="148"/>
      <c r="U914" s="148"/>
      <c r="V914" s="148"/>
      <c r="W914" s="148"/>
      <c r="X914" s="148"/>
      <c r="Y914" s="148"/>
      <c r="Z914" s="148"/>
    </row>
    <row r="915" spans="1:26" ht="15.75" customHeight="1">
      <c r="A915" s="148"/>
      <c r="B915" s="148"/>
      <c r="C915" s="148"/>
      <c r="D915" s="148"/>
      <c r="E915" s="148"/>
      <c r="F915" s="148"/>
      <c r="G915" s="148"/>
      <c r="H915" s="227"/>
      <c r="I915" s="148"/>
      <c r="J915" s="148"/>
      <c r="K915" s="148"/>
      <c r="L915" s="148"/>
      <c r="M915" s="148"/>
      <c r="N915" s="243"/>
      <c r="O915" s="244"/>
      <c r="P915" s="245"/>
      <c r="Q915" s="148"/>
      <c r="R915" s="148"/>
      <c r="S915" s="148"/>
      <c r="T915" s="148"/>
      <c r="U915" s="148"/>
      <c r="V915" s="148"/>
      <c r="W915" s="148"/>
      <c r="X915" s="148"/>
      <c r="Y915" s="148"/>
      <c r="Z915" s="148"/>
    </row>
    <row r="916" spans="1:26" ht="15.75" customHeight="1">
      <c r="A916" s="148"/>
      <c r="B916" s="148"/>
      <c r="C916" s="148"/>
      <c r="D916" s="148"/>
      <c r="E916" s="148"/>
      <c r="F916" s="148"/>
      <c r="G916" s="148"/>
      <c r="H916" s="227"/>
      <c r="I916" s="148"/>
      <c r="J916" s="148"/>
      <c r="K916" s="148"/>
      <c r="L916" s="148"/>
      <c r="M916" s="148"/>
      <c r="N916" s="243"/>
      <c r="O916" s="244"/>
      <c r="P916" s="245"/>
      <c r="Q916" s="148"/>
      <c r="R916" s="148"/>
      <c r="S916" s="148"/>
      <c r="T916" s="148"/>
      <c r="U916" s="148"/>
      <c r="V916" s="148"/>
      <c r="W916" s="148"/>
      <c r="X916" s="148"/>
      <c r="Y916" s="148"/>
      <c r="Z916" s="148"/>
    </row>
    <row r="917" spans="1:26" ht="15.75" customHeight="1">
      <c r="A917" s="148"/>
      <c r="B917" s="148"/>
      <c r="C917" s="148"/>
      <c r="D917" s="148"/>
      <c r="E917" s="148"/>
      <c r="F917" s="148"/>
      <c r="G917" s="148"/>
      <c r="H917" s="227"/>
      <c r="I917" s="148"/>
      <c r="J917" s="148"/>
      <c r="K917" s="148"/>
      <c r="L917" s="148"/>
      <c r="M917" s="148"/>
      <c r="N917" s="243"/>
      <c r="O917" s="244"/>
      <c r="P917" s="245"/>
      <c r="Q917" s="148"/>
      <c r="R917" s="148"/>
      <c r="S917" s="148"/>
      <c r="T917" s="148"/>
      <c r="U917" s="148"/>
      <c r="V917" s="148"/>
      <c r="W917" s="148"/>
      <c r="X917" s="148"/>
      <c r="Y917" s="148"/>
      <c r="Z917" s="148"/>
    </row>
    <row r="918" spans="1:26" ht="15.75" customHeight="1">
      <c r="A918" s="148"/>
      <c r="B918" s="148"/>
      <c r="C918" s="148"/>
      <c r="D918" s="148"/>
      <c r="E918" s="148"/>
      <c r="F918" s="148"/>
      <c r="G918" s="148"/>
      <c r="H918" s="227"/>
      <c r="I918" s="148"/>
      <c r="J918" s="148"/>
      <c r="K918" s="148"/>
      <c r="L918" s="148"/>
      <c r="M918" s="148"/>
      <c r="N918" s="243"/>
      <c r="O918" s="244"/>
      <c r="P918" s="245"/>
      <c r="Q918" s="148"/>
      <c r="R918" s="148"/>
      <c r="S918" s="148"/>
      <c r="T918" s="148"/>
      <c r="U918" s="148"/>
      <c r="V918" s="148"/>
      <c r="W918" s="148"/>
      <c r="X918" s="148"/>
      <c r="Y918" s="148"/>
      <c r="Z918" s="148"/>
    </row>
    <row r="919" spans="1:26" ht="15.75" customHeight="1">
      <c r="A919" s="148"/>
      <c r="B919" s="148"/>
      <c r="C919" s="148"/>
      <c r="D919" s="148"/>
      <c r="E919" s="148"/>
      <c r="F919" s="148"/>
      <c r="G919" s="148"/>
      <c r="H919" s="227"/>
      <c r="I919" s="148"/>
      <c r="J919" s="148"/>
      <c r="K919" s="148"/>
      <c r="L919" s="148"/>
      <c r="M919" s="148"/>
      <c r="N919" s="243"/>
      <c r="O919" s="244"/>
      <c r="P919" s="245"/>
      <c r="Q919" s="148"/>
      <c r="R919" s="148"/>
      <c r="S919" s="148"/>
      <c r="T919" s="148"/>
      <c r="U919" s="148"/>
      <c r="V919" s="148"/>
      <c r="W919" s="148"/>
      <c r="X919" s="148"/>
      <c r="Y919" s="148"/>
      <c r="Z919" s="148"/>
    </row>
    <row r="920" spans="1:26" ht="15.75" customHeight="1">
      <c r="A920" s="148"/>
      <c r="B920" s="148"/>
      <c r="C920" s="148"/>
      <c r="D920" s="148"/>
      <c r="E920" s="148"/>
      <c r="F920" s="148"/>
      <c r="G920" s="148"/>
      <c r="H920" s="227"/>
      <c r="I920" s="148"/>
      <c r="J920" s="148"/>
      <c r="K920" s="148"/>
      <c r="L920" s="148"/>
      <c r="M920" s="148"/>
      <c r="N920" s="243"/>
      <c r="O920" s="244"/>
      <c r="P920" s="245"/>
      <c r="Q920" s="148"/>
      <c r="R920" s="148"/>
      <c r="S920" s="148"/>
      <c r="T920" s="148"/>
      <c r="U920" s="148"/>
      <c r="V920" s="148"/>
      <c r="W920" s="148"/>
      <c r="X920" s="148"/>
      <c r="Y920" s="148"/>
      <c r="Z920" s="148"/>
    </row>
    <row r="921" spans="1:26" ht="15.75" customHeight="1">
      <c r="A921" s="148"/>
      <c r="B921" s="148"/>
      <c r="C921" s="148"/>
      <c r="D921" s="148"/>
      <c r="E921" s="148"/>
      <c r="F921" s="148"/>
      <c r="G921" s="148"/>
      <c r="H921" s="227"/>
      <c r="I921" s="148"/>
      <c r="J921" s="148"/>
      <c r="K921" s="148"/>
      <c r="L921" s="148"/>
      <c r="M921" s="148"/>
      <c r="N921" s="243"/>
      <c r="O921" s="244"/>
      <c r="P921" s="245"/>
      <c r="Q921" s="148"/>
      <c r="R921" s="148"/>
      <c r="S921" s="148"/>
      <c r="T921" s="148"/>
      <c r="U921" s="148"/>
      <c r="V921" s="148"/>
      <c r="W921" s="148"/>
      <c r="X921" s="148"/>
      <c r="Y921" s="148"/>
      <c r="Z921" s="148"/>
    </row>
    <row r="922" spans="1:26" ht="15.75" customHeight="1">
      <c r="A922" s="148"/>
      <c r="B922" s="148"/>
      <c r="C922" s="148"/>
      <c r="D922" s="148"/>
      <c r="E922" s="148"/>
      <c r="F922" s="148"/>
      <c r="G922" s="148"/>
      <c r="H922" s="227"/>
      <c r="I922" s="148"/>
      <c r="J922" s="148"/>
      <c r="K922" s="148"/>
      <c r="L922" s="148"/>
      <c r="M922" s="148"/>
      <c r="N922" s="243"/>
      <c r="O922" s="244"/>
      <c r="P922" s="245"/>
      <c r="Q922" s="148"/>
      <c r="R922" s="148"/>
      <c r="S922" s="148"/>
      <c r="T922" s="148"/>
      <c r="U922" s="148"/>
      <c r="V922" s="148"/>
      <c r="W922" s="148"/>
      <c r="X922" s="148"/>
      <c r="Y922" s="148"/>
      <c r="Z922" s="148"/>
    </row>
    <row r="923" spans="1:26" ht="15.75" customHeight="1">
      <c r="A923" s="148"/>
      <c r="B923" s="148"/>
      <c r="C923" s="148"/>
      <c r="D923" s="148"/>
      <c r="E923" s="148"/>
      <c r="F923" s="148"/>
      <c r="G923" s="148"/>
      <c r="H923" s="227"/>
      <c r="I923" s="148"/>
      <c r="J923" s="148"/>
      <c r="K923" s="148"/>
      <c r="L923" s="148"/>
      <c r="M923" s="148"/>
      <c r="N923" s="243"/>
      <c r="O923" s="244"/>
      <c r="P923" s="245"/>
      <c r="Q923" s="148"/>
      <c r="R923" s="148"/>
      <c r="S923" s="148"/>
      <c r="T923" s="148"/>
      <c r="U923" s="148"/>
      <c r="V923" s="148"/>
      <c r="W923" s="148"/>
      <c r="X923" s="148"/>
      <c r="Y923" s="148"/>
      <c r="Z923" s="148"/>
    </row>
    <row r="924" spans="1:26" ht="15.75" customHeight="1">
      <c r="A924" s="148"/>
      <c r="B924" s="148"/>
      <c r="C924" s="148"/>
      <c r="D924" s="148"/>
      <c r="E924" s="148"/>
      <c r="F924" s="148"/>
      <c r="G924" s="148"/>
      <c r="H924" s="227"/>
      <c r="I924" s="148"/>
      <c r="J924" s="148"/>
      <c r="K924" s="148"/>
      <c r="L924" s="148"/>
      <c r="M924" s="148"/>
      <c r="N924" s="243"/>
      <c r="O924" s="244"/>
      <c r="P924" s="245"/>
      <c r="Q924" s="148"/>
      <c r="R924" s="148"/>
      <c r="S924" s="148"/>
      <c r="T924" s="148"/>
      <c r="U924" s="148"/>
      <c r="V924" s="148"/>
      <c r="W924" s="148"/>
      <c r="X924" s="148"/>
      <c r="Y924" s="148"/>
      <c r="Z924" s="148"/>
    </row>
    <row r="925" spans="1:26" ht="15.75" customHeight="1">
      <c r="A925" s="148"/>
      <c r="B925" s="148"/>
      <c r="C925" s="148"/>
      <c r="D925" s="148"/>
      <c r="E925" s="148"/>
      <c r="F925" s="148"/>
      <c r="G925" s="148"/>
      <c r="H925" s="227"/>
      <c r="I925" s="148"/>
      <c r="J925" s="148"/>
      <c r="K925" s="148"/>
      <c r="L925" s="148"/>
      <c r="M925" s="148"/>
      <c r="N925" s="243"/>
      <c r="O925" s="244"/>
      <c r="P925" s="245"/>
      <c r="Q925" s="148"/>
      <c r="R925" s="148"/>
      <c r="S925" s="148"/>
      <c r="T925" s="148"/>
      <c r="U925" s="148"/>
      <c r="V925" s="148"/>
      <c r="W925" s="148"/>
      <c r="X925" s="148"/>
      <c r="Y925" s="148"/>
      <c r="Z925" s="148"/>
    </row>
    <row r="926" spans="1:26" ht="15.75" customHeight="1">
      <c r="A926" s="148"/>
      <c r="B926" s="148"/>
      <c r="C926" s="148"/>
      <c r="D926" s="148"/>
      <c r="E926" s="148"/>
      <c r="F926" s="148"/>
      <c r="G926" s="148"/>
      <c r="H926" s="227"/>
      <c r="I926" s="148"/>
      <c r="J926" s="148"/>
      <c r="K926" s="148"/>
      <c r="L926" s="148"/>
      <c r="M926" s="148"/>
      <c r="N926" s="243"/>
      <c r="O926" s="244"/>
      <c r="P926" s="245"/>
      <c r="Q926" s="148"/>
      <c r="R926" s="148"/>
      <c r="S926" s="148"/>
      <c r="T926" s="148"/>
      <c r="U926" s="148"/>
      <c r="V926" s="148"/>
      <c r="W926" s="148"/>
      <c r="X926" s="148"/>
      <c r="Y926" s="148"/>
      <c r="Z926" s="148"/>
    </row>
    <row r="927" spans="1:26" ht="15.75" customHeight="1">
      <c r="A927" s="148"/>
      <c r="B927" s="148"/>
      <c r="C927" s="148"/>
      <c r="D927" s="148"/>
      <c r="E927" s="148"/>
      <c r="F927" s="148"/>
      <c r="G927" s="148"/>
      <c r="H927" s="227"/>
      <c r="I927" s="148"/>
      <c r="J927" s="148"/>
      <c r="K927" s="148"/>
      <c r="L927" s="148"/>
      <c r="M927" s="148"/>
      <c r="N927" s="243"/>
      <c r="O927" s="244"/>
      <c r="P927" s="245"/>
      <c r="Q927" s="148"/>
      <c r="R927" s="148"/>
      <c r="S927" s="148"/>
      <c r="T927" s="148"/>
      <c r="U927" s="148"/>
      <c r="V927" s="148"/>
      <c r="W927" s="148"/>
      <c r="X927" s="148"/>
      <c r="Y927" s="148"/>
      <c r="Z927" s="148"/>
    </row>
    <row r="928" spans="1:26" ht="15.75" customHeight="1">
      <c r="A928" s="148"/>
      <c r="B928" s="148"/>
      <c r="C928" s="148"/>
      <c r="D928" s="148"/>
      <c r="E928" s="148"/>
      <c r="F928" s="148"/>
      <c r="G928" s="148"/>
      <c r="H928" s="227"/>
      <c r="I928" s="148"/>
      <c r="J928" s="148"/>
      <c r="K928" s="148"/>
      <c r="L928" s="148"/>
      <c r="M928" s="148"/>
      <c r="N928" s="243"/>
      <c r="O928" s="244"/>
      <c r="P928" s="245"/>
      <c r="Q928" s="148"/>
      <c r="R928" s="148"/>
      <c r="S928" s="148"/>
      <c r="T928" s="148"/>
      <c r="U928" s="148"/>
      <c r="V928" s="148"/>
      <c r="W928" s="148"/>
      <c r="X928" s="148"/>
      <c r="Y928" s="148"/>
      <c r="Z928" s="148"/>
    </row>
    <row r="929" spans="1:26" ht="15.75" customHeight="1">
      <c r="A929" s="148"/>
      <c r="B929" s="148"/>
      <c r="C929" s="148"/>
      <c r="D929" s="148"/>
      <c r="E929" s="148"/>
      <c r="F929" s="148"/>
      <c r="G929" s="148"/>
      <c r="H929" s="227"/>
      <c r="I929" s="148"/>
      <c r="J929" s="148"/>
      <c r="K929" s="148"/>
      <c r="L929" s="148"/>
      <c r="M929" s="148"/>
      <c r="N929" s="243"/>
      <c r="O929" s="244"/>
      <c r="P929" s="245"/>
      <c r="Q929" s="148"/>
      <c r="R929" s="148"/>
      <c r="S929" s="148"/>
      <c r="T929" s="148"/>
      <c r="U929" s="148"/>
      <c r="V929" s="148"/>
      <c r="W929" s="148"/>
      <c r="X929" s="148"/>
      <c r="Y929" s="148"/>
      <c r="Z929" s="148"/>
    </row>
    <row r="930" spans="1:26" ht="15.75" customHeight="1">
      <c r="A930" s="148"/>
      <c r="B930" s="148"/>
      <c r="C930" s="148"/>
      <c r="D930" s="148"/>
      <c r="E930" s="148"/>
      <c r="F930" s="148"/>
      <c r="G930" s="148"/>
      <c r="H930" s="227"/>
      <c r="I930" s="148"/>
      <c r="J930" s="148"/>
      <c r="K930" s="148"/>
      <c r="L930" s="148"/>
      <c r="M930" s="148"/>
      <c r="N930" s="243"/>
      <c r="O930" s="244"/>
      <c r="P930" s="245"/>
      <c r="Q930" s="148"/>
      <c r="R930" s="148"/>
      <c r="S930" s="148"/>
      <c r="T930" s="148"/>
      <c r="U930" s="148"/>
      <c r="V930" s="148"/>
      <c r="W930" s="148"/>
      <c r="X930" s="148"/>
      <c r="Y930" s="148"/>
      <c r="Z930" s="148"/>
    </row>
    <row r="931" spans="1:26" ht="15.75" customHeight="1">
      <c r="A931" s="148"/>
      <c r="B931" s="148"/>
      <c r="C931" s="148"/>
      <c r="D931" s="148"/>
      <c r="E931" s="148"/>
      <c r="F931" s="148"/>
      <c r="G931" s="148"/>
      <c r="H931" s="227"/>
      <c r="I931" s="148"/>
      <c r="J931" s="148"/>
      <c r="K931" s="148"/>
      <c r="L931" s="148"/>
      <c r="M931" s="148"/>
      <c r="N931" s="243"/>
      <c r="O931" s="244"/>
      <c r="P931" s="245"/>
      <c r="Q931" s="148"/>
      <c r="R931" s="148"/>
      <c r="S931" s="148"/>
      <c r="T931" s="148"/>
      <c r="U931" s="148"/>
      <c r="V931" s="148"/>
      <c r="W931" s="148"/>
      <c r="X931" s="148"/>
      <c r="Y931" s="148"/>
      <c r="Z931" s="148"/>
    </row>
    <row r="932" spans="1:26" ht="15.75" customHeight="1">
      <c r="A932" s="148"/>
      <c r="B932" s="148"/>
      <c r="C932" s="148"/>
      <c r="D932" s="148"/>
      <c r="E932" s="148"/>
      <c r="F932" s="148"/>
      <c r="G932" s="148"/>
      <c r="H932" s="227"/>
      <c r="I932" s="148"/>
      <c r="J932" s="148"/>
      <c r="K932" s="148"/>
      <c r="L932" s="148"/>
      <c r="M932" s="148"/>
      <c r="N932" s="243"/>
      <c r="O932" s="244"/>
      <c r="P932" s="245"/>
      <c r="Q932" s="148"/>
      <c r="R932" s="148"/>
      <c r="S932" s="148"/>
      <c r="T932" s="148"/>
      <c r="U932" s="148"/>
      <c r="V932" s="148"/>
      <c r="W932" s="148"/>
      <c r="X932" s="148"/>
      <c r="Y932" s="148"/>
      <c r="Z932" s="148"/>
    </row>
    <row r="933" spans="1:26" ht="15.75" customHeight="1">
      <c r="A933" s="148"/>
      <c r="B933" s="148"/>
      <c r="C933" s="148"/>
      <c r="D933" s="148"/>
      <c r="E933" s="148"/>
      <c r="F933" s="148"/>
      <c r="G933" s="148"/>
      <c r="H933" s="227"/>
      <c r="I933" s="148"/>
      <c r="J933" s="148"/>
      <c r="K933" s="148"/>
      <c r="L933" s="148"/>
      <c r="M933" s="148"/>
      <c r="N933" s="243"/>
      <c r="O933" s="244"/>
      <c r="P933" s="245"/>
      <c r="Q933" s="148"/>
      <c r="R933" s="148"/>
      <c r="S933" s="148"/>
      <c r="T933" s="148"/>
      <c r="U933" s="148"/>
      <c r="V933" s="148"/>
      <c r="W933" s="148"/>
      <c r="X933" s="148"/>
      <c r="Y933" s="148"/>
      <c r="Z933" s="148"/>
    </row>
    <row r="934" spans="1:26" ht="15.75" customHeight="1">
      <c r="A934" s="148"/>
      <c r="B934" s="148"/>
      <c r="C934" s="148"/>
      <c r="D934" s="148"/>
      <c r="E934" s="148"/>
      <c r="F934" s="148"/>
      <c r="G934" s="148"/>
      <c r="H934" s="227"/>
      <c r="I934" s="148"/>
      <c r="J934" s="148"/>
      <c r="K934" s="148"/>
      <c r="L934" s="148"/>
      <c r="M934" s="148"/>
      <c r="N934" s="243"/>
      <c r="O934" s="244"/>
      <c r="P934" s="245"/>
      <c r="Q934" s="148"/>
      <c r="R934" s="148"/>
      <c r="S934" s="148"/>
      <c r="T934" s="148"/>
      <c r="U934" s="148"/>
      <c r="V934" s="148"/>
      <c r="W934" s="148"/>
      <c r="X934" s="148"/>
      <c r="Y934" s="148"/>
      <c r="Z934" s="148"/>
    </row>
    <row r="935" spans="1:26" ht="15.75" customHeight="1">
      <c r="A935" s="148"/>
      <c r="B935" s="148"/>
      <c r="C935" s="148"/>
      <c r="D935" s="148"/>
      <c r="E935" s="148"/>
      <c r="F935" s="148"/>
      <c r="G935" s="148"/>
      <c r="H935" s="227"/>
      <c r="I935" s="148"/>
      <c r="J935" s="148"/>
      <c r="K935" s="148"/>
      <c r="L935" s="148"/>
      <c r="M935" s="148"/>
      <c r="N935" s="243"/>
      <c r="O935" s="244"/>
      <c r="P935" s="245"/>
      <c r="Q935" s="148"/>
      <c r="R935" s="148"/>
      <c r="S935" s="148"/>
      <c r="T935" s="148"/>
      <c r="U935" s="148"/>
      <c r="V935" s="148"/>
      <c r="W935" s="148"/>
      <c r="X935" s="148"/>
      <c r="Y935" s="148"/>
      <c r="Z935" s="148"/>
    </row>
    <row r="936" spans="1:26" ht="15.75" customHeight="1">
      <c r="A936" s="148"/>
      <c r="B936" s="148"/>
      <c r="C936" s="148"/>
      <c r="D936" s="148"/>
      <c r="E936" s="148"/>
      <c r="F936" s="148"/>
      <c r="G936" s="148"/>
      <c r="H936" s="227"/>
      <c r="I936" s="148"/>
      <c r="J936" s="148"/>
      <c r="K936" s="148"/>
      <c r="L936" s="148"/>
      <c r="M936" s="148"/>
      <c r="N936" s="243"/>
      <c r="O936" s="244"/>
      <c r="P936" s="245"/>
      <c r="Q936" s="148"/>
      <c r="R936" s="148"/>
      <c r="S936" s="148"/>
      <c r="T936" s="148"/>
      <c r="U936" s="148"/>
      <c r="V936" s="148"/>
      <c r="W936" s="148"/>
      <c r="X936" s="148"/>
      <c r="Y936" s="148"/>
      <c r="Z936" s="148"/>
    </row>
    <row r="937" spans="1:26" ht="15.75" customHeight="1">
      <c r="A937" s="148"/>
      <c r="B937" s="148"/>
      <c r="C937" s="148"/>
      <c r="D937" s="148"/>
      <c r="E937" s="148"/>
      <c r="F937" s="148"/>
      <c r="G937" s="148"/>
      <c r="H937" s="227"/>
      <c r="I937" s="148"/>
      <c r="J937" s="148"/>
      <c r="K937" s="148"/>
      <c r="L937" s="148"/>
      <c r="M937" s="148"/>
      <c r="N937" s="243"/>
      <c r="O937" s="244"/>
      <c r="P937" s="245"/>
      <c r="Q937" s="148"/>
      <c r="R937" s="148"/>
      <c r="S937" s="148"/>
      <c r="T937" s="148"/>
      <c r="U937" s="148"/>
      <c r="V937" s="148"/>
      <c r="W937" s="148"/>
      <c r="X937" s="148"/>
      <c r="Y937" s="148"/>
      <c r="Z937" s="148"/>
    </row>
    <row r="938" spans="1:26" ht="15.75" customHeight="1">
      <c r="A938" s="148"/>
      <c r="B938" s="148"/>
      <c r="C938" s="148"/>
      <c r="D938" s="148"/>
      <c r="E938" s="148"/>
      <c r="F938" s="148"/>
      <c r="G938" s="148"/>
      <c r="H938" s="227"/>
      <c r="I938" s="148"/>
      <c r="J938" s="148"/>
      <c r="K938" s="148"/>
      <c r="L938" s="148"/>
      <c r="M938" s="148"/>
      <c r="N938" s="243"/>
      <c r="O938" s="244"/>
      <c r="P938" s="245"/>
      <c r="Q938" s="148"/>
      <c r="R938" s="148"/>
      <c r="S938" s="148"/>
      <c r="T938" s="148"/>
      <c r="U938" s="148"/>
      <c r="V938" s="148"/>
      <c r="W938" s="148"/>
      <c r="X938" s="148"/>
      <c r="Y938" s="148"/>
      <c r="Z938" s="148"/>
    </row>
    <row r="939" spans="1:26" ht="15.75" customHeight="1">
      <c r="A939" s="148"/>
      <c r="B939" s="148"/>
      <c r="C939" s="148"/>
      <c r="D939" s="148"/>
      <c r="E939" s="148"/>
      <c r="F939" s="148"/>
      <c r="G939" s="148"/>
      <c r="H939" s="227"/>
      <c r="I939" s="148"/>
      <c r="J939" s="148"/>
      <c r="K939" s="148"/>
      <c r="L939" s="148"/>
      <c r="M939" s="148"/>
      <c r="N939" s="243"/>
      <c r="O939" s="244"/>
      <c r="P939" s="245"/>
      <c r="Q939" s="148"/>
      <c r="R939" s="148"/>
      <c r="S939" s="148"/>
      <c r="T939" s="148"/>
      <c r="U939" s="148"/>
      <c r="V939" s="148"/>
      <c r="W939" s="148"/>
      <c r="X939" s="148"/>
      <c r="Y939" s="148"/>
      <c r="Z939" s="148"/>
    </row>
    <row r="940" spans="1:26" ht="15.75" customHeight="1">
      <c r="A940" s="148"/>
      <c r="B940" s="148"/>
      <c r="C940" s="148"/>
      <c r="D940" s="148"/>
      <c r="E940" s="148"/>
      <c r="F940" s="148"/>
      <c r="G940" s="148"/>
      <c r="H940" s="227"/>
      <c r="I940" s="148"/>
      <c r="J940" s="148"/>
      <c r="K940" s="148"/>
      <c r="L940" s="148"/>
      <c r="M940" s="148"/>
      <c r="N940" s="243"/>
      <c r="O940" s="244"/>
      <c r="P940" s="245"/>
      <c r="Q940" s="148"/>
      <c r="R940" s="148"/>
      <c r="S940" s="148"/>
      <c r="T940" s="148"/>
      <c r="U940" s="148"/>
      <c r="V940" s="148"/>
      <c r="W940" s="148"/>
      <c r="X940" s="148"/>
      <c r="Y940" s="148"/>
      <c r="Z940" s="148"/>
    </row>
    <row r="941" spans="1:26" ht="15.75" customHeight="1">
      <c r="A941" s="148"/>
      <c r="B941" s="148"/>
      <c r="C941" s="148"/>
      <c r="D941" s="148"/>
      <c r="E941" s="148"/>
      <c r="F941" s="148"/>
      <c r="G941" s="148"/>
      <c r="H941" s="227"/>
      <c r="I941" s="148"/>
      <c r="J941" s="148"/>
      <c r="K941" s="148"/>
      <c r="L941" s="148"/>
      <c r="M941" s="148"/>
      <c r="N941" s="243"/>
      <c r="O941" s="244"/>
      <c r="P941" s="245"/>
      <c r="Q941" s="148"/>
      <c r="R941" s="148"/>
      <c r="S941" s="148"/>
      <c r="T941" s="148"/>
      <c r="U941" s="148"/>
      <c r="V941" s="148"/>
      <c r="W941" s="148"/>
      <c r="X941" s="148"/>
      <c r="Y941" s="148"/>
      <c r="Z941" s="148"/>
    </row>
    <row r="942" spans="1:26" ht="15.75" customHeight="1">
      <c r="A942" s="148"/>
      <c r="B942" s="148"/>
      <c r="C942" s="148"/>
      <c r="D942" s="148"/>
      <c r="E942" s="148"/>
      <c r="F942" s="148"/>
      <c r="G942" s="148"/>
      <c r="H942" s="227"/>
      <c r="I942" s="148"/>
      <c r="J942" s="148"/>
      <c r="K942" s="148"/>
      <c r="L942" s="148"/>
      <c r="M942" s="148"/>
      <c r="N942" s="243"/>
      <c r="O942" s="244"/>
      <c r="P942" s="245"/>
      <c r="Q942" s="148"/>
      <c r="R942" s="148"/>
      <c r="S942" s="148"/>
      <c r="T942" s="148"/>
      <c r="U942" s="148"/>
      <c r="V942" s="148"/>
      <c r="W942" s="148"/>
      <c r="X942" s="148"/>
      <c r="Y942" s="148"/>
      <c r="Z942" s="148"/>
    </row>
    <row r="943" spans="1:26" ht="15.75" customHeight="1">
      <c r="A943" s="148"/>
      <c r="B943" s="148"/>
      <c r="C943" s="148"/>
      <c r="D943" s="148"/>
      <c r="E943" s="148"/>
      <c r="F943" s="148"/>
      <c r="G943" s="148"/>
      <c r="H943" s="227"/>
      <c r="I943" s="148"/>
      <c r="J943" s="148"/>
      <c r="K943" s="148"/>
      <c r="L943" s="148"/>
      <c r="M943" s="148"/>
      <c r="N943" s="243"/>
      <c r="O943" s="244"/>
      <c r="P943" s="245"/>
      <c r="Q943" s="148"/>
      <c r="R943" s="148"/>
      <c r="S943" s="148"/>
      <c r="T943" s="148"/>
      <c r="U943" s="148"/>
      <c r="V943" s="148"/>
      <c r="W943" s="148"/>
      <c r="X943" s="148"/>
      <c r="Y943" s="148"/>
      <c r="Z943" s="148"/>
    </row>
    <row r="944" spans="1:26" ht="15.75" customHeight="1">
      <c r="A944" s="148"/>
      <c r="B944" s="148"/>
      <c r="C944" s="148"/>
      <c r="D944" s="148"/>
      <c r="E944" s="148"/>
      <c r="F944" s="148"/>
      <c r="G944" s="148"/>
      <c r="H944" s="227"/>
      <c r="I944" s="148"/>
      <c r="J944" s="148"/>
      <c r="K944" s="148"/>
      <c r="L944" s="148"/>
      <c r="M944" s="148"/>
      <c r="N944" s="243"/>
      <c r="O944" s="244"/>
      <c r="P944" s="245"/>
      <c r="Q944" s="148"/>
      <c r="R944" s="148"/>
      <c r="S944" s="148"/>
      <c r="T944" s="148"/>
      <c r="U944" s="148"/>
      <c r="V944" s="148"/>
      <c r="W944" s="148"/>
      <c r="X944" s="148"/>
      <c r="Y944" s="148"/>
      <c r="Z944" s="148"/>
    </row>
    <row r="945" spans="1:26" ht="15.75" customHeight="1">
      <c r="A945" s="148"/>
      <c r="B945" s="148"/>
      <c r="C945" s="148"/>
      <c r="D945" s="148"/>
      <c r="E945" s="148"/>
      <c r="F945" s="148"/>
      <c r="G945" s="148"/>
      <c r="H945" s="227"/>
      <c r="I945" s="148"/>
      <c r="J945" s="148"/>
      <c r="K945" s="148"/>
      <c r="L945" s="148"/>
      <c r="M945" s="148"/>
      <c r="N945" s="243"/>
      <c r="O945" s="244"/>
      <c r="P945" s="245"/>
      <c r="Q945" s="148"/>
      <c r="R945" s="148"/>
      <c r="S945" s="148"/>
      <c r="T945" s="148"/>
      <c r="U945" s="148"/>
      <c r="V945" s="148"/>
      <c r="W945" s="148"/>
      <c r="X945" s="148"/>
      <c r="Y945" s="148"/>
      <c r="Z945" s="148"/>
    </row>
    <row r="946" spans="1:26" ht="15.75" customHeight="1">
      <c r="A946" s="148"/>
      <c r="B946" s="148"/>
      <c r="C946" s="148"/>
      <c r="D946" s="148"/>
      <c r="E946" s="148"/>
      <c r="F946" s="148"/>
      <c r="G946" s="148"/>
      <c r="H946" s="227"/>
      <c r="I946" s="148"/>
      <c r="J946" s="148"/>
      <c r="K946" s="148"/>
      <c r="L946" s="148"/>
      <c r="M946" s="148"/>
      <c r="N946" s="243"/>
      <c r="O946" s="244"/>
      <c r="P946" s="245"/>
      <c r="Q946" s="148"/>
      <c r="R946" s="148"/>
      <c r="S946" s="148"/>
      <c r="T946" s="148"/>
      <c r="U946" s="148"/>
      <c r="V946" s="148"/>
      <c r="W946" s="148"/>
      <c r="X946" s="148"/>
      <c r="Y946" s="148"/>
      <c r="Z946" s="148"/>
    </row>
    <row r="947" spans="1:26" ht="15.75" customHeight="1">
      <c r="A947" s="148"/>
      <c r="B947" s="148"/>
      <c r="C947" s="148"/>
      <c r="D947" s="148"/>
      <c r="E947" s="148"/>
      <c r="F947" s="148"/>
      <c r="G947" s="148"/>
      <c r="H947" s="227"/>
      <c r="I947" s="148"/>
      <c r="J947" s="148"/>
      <c r="K947" s="148"/>
      <c r="L947" s="148"/>
      <c r="M947" s="148"/>
      <c r="N947" s="243"/>
      <c r="O947" s="244"/>
      <c r="P947" s="245"/>
      <c r="Q947" s="148"/>
      <c r="R947" s="148"/>
      <c r="S947" s="148"/>
      <c r="T947" s="148"/>
      <c r="U947" s="148"/>
      <c r="V947" s="148"/>
      <c r="W947" s="148"/>
      <c r="X947" s="148"/>
      <c r="Y947" s="148"/>
      <c r="Z947" s="148"/>
    </row>
    <row r="948" spans="1:26" ht="15.75" customHeight="1">
      <c r="A948" s="148"/>
      <c r="B948" s="148"/>
      <c r="C948" s="148"/>
      <c r="D948" s="148"/>
      <c r="E948" s="148"/>
      <c r="F948" s="148"/>
      <c r="G948" s="148"/>
      <c r="H948" s="227"/>
      <c r="I948" s="148"/>
      <c r="J948" s="148"/>
      <c r="K948" s="148"/>
      <c r="L948" s="148"/>
      <c r="M948" s="148"/>
      <c r="N948" s="243"/>
      <c r="O948" s="244"/>
      <c r="P948" s="245"/>
      <c r="Q948" s="148"/>
      <c r="R948" s="148"/>
      <c r="S948" s="148"/>
      <c r="T948" s="148"/>
      <c r="U948" s="148"/>
      <c r="V948" s="148"/>
      <c r="W948" s="148"/>
      <c r="X948" s="148"/>
      <c r="Y948" s="148"/>
      <c r="Z948" s="148"/>
    </row>
    <row r="949" spans="1:26" ht="15.75" customHeight="1">
      <c r="A949" s="148"/>
      <c r="B949" s="148"/>
      <c r="C949" s="148"/>
      <c r="D949" s="148"/>
      <c r="E949" s="148"/>
      <c r="F949" s="148"/>
      <c r="G949" s="148"/>
      <c r="H949" s="227"/>
      <c r="I949" s="148"/>
      <c r="J949" s="148"/>
      <c r="K949" s="148"/>
      <c r="L949" s="148"/>
      <c r="M949" s="148"/>
      <c r="N949" s="243"/>
      <c r="O949" s="244"/>
      <c r="P949" s="245"/>
      <c r="Q949" s="148"/>
      <c r="R949" s="148"/>
      <c r="S949" s="148"/>
      <c r="T949" s="148"/>
      <c r="U949" s="148"/>
      <c r="V949" s="148"/>
      <c r="W949" s="148"/>
      <c r="X949" s="148"/>
      <c r="Y949" s="148"/>
      <c r="Z949" s="148"/>
    </row>
    <row r="950" spans="1:26" ht="15.75" customHeight="1">
      <c r="A950" s="148"/>
      <c r="B950" s="148"/>
      <c r="C950" s="148"/>
      <c r="D950" s="148"/>
      <c r="E950" s="148"/>
      <c r="F950" s="148"/>
      <c r="G950" s="148"/>
      <c r="H950" s="227"/>
      <c r="I950" s="148"/>
      <c r="J950" s="148"/>
      <c r="K950" s="148"/>
      <c r="L950" s="148"/>
      <c r="M950" s="148"/>
      <c r="N950" s="243"/>
      <c r="O950" s="244"/>
      <c r="P950" s="245"/>
      <c r="Q950" s="148"/>
      <c r="R950" s="148"/>
      <c r="S950" s="148"/>
      <c r="T950" s="148"/>
      <c r="U950" s="148"/>
      <c r="V950" s="148"/>
      <c r="W950" s="148"/>
      <c r="X950" s="148"/>
      <c r="Y950" s="148"/>
      <c r="Z950" s="148"/>
    </row>
    <row r="951" spans="1:26" ht="15.75" customHeight="1">
      <c r="A951" s="148"/>
      <c r="B951" s="148"/>
      <c r="C951" s="148"/>
      <c r="D951" s="148"/>
      <c r="E951" s="148"/>
      <c r="F951" s="148"/>
      <c r="G951" s="148"/>
      <c r="H951" s="227"/>
      <c r="I951" s="148"/>
      <c r="J951" s="148"/>
      <c r="K951" s="148"/>
      <c r="L951" s="148"/>
      <c r="M951" s="148"/>
      <c r="N951" s="243"/>
      <c r="O951" s="244"/>
      <c r="P951" s="245"/>
      <c r="Q951" s="148"/>
      <c r="R951" s="148"/>
      <c r="S951" s="148"/>
      <c r="T951" s="148"/>
      <c r="U951" s="148"/>
      <c r="V951" s="148"/>
      <c r="W951" s="148"/>
      <c r="X951" s="148"/>
      <c r="Y951" s="148"/>
      <c r="Z951" s="148"/>
    </row>
    <row r="952" spans="1:26" ht="15.75" customHeight="1">
      <c r="A952" s="148"/>
      <c r="B952" s="148"/>
      <c r="C952" s="148"/>
      <c r="D952" s="148"/>
      <c r="E952" s="148"/>
      <c r="F952" s="148"/>
      <c r="G952" s="148"/>
      <c r="H952" s="227"/>
      <c r="I952" s="148"/>
      <c r="J952" s="148"/>
      <c r="K952" s="148"/>
      <c r="L952" s="148"/>
      <c r="M952" s="148"/>
      <c r="N952" s="243"/>
      <c r="O952" s="244"/>
      <c r="P952" s="245"/>
      <c r="Q952" s="148"/>
      <c r="R952" s="148"/>
      <c r="S952" s="148"/>
      <c r="T952" s="148"/>
      <c r="U952" s="148"/>
      <c r="V952" s="148"/>
      <c r="W952" s="148"/>
      <c r="X952" s="148"/>
      <c r="Y952" s="148"/>
      <c r="Z952" s="148"/>
    </row>
    <row r="953" spans="1:26" ht="15.75" customHeight="1">
      <c r="A953" s="148"/>
      <c r="B953" s="148"/>
      <c r="C953" s="148"/>
      <c r="D953" s="148"/>
      <c r="E953" s="148"/>
      <c r="F953" s="148"/>
      <c r="G953" s="148"/>
      <c r="H953" s="227"/>
      <c r="I953" s="148"/>
      <c r="J953" s="148"/>
      <c r="K953" s="148"/>
      <c r="L953" s="148"/>
      <c r="M953" s="148"/>
      <c r="N953" s="243"/>
      <c r="O953" s="244"/>
      <c r="P953" s="245"/>
      <c r="Q953" s="148"/>
      <c r="R953" s="148"/>
      <c r="S953" s="148"/>
      <c r="T953" s="148"/>
      <c r="U953" s="148"/>
      <c r="V953" s="148"/>
      <c r="W953" s="148"/>
      <c r="X953" s="148"/>
      <c r="Y953" s="148"/>
      <c r="Z953" s="148"/>
    </row>
    <row r="954" spans="1:26" ht="15.75" customHeight="1">
      <c r="A954" s="148"/>
      <c r="B954" s="148"/>
      <c r="C954" s="148"/>
      <c r="D954" s="148"/>
      <c r="E954" s="148"/>
      <c r="F954" s="148"/>
      <c r="G954" s="148"/>
      <c r="H954" s="227"/>
      <c r="I954" s="148"/>
      <c r="J954" s="148"/>
      <c r="K954" s="148"/>
      <c r="L954" s="148"/>
      <c r="M954" s="148"/>
      <c r="N954" s="243"/>
      <c r="O954" s="244"/>
      <c r="P954" s="245"/>
      <c r="Q954" s="148"/>
      <c r="R954" s="148"/>
      <c r="S954" s="148"/>
      <c r="T954" s="148"/>
      <c r="U954" s="148"/>
      <c r="V954" s="148"/>
      <c r="W954" s="148"/>
      <c r="X954" s="148"/>
      <c r="Y954" s="148"/>
      <c r="Z954" s="148"/>
    </row>
    <row r="955" spans="1:26" ht="15.75" customHeight="1">
      <c r="A955" s="148"/>
      <c r="B955" s="148"/>
      <c r="C955" s="148"/>
      <c r="D955" s="148"/>
      <c r="E955" s="148"/>
      <c r="F955" s="148"/>
      <c r="G955" s="148"/>
      <c r="H955" s="227"/>
      <c r="I955" s="148"/>
      <c r="J955" s="148"/>
      <c r="K955" s="148"/>
      <c r="L955" s="148"/>
      <c r="M955" s="148"/>
      <c r="N955" s="243"/>
      <c r="O955" s="244"/>
      <c r="P955" s="245"/>
      <c r="Q955" s="148"/>
      <c r="R955" s="148"/>
      <c r="S955" s="148"/>
      <c r="T955" s="148"/>
      <c r="U955" s="148"/>
      <c r="V955" s="148"/>
      <c r="W955" s="148"/>
      <c r="X955" s="148"/>
      <c r="Y955" s="148"/>
      <c r="Z955" s="148"/>
    </row>
    <row r="956" spans="1:26" ht="15.75" customHeight="1">
      <c r="A956" s="148"/>
      <c r="B956" s="148"/>
      <c r="C956" s="148"/>
      <c r="D956" s="148"/>
      <c r="E956" s="148"/>
      <c r="F956" s="148"/>
      <c r="G956" s="148"/>
      <c r="H956" s="227"/>
      <c r="I956" s="148"/>
      <c r="J956" s="148"/>
      <c r="K956" s="148"/>
      <c r="L956" s="148"/>
      <c r="M956" s="148"/>
      <c r="N956" s="243"/>
      <c r="O956" s="244"/>
      <c r="P956" s="245"/>
      <c r="Q956" s="148"/>
      <c r="R956" s="148"/>
      <c r="S956" s="148"/>
      <c r="T956" s="148"/>
      <c r="U956" s="148"/>
      <c r="V956" s="148"/>
      <c r="W956" s="148"/>
      <c r="X956" s="148"/>
      <c r="Y956" s="148"/>
      <c r="Z956" s="148"/>
    </row>
    <row r="957" spans="1:26" ht="15.75" customHeight="1">
      <c r="A957" s="148"/>
      <c r="B957" s="148"/>
      <c r="C957" s="148"/>
      <c r="D957" s="148"/>
      <c r="E957" s="148"/>
      <c r="F957" s="148"/>
      <c r="G957" s="148"/>
      <c r="H957" s="227"/>
      <c r="I957" s="148"/>
      <c r="J957" s="148"/>
      <c r="K957" s="148"/>
      <c r="L957" s="148"/>
      <c r="M957" s="148"/>
      <c r="N957" s="243"/>
      <c r="O957" s="244"/>
      <c r="P957" s="245"/>
      <c r="Q957" s="148"/>
      <c r="R957" s="148"/>
      <c r="S957" s="148"/>
      <c r="T957" s="148"/>
      <c r="U957" s="148"/>
      <c r="V957" s="148"/>
      <c r="W957" s="148"/>
      <c r="X957" s="148"/>
      <c r="Y957" s="148"/>
      <c r="Z957" s="148"/>
    </row>
    <row r="958" spans="1:26" ht="15.75" customHeight="1">
      <c r="A958" s="148"/>
      <c r="B958" s="148"/>
      <c r="C958" s="148"/>
      <c r="D958" s="148"/>
      <c r="E958" s="148"/>
      <c r="F958" s="148"/>
      <c r="G958" s="148"/>
      <c r="H958" s="227"/>
      <c r="I958" s="148"/>
      <c r="J958" s="148"/>
      <c r="K958" s="148"/>
      <c r="L958" s="148"/>
      <c r="M958" s="148"/>
      <c r="N958" s="243"/>
      <c r="O958" s="244"/>
      <c r="P958" s="245"/>
      <c r="Q958" s="148"/>
      <c r="R958" s="148"/>
      <c r="S958" s="148"/>
      <c r="T958" s="148"/>
      <c r="U958" s="148"/>
      <c r="V958" s="148"/>
      <c r="W958" s="148"/>
      <c r="X958" s="148"/>
      <c r="Y958" s="148"/>
      <c r="Z958" s="148"/>
    </row>
    <row r="959" spans="1:26" ht="15.75" customHeight="1">
      <c r="A959" s="148"/>
      <c r="B959" s="148"/>
      <c r="C959" s="148"/>
      <c r="D959" s="148"/>
      <c r="E959" s="148"/>
      <c r="F959" s="148"/>
      <c r="G959" s="148"/>
      <c r="H959" s="227"/>
      <c r="I959" s="148"/>
      <c r="J959" s="148"/>
      <c r="K959" s="148"/>
      <c r="L959" s="148"/>
      <c r="M959" s="148"/>
      <c r="N959" s="243"/>
      <c r="O959" s="244"/>
      <c r="P959" s="245"/>
      <c r="Q959" s="148"/>
      <c r="R959" s="148"/>
      <c r="S959" s="148"/>
      <c r="T959" s="148"/>
      <c r="U959" s="148"/>
      <c r="V959" s="148"/>
      <c r="W959" s="148"/>
      <c r="X959" s="148"/>
      <c r="Y959" s="148"/>
      <c r="Z959" s="148"/>
    </row>
    <row r="960" spans="1:26" ht="15.75" customHeight="1">
      <c r="A960" s="148"/>
      <c r="B960" s="148"/>
      <c r="C960" s="148"/>
      <c r="D960" s="148"/>
      <c r="E960" s="148"/>
      <c r="F960" s="148"/>
      <c r="G960" s="148"/>
      <c r="H960" s="227"/>
      <c r="I960" s="148"/>
      <c r="J960" s="148"/>
      <c r="K960" s="148"/>
      <c r="L960" s="148"/>
      <c r="M960" s="148"/>
      <c r="N960" s="243"/>
      <c r="O960" s="244"/>
      <c r="P960" s="245"/>
      <c r="Q960" s="148"/>
      <c r="R960" s="148"/>
      <c r="S960" s="148"/>
      <c r="T960" s="148"/>
      <c r="U960" s="148"/>
      <c r="V960" s="148"/>
      <c r="W960" s="148"/>
      <c r="X960" s="148"/>
      <c r="Y960" s="148"/>
      <c r="Z960" s="148"/>
    </row>
    <row r="961" spans="1:26" ht="15.75" customHeight="1">
      <c r="A961" s="148"/>
      <c r="B961" s="148"/>
      <c r="C961" s="148"/>
      <c r="D961" s="148"/>
      <c r="E961" s="148"/>
      <c r="F961" s="148"/>
      <c r="G961" s="148"/>
      <c r="H961" s="227"/>
      <c r="I961" s="148"/>
      <c r="J961" s="148"/>
      <c r="K961" s="148"/>
      <c r="L961" s="148"/>
      <c r="M961" s="148"/>
      <c r="N961" s="243"/>
      <c r="O961" s="244"/>
      <c r="P961" s="245"/>
      <c r="Q961" s="148"/>
      <c r="R961" s="148"/>
      <c r="S961" s="148"/>
      <c r="T961" s="148"/>
      <c r="U961" s="148"/>
      <c r="V961" s="148"/>
      <c r="W961" s="148"/>
      <c r="X961" s="148"/>
      <c r="Y961" s="148"/>
      <c r="Z961" s="148"/>
    </row>
    <row r="962" spans="1:26" ht="15.75" customHeight="1">
      <c r="A962" s="148"/>
      <c r="B962" s="148"/>
      <c r="C962" s="148"/>
      <c r="D962" s="148"/>
      <c r="E962" s="148"/>
      <c r="F962" s="148"/>
      <c r="G962" s="148"/>
      <c r="H962" s="227"/>
      <c r="I962" s="148"/>
      <c r="J962" s="148"/>
      <c r="K962" s="148"/>
      <c r="L962" s="148"/>
      <c r="M962" s="148"/>
      <c r="N962" s="243"/>
      <c r="O962" s="244"/>
      <c r="P962" s="245"/>
      <c r="Q962" s="148"/>
      <c r="R962" s="148"/>
      <c r="S962" s="148"/>
      <c r="T962" s="148"/>
      <c r="U962" s="148"/>
      <c r="V962" s="148"/>
      <c r="W962" s="148"/>
      <c r="X962" s="148"/>
      <c r="Y962" s="148"/>
      <c r="Z962" s="148"/>
    </row>
    <row r="963" spans="1:26" ht="15.75" customHeight="1">
      <c r="A963" s="148"/>
      <c r="B963" s="148"/>
      <c r="C963" s="148"/>
      <c r="D963" s="148"/>
      <c r="E963" s="148"/>
      <c r="F963" s="148"/>
      <c r="G963" s="148"/>
      <c r="H963" s="227"/>
      <c r="I963" s="148"/>
      <c r="J963" s="148"/>
      <c r="K963" s="148"/>
      <c r="L963" s="148"/>
      <c r="M963" s="148"/>
      <c r="N963" s="243"/>
      <c r="O963" s="244"/>
      <c r="P963" s="245"/>
      <c r="Q963" s="148"/>
      <c r="R963" s="148"/>
      <c r="S963" s="148"/>
      <c r="T963" s="148"/>
      <c r="U963" s="148"/>
      <c r="V963" s="148"/>
      <c r="W963" s="148"/>
      <c r="X963" s="148"/>
      <c r="Y963" s="148"/>
      <c r="Z963" s="148"/>
    </row>
    <row r="964" spans="1:26" ht="15.75" customHeight="1">
      <c r="A964" s="148"/>
      <c r="B964" s="148"/>
      <c r="C964" s="148"/>
      <c r="D964" s="148"/>
      <c r="E964" s="148"/>
      <c r="F964" s="148"/>
      <c r="G964" s="148"/>
      <c r="H964" s="227"/>
      <c r="I964" s="148"/>
      <c r="J964" s="148"/>
      <c r="K964" s="148"/>
      <c r="L964" s="148"/>
      <c r="M964" s="148"/>
      <c r="N964" s="243"/>
      <c r="O964" s="244"/>
      <c r="P964" s="245"/>
      <c r="Q964" s="148"/>
      <c r="R964" s="148"/>
      <c r="S964" s="148"/>
      <c r="T964" s="148"/>
      <c r="U964" s="148"/>
      <c r="V964" s="148"/>
      <c r="W964" s="148"/>
      <c r="X964" s="148"/>
      <c r="Y964" s="148"/>
      <c r="Z964" s="148"/>
    </row>
    <row r="965" spans="1:26" ht="15.75" customHeight="1">
      <c r="A965" s="148"/>
      <c r="B965" s="148"/>
      <c r="C965" s="148"/>
      <c r="D965" s="148"/>
      <c r="E965" s="148"/>
      <c r="F965" s="148"/>
      <c r="G965" s="148"/>
      <c r="H965" s="227"/>
      <c r="I965" s="148"/>
      <c r="J965" s="148"/>
      <c r="K965" s="148"/>
      <c r="L965" s="148"/>
      <c r="M965" s="148"/>
      <c r="N965" s="243"/>
      <c r="O965" s="244"/>
      <c r="P965" s="245"/>
      <c r="Q965" s="148"/>
      <c r="R965" s="148"/>
      <c r="S965" s="148"/>
      <c r="T965" s="148"/>
      <c r="U965" s="148"/>
      <c r="V965" s="148"/>
      <c r="W965" s="148"/>
      <c r="X965" s="148"/>
      <c r="Y965" s="148"/>
      <c r="Z965" s="148"/>
    </row>
    <row r="966" spans="1:26" ht="15.75" customHeight="1">
      <c r="A966" s="148"/>
      <c r="B966" s="148"/>
      <c r="C966" s="148"/>
      <c r="D966" s="148"/>
      <c r="E966" s="148"/>
      <c r="F966" s="148"/>
      <c r="G966" s="148"/>
      <c r="H966" s="227"/>
      <c r="I966" s="148"/>
      <c r="J966" s="148"/>
      <c r="K966" s="148"/>
      <c r="L966" s="148"/>
      <c r="M966" s="148"/>
      <c r="N966" s="243"/>
      <c r="O966" s="244"/>
      <c r="P966" s="245"/>
      <c r="Q966" s="148"/>
      <c r="R966" s="148"/>
      <c r="S966" s="148"/>
      <c r="T966" s="148"/>
      <c r="U966" s="148"/>
      <c r="V966" s="148"/>
      <c r="W966" s="148"/>
      <c r="X966" s="148"/>
      <c r="Y966" s="148"/>
      <c r="Z966" s="148"/>
    </row>
    <row r="967" spans="1:26" ht="15.75" customHeight="1">
      <c r="A967" s="148"/>
      <c r="B967" s="148"/>
      <c r="C967" s="148"/>
      <c r="D967" s="148"/>
      <c r="E967" s="148"/>
      <c r="F967" s="148"/>
      <c r="G967" s="148"/>
      <c r="H967" s="227"/>
      <c r="I967" s="148"/>
      <c r="J967" s="148"/>
      <c r="K967" s="148"/>
      <c r="L967" s="148"/>
      <c r="M967" s="148"/>
      <c r="N967" s="243"/>
      <c r="O967" s="244"/>
      <c r="P967" s="245"/>
      <c r="Q967" s="148"/>
      <c r="R967" s="148"/>
      <c r="S967" s="148"/>
      <c r="T967" s="148"/>
      <c r="U967" s="148"/>
      <c r="V967" s="148"/>
      <c r="W967" s="148"/>
      <c r="X967" s="148"/>
      <c r="Y967" s="148"/>
      <c r="Z967" s="148"/>
    </row>
    <row r="968" spans="1:26" ht="15.75" customHeight="1">
      <c r="A968" s="148"/>
      <c r="B968" s="148"/>
      <c r="C968" s="148"/>
      <c r="D968" s="148"/>
      <c r="E968" s="148"/>
      <c r="F968" s="148"/>
      <c r="G968" s="148"/>
      <c r="H968" s="227"/>
      <c r="I968" s="148"/>
      <c r="J968" s="148"/>
      <c r="K968" s="148"/>
      <c r="L968" s="148"/>
      <c r="M968" s="148"/>
      <c r="N968" s="243"/>
      <c r="O968" s="244"/>
      <c r="P968" s="245"/>
      <c r="Q968" s="148"/>
      <c r="R968" s="148"/>
      <c r="S968" s="148"/>
      <c r="T968" s="148"/>
      <c r="U968" s="148"/>
      <c r="V968" s="148"/>
      <c r="W968" s="148"/>
      <c r="X968" s="148"/>
      <c r="Y968" s="148"/>
      <c r="Z968" s="148"/>
    </row>
    <row r="969" spans="1:26" ht="15.75" customHeight="1">
      <c r="A969" s="148"/>
      <c r="B969" s="148"/>
      <c r="C969" s="148"/>
      <c r="D969" s="148"/>
      <c r="E969" s="148"/>
      <c r="F969" s="148"/>
      <c r="G969" s="148"/>
      <c r="H969" s="227"/>
      <c r="I969" s="148"/>
      <c r="J969" s="148"/>
      <c r="K969" s="148"/>
      <c r="L969" s="148"/>
      <c r="M969" s="148"/>
      <c r="N969" s="243"/>
      <c r="O969" s="244"/>
      <c r="P969" s="245"/>
      <c r="Q969" s="148"/>
      <c r="R969" s="148"/>
      <c r="S969" s="148"/>
      <c r="T969" s="148"/>
      <c r="U969" s="148"/>
      <c r="V969" s="148"/>
      <c r="W969" s="148"/>
      <c r="X969" s="148"/>
      <c r="Y969" s="148"/>
      <c r="Z969" s="148"/>
    </row>
    <row r="970" spans="1:26" ht="15.75" customHeight="1">
      <c r="A970" s="148"/>
      <c r="B970" s="148"/>
      <c r="C970" s="148"/>
      <c r="D970" s="148"/>
      <c r="E970" s="148"/>
      <c r="F970" s="148"/>
      <c r="G970" s="148"/>
      <c r="H970" s="227"/>
      <c r="I970" s="148"/>
      <c r="J970" s="148"/>
      <c r="K970" s="148"/>
      <c r="L970" s="148"/>
      <c r="M970" s="148"/>
      <c r="N970" s="243"/>
      <c r="O970" s="244"/>
      <c r="P970" s="245"/>
      <c r="Q970" s="148"/>
      <c r="R970" s="148"/>
      <c r="S970" s="148"/>
      <c r="T970" s="148"/>
      <c r="U970" s="148"/>
      <c r="V970" s="148"/>
      <c r="W970" s="148"/>
      <c r="X970" s="148"/>
      <c r="Y970" s="148"/>
      <c r="Z970" s="148"/>
    </row>
    <row r="971" spans="1:26" ht="15.75" customHeight="1">
      <c r="A971" s="148"/>
      <c r="B971" s="148"/>
      <c r="C971" s="148"/>
      <c r="D971" s="148"/>
      <c r="E971" s="148"/>
      <c r="F971" s="148"/>
      <c r="G971" s="148"/>
      <c r="H971" s="227"/>
      <c r="I971" s="148"/>
      <c r="J971" s="148"/>
      <c r="K971" s="148"/>
      <c r="L971" s="148"/>
      <c r="M971" s="148"/>
      <c r="N971" s="243"/>
      <c r="O971" s="244"/>
      <c r="P971" s="245"/>
      <c r="Q971" s="148"/>
      <c r="R971" s="148"/>
      <c r="S971" s="148"/>
      <c r="T971" s="148"/>
      <c r="U971" s="148"/>
      <c r="V971" s="148"/>
      <c r="W971" s="148"/>
      <c r="X971" s="148"/>
      <c r="Y971" s="148"/>
      <c r="Z971" s="148"/>
    </row>
    <row r="972" spans="1:26" ht="15.75" customHeight="1">
      <c r="A972" s="148"/>
      <c r="B972" s="148"/>
      <c r="C972" s="148"/>
      <c r="D972" s="148"/>
      <c r="E972" s="148"/>
      <c r="F972" s="148"/>
      <c r="G972" s="148"/>
      <c r="H972" s="227"/>
      <c r="I972" s="148"/>
      <c r="J972" s="148"/>
      <c r="K972" s="148"/>
      <c r="L972" s="148"/>
      <c r="M972" s="148"/>
      <c r="N972" s="243"/>
      <c r="O972" s="244"/>
      <c r="P972" s="245"/>
      <c r="Q972" s="148"/>
      <c r="R972" s="148"/>
      <c r="S972" s="148"/>
      <c r="T972" s="148"/>
      <c r="U972" s="148"/>
      <c r="V972" s="148"/>
      <c r="W972" s="148"/>
      <c r="X972" s="148"/>
      <c r="Y972" s="148"/>
      <c r="Z972" s="148"/>
    </row>
    <row r="973" spans="1:26" ht="15.75" customHeight="1">
      <c r="A973" s="148"/>
      <c r="B973" s="148"/>
      <c r="C973" s="148"/>
      <c r="D973" s="148"/>
      <c r="E973" s="148"/>
      <c r="F973" s="148"/>
      <c r="G973" s="148"/>
      <c r="H973" s="227"/>
      <c r="I973" s="148"/>
      <c r="J973" s="148"/>
      <c r="K973" s="148"/>
      <c r="L973" s="148"/>
      <c r="M973" s="148"/>
      <c r="N973" s="243"/>
      <c r="O973" s="244"/>
      <c r="P973" s="245"/>
      <c r="Q973" s="148"/>
      <c r="R973" s="148"/>
      <c r="S973" s="148"/>
      <c r="T973" s="148"/>
      <c r="U973" s="148"/>
      <c r="V973" s="148"/>
      <c r="W973" s="148"/>
      <c r="X973" s="148"/>
      <c r="Y973" s="148"/>
      <c r="Z973" s="148"/>
    </row>
    <row r="974" spans="1:26" ht="15.75" customHeight="1">
      <c r="A974" s="148"/>
      <c r="B974" s="148"/>
      <c r="C974" s="148"/>
      <c r="D974" s="148"/>
      <c r="E974" s="148"/>
      <c r="F974" s="148"/>
      <c r="G974" s="148"/>
      <c r="H974" s="227"/>
      <c r="I974" s="148"/>
      <c r="J974" s="148"/>
      <c r="K974" s="148"/>
      <c r="L974" s="148"/>
      <c r="M974" s="148"/>
      <c r="N974" s="243"/>
      <c r="O974" s="244"/>
      <c r="P974" s="245"/>
      <c r="Q974" s="148"/>
      <c r="R974" s="148"/>
      <c r="S974" s="148"/>
      <c r="T974" s="148"/>
      <c r="U974" s="148"/>
      <c r="V974" s="148"/>
      <c r="W974" s="148"/>
      <c r="X974" s="148"/>
      <c r="Y974" s="148"/>
      <c r="Z974" s="148"/>
    </row>
    <row r="975" spans="1:26" ht="15.75" customHeight="1">
      <c r="A975" s="148"/>
      <c r="B975" s="148"/>
      <c r="C975" s="148"/>
      <c r="D975" s="148"/>
      <c r="E975" s="148"/>
      <c r="F975" s="148"/>
      <c r="G975" s="148"/>
      <c r="H975" s="227"/>
      <c r="I975" s="148"/>
      <c r="J975" s="148"/>
      <c r="K975" s="148"/>
      <c r="L975" s="148"/>
      <c r="M975" s="148"/>
      <c r="N975" s="243"/>
      <c r="O975" s="244"/>
      <c r="P975" s="245"/>
      <c r="Q975" s="148"/>
      <c r="R975" s="148"/>
      <c r="S975" s="148"/>
      <c r="T975" s="148"/>
      <c r="U975" s="148"/>
      <c r="V975" s="148"/>
      <c r="W975" s="148"/>
      <c r="X975" s="148"/>
      <c r="Y975" s="148"/>
      <c r="Z975" s="148"/>
    </row>
    <row r="976" spans="1:26" ht="15.75" customHeight="1">
      <c r="A976" s="148"/>
      <c r="B976" s="148"/>
      <c r="C976" s="148"/>
      <c r="D976" s="148"/>
      <c r="E976" s="148"/>
      <c r="F976" s="148"/>
      <c r="G976" s="148"/>
      <c r="H976" s="227"/>
      <c r="I976" s="148"/>
      <c r="J976" s="148"/>
      <c r="K976" s="148"/>
      <c r="L976" s="148"/>
      <c r="M976" s="148"/>
      <c r="N976" s="243"/>
      <c r="O976" s="244"/>
      <c r="P976" s="245"/>
      <c r="Q976" s="148"/>
      <c r="R976" s="148"/>
      <c r="S976" s="148"/>
      <c r="T976" s="148"/>
      <c r="U976" s="148"/>
      <c r="V976" s="148"/>
      <c r="W976" s="148"/>
      <c r="X976" s="148"/>
      <c r="Y976" s="148"/>
      <c r="Z976" s="148"/>
    </row>
    <row r="977" spans="1:26" ht="15.75" customHeight="1">
      <c r="A977" s="148"/>
      <c r="B977" s="148"/>
      <c r="C977" s="148"/>
      <c r="D977" s="148"/>
      <c r="E977" s="148"/>
      <c r="F977" s="148"/>
      <c r="G977" s="148"/>
      <c r="H977" s="227"/>
      <c r="I977" s="148"/>
      <c r="J977" s="148"/>
      <c r="K977" s="148"/>
      <c r="L977" s="148"/>
      <c r="M977" s="148"/>
      <c r="N977" s="243"/>
      <c r="O977" s="244"/>
      <c r="P977" s="245"/>
      <c r="Q977" s="148"/>
      <c r="R977" s="148"/>
      <c r="S977" s="148"/>
      <c r="T977" s="148"/>
      <c r="U977" s="148"/>
      <c r="V977" s="148"/>
      <c r="W977" s="148"/>
      <c r="X977" s="148"/>
      <c r="Y977" s="148"/>
      <c r="Z977" s="148"/>
    </row>
    <row r="978" spans="1:26" ht="15.75" customHeight="1">
      <c r="A978" s="148"/>
      <c r="B978" s="148"/>
      <c r="C978" s="148"/>
      <c r="D978" s="148"/>
      <c r="E978" s="148"/>
      <c r="F978" s="148"/>
      <c r="G978" s="148"/>
      <c r="H978" s="227"/>
      <c r="I978" s="148"/>
      <c r="J978" s="148"/>
      <c r="K978" s="148"/>
      <c r="L978" s="148"/>
      <c r="M978" s="148"/>
      <c r="N978" s="243"/>
      <c r="O978" s="244"/>
      <c r="P978" s="245"/>
      <c r="Q978" s="148"/>
      <c r="R978" s="148"/>
      <c r="S978" s="148"/>
      <c r="T978" s="148"/>
      <c r="U978" s="148"/>
      <c r="V978" s="148"/>
      <c r="W978" s="148"/>
      <c r="X978" s="148"/>
      <c r="Y978" s="148"/>
      <c r="Z978" s="148"/>
    </row>
    <row r="979" spans="1:26" ht="15.75" customHeight="1">
      <c r="A979" s="148"/>
      <c r="B979" s="148"/>
      <c r="C979" s="148"/>
      <c r="D979" s="148"/>
      <c r="E979" s="148"/>
      <c r="F979" s="148"/>
      <c r="G979" s="148"/>
      <c r="H979" s="227"/>
      <c r="I979" s="148"/>
      <c r="J979" s="148"/>
      <c r="K979" s="148"/>
      <c r="L979" s="148"/>
      <c r="M979" s="148"/>
      <c r="N979" s="243"/>
      <c r="O979" s="244"/>
      <c r="P979" s="245"/>
      <c r="Q979" s="148"/>
      <c r="R979" s="148"/>
      <c r="S979" s="148"/>
      <c r="T979" s="148"/>
      <c r="U979" s="148"/>
      <c r="V979" s="148"/>
      <c r="W979" s="148"/>
      <c r="X979" s="148"/>
      <c r="Y979" s="148"/>
      <c r="Z979" s="148"/>
    </row>
    <row r="980" spans="1:26" ht="15.75" customHeight="1">
      <c r="A980" s="148"/>
      <c r="B980" s="148"/>
      <c r="C980" s="148"/>
      <c r="D980" s="148"/>
      <c r="E980" s="148"/>
      <c r="F980" s="148"/>
      <c r="G980" s="148"/>
      <c r="H980" s="227"/>
      <c r="I980" s="148"/>
      <c r="J980" s="148"/>
      <c r="K980" s="148"/>
      <c r="L980" s="148"/>
      <c r="M980" s="148"/>
      <c r="N980" s="243"/>
      <c r="O980" s="244"/>
      <c r="P980" s="245"/>
      <c r="Q980" s="148"/>
      <c r="R980" s="148"/>
      <c r="S980" s="148"/>
      <c r="T980" s="148"/>
      <c r="U980" s="148"/>
      <c r="V980" s="148"/>
      <c r="W980" s="148"/>
      <c r="X980" s="148"/>
      <c r="Y980" s="148"/>
      <c r="Z980" s="148"/>
    </row>
    <row r="981" spans="1:26" ht="15.75" customHeight="1">
      <c r="A981" s="148"/>
      <c r="B981" s="148"/>
      <c r="C981" s="148"/>
      <c r="D981" s="148"/>
      <c r="E981" s="148"/>
      <c r="F981" s="148"/>
      <c r="G981" s="148"/>
      <c r="H981" s="227"/>
      <c r="I981" s="148"/>
      <c r="J981" s="148"/>
      <c r="K981" s="148"/>
      <c r="L981" s="148"/>
      <c r="M981" s="148"/>
      <c r="N981" s="243"/>
      <c r="O981" s="244"/>
      <c r="P981" s="245"/>
      <c r="Q981" s="148"/>
      <c r="R981" s="148"/>
      <c r="S981" s="148"/>
      <c r="T981" s="148"/>
      <c r="U981" s="148"/>
      <c r="V981" s="148"/>
      <c r="W981" s="148"/>
      <c r="X981" s="148"/>
      <c r="Y981" s="148"/>
      <c r="Z981" s="148"/>
    </row>
    <row r="982" spans="1:26" ht="15.75" customHeight="1">
      <c r="A982" s="148"/>
      <c r="B982" s="148"/>
      <c r="C982" s="148"/>
      <c r="D982" s="148"/>
      <c r="E982" s="148"/>
      <c r="F982" s="148"/>
      <c r="G982" s="148"/>
      <c r="H982" s="227"/>
      <c r="I982" s="148"/>
      <c r="J982" s="148"/>
      <c r="K982" s="148"/>
      <c r="L982" s="148"/>
      <c r="M982" s="148"/>
      <c r="N982" s="243"/>
      <c r="O982" s="244"/>
      <c r="P982" s="245"/>
      <c r="Q982" s="148"/>
      <c r="R982" s="148"/>
      <c r="S982" s="148"/>
      <c r="T982" s="148"/>
      <c r="U982" s="148"/>
      <c r="V982" s="148"/>
      <c r="W982" s="148"/>
      <c r="X982" s="148"/>
      <c r="Y982" s="148"/>
      <c r="Z982" s="148"/>
    </row>
    <row r="983" spans="1:26" ht="15.75" customHeight="1">
      <c r="A983" s="148"/>
      <c r="B983" s="148"/>
      <c r="C983" s="148"/>
      <c r="D983" s="148"/>
      <c r="E983" s="148"/>
      <c r="F983" s="148"/>
      <c r="G983" s="148"/>
      <c r="H983" s="227"/>
      <c r="I983" s="148"/>
      <c r="J983" s="148"/>
      <c r="K983" s="148"/>
      <c r="L983" s="148"/>
      <c r="M983" s="148"/>
      <c r="N983" s="243"/>
      <c r="O983" s="244"/>
      <c r="P983" s="245"/>
      <c r="Q983" s="148"/>
      <c r="R983" s="148"/>
      <c r="S983" s="148"/>
      <c r="T983" s="148"/>
      <c r="U983" s="148"/>
      <c r="V983" s="148"/>
      <c r="W983" s="148"/>
      <c r="X983" s="148"/>
      <c r="Y983" s="148"/>
      <c r="Z983" s="148"/>
    </row>
    <row r="984" spans="1:26" ht="15.75" customHeight="1">
      <c r="A984" s="148"/>
      <c r="B984" s="148"/>
      <c r="C984" s="148"/>
      <c r="D984" s="148"/>
      <c r="E984" s="148"/>
      <c r="F984" s="148"/>
      <c r="G984" s="148"/>
      <c r="H984" s="227"/>
      <c r="I984" s="148"/>
      <c r="J984" s="148"/>
      <c r="K984" s="148"/>
      <c r="L984" s="148"/>
      <c r="M984" s="148"/>
      <c r="N984" s="243"/>
      <c r="O984" s="244"/>
      <c r="P984" s="245"/>
      <c r="Q984" s="148"/>
      <c r="R984" s="148"/>
      <c r="S984" s="148"/>
      <c r="T984" s="148"/>
      <c r="U984" s="148"/>
      <c r="V984" s="148"/>
      <c r="W984" s="148"/>
      <c r="X984" s="148"/>
      <c r="Y984" s="148"/>
      <c r="Z984" s="148"/>
    </row>
    <row r="985" spans="1:26" ht="15.75" customHeight="1">
      <c r="A985" s="148"/>
      <c r="B985" s="148"/>
      <c r="C985" s="148"/>
      <c r="D985" s="148"/>
      <c r="E985" s="148"/>
      <c r="F985" s="148"/>
      <c r="G985" s="148"/>
      <c r="H985" s="227"/>
      <c r="I985" s="148"/>
      <c r="J985" s="148"/>
      <c r="K985" s="148"/>
      <c r="L985" s="148"/>
      <c r="M985" s="148"/>
      <c r="N985" s="243"/>
      <c r="O985" s="244"/>
      <c r="P985" s="245"/>
      <c r="Q985" s="148"/>
      <c r="R985" s="148"/>
      <c r="S985" s="148"/>
      <c r="T985" s="148"/>
      <c r="U985" s="148"/>
      <c r="V985" s="148"/>
      <c r="W985" s="148"/>
      <c r="X985" s="148"/>
      <c r="Y985" s="148"/>
      <c r="Z985" s="148"/>
    </row>
    <row r="986" spans="1:26" ht="15.75" customHeight="1">
      <c r="A986" s="148"/>
      <c r="B986" s="148"/>
      <c r="C986" s="148"/>
      <c r="D986" s="148"/>
      <c r="E986" s="148"/>
      <c r="F986" s="148"/>
      <c r="G986" s="148"/>
      <c r="H986" s="227"/>
      <c r="I986" s="148"/>
      <c r="J986" s="148"/>
      <c r="K986" s="148"/>
      <c r="L986" s="148"/>
      <c r="M986" s="148"/>
      <c r="N986" s="243"/>
      <c r="O986" s="244"/>
      <c r="P986" s="245"/>
      <c r="Q986" s="148"/>
      <c r="R986" s="148"/>
      <c r="S986" s="148"/>
      <c r="T986" s="148"/>
      <c r="U986" s="148"/>
      <c r="V986" s="148"/>
      <c r="W986" s="148"/>
      <c r="X986" s="148"/>
      <c r="Y986" s="148"/>
      <c r="Z986" s="148"/>
    </row>
    <row r="987" spans="1:26" ht="15.75" customHeight="1">
      <c r="A987" s="148"/>
      <c r="B987" s="148"/>
      <c r="C987" s="148"/>
      <c r="D987" s="148"/>
      <c r="E987" s="148"/>
      <c r="F987" s="148"/>
      <c r="G987" s="148"/>
      <c r="H987" s="227"/>
      <c r="I987" s="148"/>
      <c r="J987" s="148"/>
      <c r="K987" s="148"/>
      <c r="L987" s="148"/>
      <c r="M987" s="148"/>
      <c r="N987" s="243"/>
      <c r="O987" s="244"/>
      <c r="P987" s="245"/>
      <c r="Q987" s="148"/>
      <c r="R987" s="148"/>
      <c r="S987" s="148"/>
      <c r="T987" s="148"/>
      <c r="U987" s="148"/>
      <c r="V987" s="148"/>
      <c r="W987" s="148"/>
      <c r="X987" s="148"/>
      <c r="Y987" s="148"/>
      <c r="Z987" s="148"/>
    </row>
    <row r="988" spans="1:26" ht="15.75" customHeight="1">
      <c r="A988" s="148"/>
      <c r="B988" s="148"/>
      <c r="C988" s="148"/>
      <c r="D988" s="148"/>
      <c r="E988" s="148"/>
      <c r="F988" s="148"/>
      <c r="G988" s="148"/>
      <c r="H988" s="227"/>
      <c r="I988" s="148"/>
      <c r="J988" s="148"/>
      <c r="K988" s="148"/>
      <c r="L988" s="148"/>
      <c r="M988" s="148"/>
      <c r="N988" s="243"/>
      <c r="O988" s="244"/>
      <c r="P988" s="245"/>
      <c r="Q988" s="148"/>
      <c r="R988" s="148"/>
      <c r="S988" s="148"/>
      <c r="T988" s="148"/>
      <c r="U988" s="148"/>
      <c r="V988" s="148"/>
      <c r="W988" s="148"/>
      <c r="X988" s="148"/>
      <c r="Y988" s="148"/>
      <c r="Z988" s="148"/>
    </row>
    <row r="989" spans="1:26" ht="15.75" customHeight="1">
      <c r="A989" s="148"/>
      <c r="B989" s="148"/>
      <c r="C989" s="148"/>
      <c r="D989" s="148"/>
      <c r="E989" s="148"/>
      <c r="F989" s="148"/>
      <c r="G989" s="148"/>
      <c r="H989" s="227"/>
      <c r="I989" s="148"/>
      <c r="J989" s="148"/>
      <c r="K989" s="148"/>
      <c r="L989" s="148"/>
      <c r="M989" s="148"/>
      <c r="N989" s="243"/>
      <c r="O989" s="244"/>
      <c r="P989" s="245"/>
      <c r="Q989" s="148"/>
      <c r="R989" s="148"/>
      <c r="S989" s="148"/>
      <c r="T989" s="148"/>
      <c r="U989" s="148"/>
      <c r="V989" s="148"/>
      <c r="W989" s="148"/>
      <c r="X989" s="148"/>
      <c r="Y989" s="148"/>
      <c r="Z989" s="148"/>
    </row>
    <row r="990" spans="1:26" ht="15.75" customHeight="1">
      <c r="A990" s="148"/>
      <c r="B990" s="148"/>
      <c r="C990" s="148"/>
      <c r="D990" s="148"/>
      <c r="E990" s="148"/>
      <c r="F990" s="148"/>
      <c r="G990" s="148"/>
      <c r="H990" s="227"/>
      <c r="I990" s="148"/>
      <c r="J990" s="148"/>
      <c r="K990" s="148"/>
      <c r="L990" s="148"/>
      <c r="M990" s="148"/>
      <c r="N990" s="243"/>
      <c r="O990" s="244"/>
      <c r="P990" s="245"/>
      <c r="Q990" s="148"/>
      <c r="R990" s="148"/>
      <c r="S990" s="148"/>
      <c r="T990" s="148"/>
      <c r="U990" s="148"/>
      <c r="V990" s="148"/>
      <c r="W990" s="148"/>
      <c r="X990" s="148"/>
      <c r="Y990" s="148"/>
      <c r="Z990" s="148"/>
    </row>
    <row r="991" spans="1:26" ht="15.75" customHeight="1">
      <c r="A991" s="148"/>
      <c r="B991" s="148"/>
      <c r="C991" s="148"/>
      <c r="D991" s="148"/>
      <c r="E991" s="148"/>
      <c r="F991" s="148"/>
      <c r="G991" s="148"/>
      <c r="H991" s="227"/>
      <c r="I991" s="148"/>
      <c r="J991" s="148"/>
      <c r="K991" s="148"/>
      <c r="L991" s="148"/>
      <c r="M991" s="148"/>
      <c r="N991" s="243"/>
      <c r="O991" s="244"/>
      <c r="P991" s="245"/>
      <c r="Q991" s="148"/>
      <c r="R991" s="148"/>
      <c r="S991" s="148"/>
      <c r="T991" s="148"/>
      <c r="U991" s="148"/>
      <c r="V991" s="148"/>
      <c r="W991" s="148"/>
      <c r="X991" s="148"/>
      <c r="Y991" s="148"/>
      <c r="Z991" s="148"/>
    </row>
    <row r="992" spans="1:26" ht="15.75" customHeight="1">
      <c r="A992" s="148"/>
      <c r="B992" s="148"/>
      <c r="C992" s="148"/>
      <c r="D992" s="148"/>
      <c r="E992" s="148"/>
      <c r="F992" s="148"/>
      <c r="G992" s="148"/>
      <c r="H992" s="227"/>
      <c r="I992" s="148"/>
      <c r="J992" s="148"/>
      <c r="K992" s="148"/>
      <c r="L992" s="148"/>
      <c r="M992" s="148"/>
      <c r="N992" s="243"/>
      <c r="O992" s="244"/>
      <c r="P992" s="245"/>
      <c r="Q992" s="148"/>
      <c r="R992" s="148"/>
      <c r="S992" s="148"/>
      <c r="T992" s="148"/>
      <c r="U992" s="148"/>
      <c r="V992" s="148"/>
      <c r="W992" s="148"/>
      <c r="X992" s="148"/>
      <c r="Y992" s="148"/>
      <c r="Z992" s="148"/>
    </row>
    <row r="993" spans="1:26" ht="15.75" customHeight="1">
      <c r="A993" s="148"/>
      <c r="B993" s="148"/>
      <c r="C993" s="148"/>
      <c r="D993" s="148"/>
      <c r="E993" s="148"/>
      <c r="F993" s="148"/>
      <c r="G993" s="148"/>
      <c r="H993" s="227"/>
      <c r="I993" s="148"/>
      <c r="J993" s="148"/>
      <c r="K993" s="148"/>
      <c r="L993" s="148"/>
      <c r="M993" s="148"/>
      <c r="N993" s="243"/>
      <c r="O993" s="244"/>
      <c r="P993" s="245"/>
      <c r="Q993" s="148"/>
      <c r="R993" s="148"/>
      <c r="S993" s="148"/>
      <c r="T993" s="148"/>
      <c r="U993" s="148"/>
      <c r="V993" s="148"/>
      <c r="W993" s="148"/>
      <c r="X993" s="148"/>
      <c r="Y993" s="148"/>
      <c r="Z993" s="148"/>
    </row>
    <row r="994" spans="1:26" ht="15.75" customHeight="1">
      <c r="A994" s="148"/>
      <c r="B994" s="148"/>
      <c r="C994" s="148"/>
      <c r="D994" s="148"/>
      <c r="E994" s="148"/>
      <c r="F994" s="148"/>
      <c r="G994" s="148"/>
      <c r="H994" s="227"/>
      <c r="I994" s="148"/>
      <c r="J994" s="148"/>
      <c r="K994" s="148"/>
      <c r="L994" s="148"/>
      <c r="M994" s="148"/>
      <c r="N994" s="243"/>
      <c r="O994" s="244"/>
      <c r="P994" s="245"/>
      <c r="Q994" s="148"/>
      <c r="R994" s="148"/>
      <c r="S994" s="148"/>
      <c r="T994" s="148"/>
      <c r="U994" s="148"/>
      <c r="V994" s="148"/>
      <c r="W994" s="148"/>
      <c r="X994" s="148"/>
      <c r="Y994" s="148"/>
      <c r="Z994" s="148"/>
    </row>
    <row r="995" spans="1:26" ht="15.75" customHeight="1">
      <c r="A995" s="148"/>
      <c r="B995" s="148"/>
      <c r="C995" s="148"/>
      <c r="D995" s="148"/>
      <c r="E995" s="148"/>
      <c r="F995" s="148"/>
      <c r="G995" s="148"/>
      <c r="H995" s="227"/>
      <c r="I995" s="148"/>
      <c r="J995" s="148"/>
      <c r="K995" s="148"/>
      <c r="L995" s="148"/>
      <c r="M995" s="148"/>
      <c r="N995" s="243"/>
      <c r="O995" s="244"/>
      <c r="P995" s="245"/>
      <c r="Q995" s="148"/>
      <c r="R995" s="148"/>
      <c r="S995" s="148"/>
      <c r="T995" s="148"/>
      <c r="U995" s="148"/>
      <c r="V995" s="148"/>
      <c r="W995" s="148"/>
      <c r="X995" s="148"/>
      <c r="Y995" s="148"/>
      <c r="Z995" s="148"/>
    </row>
    <row r="996" spans="1:26" ht="15.75" customHeight="1">
      <c r="A996" s="148"/>
      <c r="B996" s="148"/>
      <c r="C996" s="148"/>
      <c r="D996" s="148"/>
      <c r="E996" s="148"/>
      <c r="F996" s="148"/>
      <c r="G996" s="148"/>
      <c r="H996" s="227"/>
      <c r="I996" s="148"/>
      <c r="J996" s="148"/>
      <c r="K996" s="148"/>
      <c r="L996" s="148"/>
      <c r="M996" s="148"/>
      <c r="N996" s="243"/>
      <c r="O996" s="244"/>
      <c r="P996" s="245"/>
      <c r="Q996" s="148"/>
      <c r="R996" s="148"/>
      <c r="S996" s="148"/>
      <c r="T996" s="148"/>
      <c r="U996" s="148"/>
      <c r="V996" s="148"/>
      <c r="W996" s="148"/>
      <c r="X996" s="148"/>
      <c r="Y996" s="148"/>
      <c r="Z996" s="148"/>
    </row>
    <row r="997" spans="1:26" ht="15.75" customHeight="1">
      <c r="A997" s="148"/>
      <c r="B997" s="148"/>
      <c r="C997" s="148"/>
      <c r="D997" s="148"/>
      <c r="E997" s="148"/>
      <c r="F997" s="148"/>
      <c r="G997" s="148"/>
      <c r="H997" s="227"/>
      <c r="I997" s="148"/>
      <c r="J997" s="148"/>
      <c r="K997" s="148"/>
      <c r="L997" s="148"/>
      <c r="M997" s="148"/>
      <c r="N997" s="243"/>
      <c r="O997" s="244"/>
      <c r="P997" s="245"/>
      <c r="Q997" s="148"/>
      <c r="R997" s="148"/>
      <c r="S997" s="148"/>
      <c r="T997" s="148"/>
      <c r="U997" s="148"/>
      <c r="V997" s="148"/>
      <c r="W997" s="148"/>
      <c r="X997" s="148"/>
      <c r="Y997" s="148"/>
      <c r="Z997" s="148"/>
    </row>
    <row r="998" spans="1:26" ht="15.75" customHeight="1">
      <c r="A998" s="148"/>
      <c r="B998" s="148"/>
      <c r="C998" s="148"/>
      <c r="D998" s="148"/>
      <c r="E998" s="148"/>
      <c r="F998" s="148"/>
      <c r="G998" s="148"/>
      <c r="H998" s="227"/>
      <c r="I998" s="148"/>
      <c r="J998" s="148"/>
      <c r="K998" s="148"/>
      <c r="L998" s="148"/>
      <c r="M998" s="148"/>
      <c r="N998" s="243"/>
      <c r="O998" s="244"/>
      <c r="P998" s="245"/>
      <c r="Q998" s="148"/>
      <c r="R998" s="148"/>
      <c r="S998" s="148"/>
      <c r="T998" s="148"/>
      <c r="U998" s="148"/>
      <c r="V998" s="148"/>
      <c r="W998" s="148"/>
      <c r="X998" s="148"/>
      <c r="Y998" s="148"/>
      <c r="Z998" s="148"/>
    </row>
    <row r="999" spans="1:26" ht="15.75" customHeight="1">
      <c r="A999" s="148"/>
      <c r="B999" s="148"/>
      <c r="C999" s="148"/>
      <c r="D999" s="148"/>
      <c r="E999" s="148"/>
      <c r="F999" s="148"/>
      <c r="G999" s="148"/>
      <c r="H999" s="227"/>
      <c r="I999" s="148"/>
      <c r="J999" s="148"/>
      <c r="K999" s="148"/>
      <c r="L999" s="148"/>
      <c r="M999" s="148"/>
      <c r="N999" s="243"/>
      <c r="O999" s="244"/>
      <c r="P999" s="245"/>
      <c r="Q999" s="148"/>
      <c r="R999" s="148"/>
      <c r="S999" s="148"/>
      <c r="T999" s="148"/>
      <c r="U999" s="148"/>
      <c r="V999" s="148"/>
      <c r="W999" s="148"/>
      <c r="X999" s="148"/>
      <c r="Y999" s="148"/>
      <c r="Z999" s="148"/>
    </row>
    <row r="1000" spans="1:26" ht="15.75" customHeight="1">
      <c r="A1000" s="148"/>
      <c r="B1000" s="148"/>
      <c r="C1000" s="148"/>
      <c r="D1000" s="148"/>
      <c r="E1000" s="148"/>
      <c r="F1000" s="148"/>
      <c r="G1000" s="148"/>
      <c r="H1000" s="227"/>
      <c r="I1000" s="148"/>
      <c r="J1000" s="148"/>
      <c r="K1000" s="148"/>
      <c r="L1000" s="148"/>
      <c r="M1000" s="148"/>
      <c r="N1000" s="243"/>
      <c r="O1000" s="244"/>
      <c r="P1000" s="245"/>
      <c r="Q1000" s="148"/>
      <c r="R1000" s="148"/>
      <c r="S1000" s="148"/>
      <c r="T1000" s="148"/>
      <c r="U1000" s="148"/>
      <c r="V1000" s="148"/>
      <c r="W1000" s="148"/>
      <c r="X1000" s="148"/>
      <c r="Y1000" s="148"/>
      <c r="Z1000" s="148"/>
    </row>
    <row r="1001" spans="1:26" ht="15.75" customHeight="1">
      <c r="A1001" s="148"/>
      <c r="B1001" s="148"/>
      <c r="C1001" s="148"/>
      <c r="D1001" s="148"/>
      <c r="E1001" s="148"/>
      <c r="F1001" s="148"/>
      <c r="G1001" s="148"/>
      <c r="H1001" s="227"/>
      <c r="I1001" s="148"/>
      <c r="J1001" s="148"/>
      <c r="K1001" s="148"/>
      <c r="L1001" s="148"/>
      <c r="M1001" s="148"/>
      <c r="N1001" s="243"/>
      <c r="O1001" s="244"/>
      <c r="P1001" s="245"/>
      <c r="Q1001" s="148"/>
      <c r="R1001" s="148"/>
      <c r="S1001" s="148"/>
      <c r="T1001" s="148"/>
      <c r="U1001" s="148"/>
      <c r="V1001" s="148"/>
      <c r="W1001" s="148"/>
      <c r="X1001" s="148"/>
      <c r="Y1001" s="148"/>
      <c r="Z1001" s="148"/>
    </row>
    <row r="1002" spans="1:26" ht="15.75" customHeight="1">
      <c r="A1002" s="148"/>
      <c r="B1002" s="148"/>
      <c r="C1002" s="148"/>
      <c r="D1002" s="148"/>
      <c r="E1002" s="148"/>
      <c r="F1002" s="148"/>
      <c r="G1002" s="148"/>
      <c r="H1002" s="227"/>
      <c r="I1002" s="148"/>
      <c r="J1002" s="148"/>
      <c r="K1002" s="148"/>
      <c r="L1002" s="148"/>
      <c r="M1002" s="148"/>
      <c r="N1002" s="243"/>
      <c r="O1002" s="244"/>
      <c r="P1002" s="245"/>
      <c r="Q1002" s="148"/>
      <c r="R1002" s="148"/>
      <c r="S1002" s="148"/>
      <c r="T1002" s="148"/>
      <c r="U1002" s="148"/>
      <c r="V1002" s="148"/>
      <c r="W1002" s="148"/>
      <c r="X1002" s="148"/>
      <c r="Y1002" s="148"/>
      <c r="Z1002" s="148"/>
    </row>
    <row r="1003" spans="1:26" ht="15.75" customHeight="1">
      <c r="A1003" s="148"/>
      <c r="B1003" s="148"/>
      <c r="C1003" s="148"/>
      <c r="D1003" s="148"/>
      <c r="E1003" s="148"/>
      <c r="F1003" s="148"/>
      <c r="G1003" s="148"/>
      <c r="H1003" s="227"/>
      <c r="I1003" s="148"/>
      <c r="J1003" s="148"/>
      <c r="K1003" s="148"/>
      <c r="L1003" s="148"/>
      <c r="M1003" s="148"/>
      <c r="N1003" s="243"/>
      <c r="O1003" s="244"/>
      <c r="P1003" s="245"/>
      <c r="Q1003" s="148"/>
      <c r="R1003" s="148"/>
      <c r="S1003" s="148"/>
      <c r="T1003" s="148"/>
      <c r="U1003" s="148"/>
      <c r="V1003" s="148"/>
      <c r="W1003" s="148"/>
      <c r="X1003" s="148"/>
      <c r="Y1003" s="148"/>
      <c r="Z1003" s="148"/>
    </row>
    <row r="1004" spans="1:26" ht="15.75" customHeight="1">
      <c r="A1004" s="148"/>
      <c r="B1004" s="148"/>
      <c r="C1004" s="148"/>
      <c r="D1004" s="148"/>
      <c r="E1004" s="148"/>
      <c r="F1004" s="148"/>
      <c r="G1004" s="148"/>
      <c r="H1004" s="227"/>
      <c r="I1004" s="148"/>
      <c r="J1004" s="148"/>
      <c r="K1004" s="148"/>
      <c r="L1004" s="148"/>
      <c r="M1004" s="148"/>
      <c r="N1004" s="243"/>
      <c r="O1004" s="244"/>
      <c r="P1004" s="245"/>
      <c r="Q1004" s="148"/>
      <c r="R1004" s="148"/>
      <c r="S1004" s="148"/>
      <c r="T1004" s="148"/>
      <c r="U1004" s="148"/>
      <c r="V1004" s="148"/>
      <c r="W1004" s="148"/>
      <c r="X1004" s="148"/>
      <c r="Y1004" s="148"/>
      <c r="Z1004" s="148"/>
    </row>
    <row r="1005" spans="1:26" ht="15.75" customHeight="1">
      <c r="A1005" s="148"/>
      <c r="B1005" s="148"/>
      <c r="C1005" s="148"/>
      <c r="D1005" s="148"/>
      <c r="E1005" s="148"/>
      <c r="F1005" s="148"/>
      <c r="G1005" s="148"/>
      <c r="H1005" s="227"/>
      <c r="I1005" s="148"/>
      <c r="J1005" s="148"/>
      <c r="K1005" s="148"/>
      <c r="L1005" s="148"/>
      <c r="M1005" s="148"/>
      <c r="N1005" s="243"/>
      <c r="O1005" s="244"/>
      <c r="P1005" s="245"/>
      <c r="Q1005" s="148"/>
      <c r="R1005" s="148"/>
      <c r="S1005" s="148"/>
      <c r="T1005" s="148"/>
      <c r="U1005" s="148"/>
      <c r="V1005" s="148"/>
      <c r="W1005" s="148"/>
      <c r="X1005" s="148"/>
      <c r="Y1005" s="148"/>
      <c r="Z1005" s="148"/>
    </row>
    <row r="1006" spans="1:26" ht="15.75" customHeight="1">
      <c r="A1006" s="148"/>
      <c r="B1006" s="148"/>
      <c r="C1006" s="148"/>
      <c r="D1006" s="148"/>
      <c r="E1006" s="148"/>
      <c r="F1006" s="148"/>
      <c r="G1006" s="148"/>
      <c r="H1006" s="227"/>
      <c r="I1006" s="148"/>
      <c r="J1006" s="148"/>
      <c r="K1006" s="148"/>
      <c r="L1006" s="148"/>
      <c r="M1006" s="148"/>
      <c r="N1006" s="243"/>
      <c r="O1006" s="244"/>
      <c r="P1006" s="245"/>
      <c r="Q1006" s="148"/>
      <c r="R1006" s="148"/>
      <c r="S1006" s="148"/>
      <c r="T1006" s="148"/>
      <c r="U1006" s="148"/>
      <c r="V1006" s="148"/>
      <c r="W1006" s="148"/>
      <c r="X1006" s="148"/>
      <c r="Y1006" s="148"/>
      <c r="Z1006" s="148"/>
    </row>
    <row r="1007" spans="1:26" ht="15.75" customHeight="1">
      <c r="A1007" s="148"/>
      <c r="B1007" s="148"/>
      <c r="C1007" s="148"/>
      <c r="D1007" s="148"/>
      <c r="E1007" s="148"/>
      <c r="F1007" s="148"/>
      <c r="G1007" s="148"/>
      <c r="H1007" s="227"/>
      <c r="I1007" s="148"/>
      <c r="J1007" s="148"/>
      <c r="K1007" s="148"/>
      <c r="L1007" s="148"/>
      <c r="M1007" s="148"/>
      <c r="N1007" s="243"/>
      <c r="O1007" s="244"/>
      <c r="P1007" s="245"/>
      <c r="Q1007" s="148"/>
      <c r="R1007" s="148"/>
      <c r="S1007" s="148"/>
      <c r="T1007" s="148"/>
      <c r="U1007" s="148"/>
      <c r="V1007" s="148"/>
      <c r="W1007" s="148"/>
      <c r="X1007" s="148"/>
      <c r="Y1007" s="148"/>
      <c r="Z1007" s="148"/>
    </row>
    <row r="1008" spans="1:26" ht="15.75" customHeight="1">
      <c r="A1008" s="148"/>
      <c r="B1008" s="148"/>
      <c r="C1008" s="148"/>
      <c r="D1008" s="148"/>
      <c r="E1008" s="148"/>
      <c r="F1008" s="148"/>
      <c r="G1008" s="148"/>
      <c r="H1008" s="227"/>
      <c r="I1008" s="148"/>
      <c r="J1008" s="148"/>
      <c r="K1008" s="148"/>
      <c r="L1008" s="148"/>
      <c r="M1008" s="148"/>
      <c r="N1008" s="243"/>
      <c r="O1008" s="244"/>
      <c r="P1008" s="245"/>
      <c r="Q1008" s="148"/>
      <c r="R1008" s="148"/>
      <c r="S1008" s="148"/>
      <c r="T1008" s="148"/>
      <c r="U1008" s="148"/>
      <c r="V1008" s="148"/>
      <c r="W1008" s="148"/>
      <c r="X1008" s="148"/>
      <c r="Y1008" s="148"/>
      <c r="Z1008" s="148"/>
    </row>
    <row r="1009" spans="1:26" ht="15.75" customHeight="1">
      <c r="A1009" s="148"/>
      <c r="B1009" s="148"/>
      <c r="C1009" s="148"/>
      <c r="D1009" s="148"/>
      <c r="E1009" s="148"/>
      <c r="F1009" s="148"/>
      <c r="G1009" s="148"/>
      <c r="H1009" s="227"/>
      <c r="I1009" s="148"/>
      <c r="J1009" s="148"/>
      <c r="K1009" s="148"/>
      <c r="L1009" s="148"/>
      <c r="M1009" s="148"/>
      <c r="N1009" s="243"/>
      <c r="O1009" s="244"/>
      <c r="P1009" s="245"/>
      <c r="Q1009" s="148"/>
      <c r="R1009" s="148"/>
      <c r="S1009" s="148"/>
      <c r="T1009" s="148"/>
      <c r="U1009" s="148"/>
      <c r="V1009" s="148"/>
      <c r="W1009" s="148"/>
      <c r="X1009" s="148"/>
      <c r="Y1009" s="148"/>
      <c r="Z1009" s="148"/>
    </row>
    <row r="1010" spans="1:26" ht="15.75" customHeight="1">
      <c r="A1010" s="148"/>
      <c r="B1010" s="148"/>
      <c r="C1010" s="148"/>
      <c r="D1010" s="148"/>
      <c r="E1010" s="148"/>
      <c r="F1010" s="148"/>
      <c r="G1010" s="148"/>
      <c r="H1010" s="227"/>
      <c r="I1010" s="148"/>
      <c r="J1010" s="148"/>
      <c r="K1010" s="148"/>
      <c r="L1010" s="148"/>
      <c r="M1010" s="148"/>
      <c r="N1010" s="243"/>
      <c r="O1010" s="244"/>
      <c r="P1010" s="245"/>
      <c r="Q1010" s="148"/>
      <c r="R1010" s="148"/>
      <c r="S1010" s="148"/>
      <c r="T1010" s="148"/>
      <c r="U1010" s="148"/>
      <c r="V1010" s="148"/>
      <c r="W1010" s="148"/>
      <c r="X1010" s="148"/>
      <c r="Y1010" s="148"/>
      <c r="Z1010" s="148"/>
    </row>
    <row r="1011" spans="1:26" ht="15.75" customHeight="1">
      <c r="A1011" s="148"/>
      <c r="B1011" s="148"/>
      <c r="C1011" s="148"/>
      <c r="D1011" s="148"/>
      <c r="E1011" s="148"/>
      <c r="F1011" s="148"/>
      <c r="G1011" s="148"/>
      <c r="H1011" s="227"/>
      <c r="I1011" s="148"/>
      <c r="J1011" s="148"/>
      <c r="K1011" s="148"/>
      <c r="L1011" s="148"/>
      <c r="M1011" s="148"/>
      <c r="N1011" s="243"/>
      <c r="O1011" s="244"/>
      <c r="P1011" s="245"/>
      <c r="Q1011" s="148"/>
      <c r="R1011" s="148"/>
      <c r="S1011" s="148"/>
      <c r="T1011" s="148"/>
      <c r="U1011" s="148"/>
      <c r="V1011" s="148"/>
      <c r="W1011" s="148"/>
      <c r="X1011" s="148"/>
      <c r="Y1011" s="148"/>
      <c r="Z1011" s="148"/>
    </row>
    <row r="1012" spans="1:26" ht="15.75" customHeight="1">
      <c r="A1012" s="148"/>
      <c r="B1012" s="148"/>
      <c r="C1012" s="148"/>
      <c r="D1012" s="148"/>
      <c r="E1012" s="148"/>
      <c r="F1012" s="148"/>
      <c r="G1012" s="148"/>
      <c r="H1012" s="227"/>
      <c r="I1012" s="148"/>
      <c r="J1012" s="148"/>
      <c r="K1012" s="148"/>
      <c r="L1012" s="148"/>
      <c r="M1012" s="148"/>
      <c r="N1012" s="243"/>
      <c r="O1012" s="244"/>
      <c r="P1012" s="245"/>
      <c r="Q1012" s="148"/>
      <c r="R1012" s="148"/>
      <c r="S1012" s="148"/>
      <c r="T1012" s="148"/>
      <c r="U1012" s="148"/>
      <c r="V1012" s="148"/>
      <c r="W1012" s="148"/>
      <c r="X1012" s="148"/>
      <c r="Y1012" s="148"/>
      <c r="Z1012" s="148"/>
    </row>
    <row r="1013" spans="1:26" ht="15.75" customHeight="1">
      <c r="A1013" s="148"/>
      <c r="B1013" s="148"/>
      <c r="C1013" s="148"/>
      <c r="D1013" s="148"/>
      <c r="E1013" s="148"/>
      <c r="F1013" s="148"/>
      <c r="G1013" s="148"/>
      <c r="H1013" s="227"/>
      <c r="I1013" s="148"/>
      <c r="J1013" s="148"/>
      <c r="K1013" s="148"/>
      <c r="L1013" s="148"/>
      <c r="M1013" s="148"/>
      <c r="N1013" s="243"/>
      <c r="O1013" s="244"/>
      <c r="P1013" s="245"/>
      <c r="Q1013" s="148"/>
      <c r="R1013" s="148"/>
      <c r="S1013" s="148"/>
      <c r="T1013" s="148"/>
      <c r="U1013" s="148"/>
      <c r="V1013" s="148"/>
      <c r="W1013" s="148"/>
      <c r="X1013" s="148"/>
      <c r="Y1013" s="148"/>
      <c r="Z1013" s="148"/>
    </row>
    <row r="1014" spans="1:26" ht="15.75" customHeight="1">
      <c r="A1014" s="148"/>
      <c r="B1014" s="148"/>
      <c r="C1014" s="148"/>
      <c r="D1014" s="148"/>
      <c r="E1014" s="148"/>
      <c r="F1014" s="148"/>
      <c r="G1014" s="148"/>
      <c r="H1014" s="227"/>
      <c r="I1014" s="148"/>
      <c r="J1014" s="148"/>
      <c r="K1014" s="148"/>
      <c r="L1014" s="148"/>
      <c r="M1014" s="148"/>
      <c r="N1014" s="243"/>
      <c r="O1014" s="244"/>
      <c r="P1014" s="245"/>
      <c r="Q1014" s="148"/>
      <c r="R1014" s="148"/>
      <c r="S1014" s="148"/>
      <c r="T1014" s="148"/>
      <c r="U1014" s="148"/>
      <c r="V1014" s="148"/>
      <c r="W1014" s="148"/>
      <c r="X1014" s="148"/>
      <c r="Y1014" s="148"/>
      <c r="Z1014" s="148"/>
    </row>
    <row r="1015" spans="1:26" ht="15.75" customHeight="1">
      <c r="A1015" s="148"/>
      <c r="B1015" s="148"/>
      <c r="C1015" s="148"/>
      <c r="D1015" s="148"/>
      <c r="E1015" s="148"/>
      <c r="F1015" s="148"/>
      <c r="G1015" s="148"/>
      <c r="H1015" s="227"/>
      <c r="I1015" s="148"/>
      <c r="J1015" s="148"/>
      <c r="K1015" s="148"/>
      <c r="L1015" s="148"/>
      <c r="M1015" s="148"/>
      <c r="N1015" s="243"/>
      <c r="O1015" s="244"/>
      <c r="P1015" s="245"/>
      <c r="Q1015" s="148"/>
      <c r="R1015" s="148"/>
      <c r="S1015" s="148"/>
      <c r="T1015" s="148"/>
      <c r="U1015" s="148"/>
      <c r="V1015" s="148"/>
      <c r="W1015" s="148"/>
      <c r="X1015" s="148"/>
      <c r="Y1015" s="148"/>
      <c r="Z1015" s="148"/>
    </row>
    <row r="1016" spans="1:26" ht="15.75" customHeight="1">
      <c r="A1016" s="148"/>
      <c r="B1016" s="148"/>
      <c r="C1016" s="148"/>
      <c r="D1016" s="148"/>
      <c r="E1016" s="148"/>
      <c r="F1016" s="148"/>
      <c r="G1016" s="148"/>
      <c r="H1016" s="227"/>
      <c r="I1016" s="148"/>
      <c r="J1016" s="148"/>
      <c r="K1016" s="148"/>
      <c r="L1016" s="148"/>
      <c r="M1016" s="148"/>
      <c r="N1016" s="243"/>
      <c r="O1016" s="244"/>
      <c r="P1016" s="245"/>
      <c r="Q1016" s="148"/>
      <c r="R1016" s="148"/>
      <c r="S1016" s="148"/>
      <c r="T1016" s="148"/>
      <c r="U1016" s="148"/>
      <c r="V1016" s="148"/>
      <c r="W1016" s="148"/>
      <c r="X1016" s="148"/>
      <c r="Y1016" s="148"/>
      <c r="Z1016" s="148"/>
    </row>
    <row r="1017" spans="1:26" ht="15.75" customHeight="1">
      <c r="A1017" s="148"/>
      <c r="B1017" s="148"/>
      <c r="C1017" s="148"/>
      <c r="D1017" s="148"/>
      <c r="E1017" s="148"/>
      <c r="F1017" s="148"/>
      <c r="G1017" s="148"/>
      <c r="H1017" s="227"/>
      <c r="I1017" s="148"/>
      <c r="J1017" s="148"/>
      <c r="K1017" s="148"/>
      <c r="L1017" s="148"/>
      <c r="M1017" s="148"/>
      <c r="N1017" s="243"/>
      <c r="O1017" s="244"/>
      <c r="P1017" s="245"/>
      <c r="Q1017" s="148"/>
      <c r="R1017" s="148"/>
      <c r="S1017" s="148"/>
      <c r="T1017" s="148"/>
      <c r="U1017" s="148"/>
      <c r="V1017" s="148"/>
      <c r="W1017" s="148"/>
      <c r="X1017" s="148"/>
      <c r="Y1017" s="148"/>
      <c r="Z1017" s="148"/>
    </row>
    <row r="1018" spans="1:26" ht="15.75" customHeight="1">
      <c r="A1018" s="148"/>
      <c r="B1018" s="148"/>
      <c r="C1018" s="148"/>
      <c r="D1018" s="148"/>
      <c r="E1018" s="148"/>
      <c r="F1018" s="148"/>
      <c r="G1018" s="148"/>
      <c r="H1018" s="227"/>
      <c r="I1018" s="148"/>
      <c r="J1018" s="148"/>
      <c r="K1018" s="148"/>
      <c r="L1018" s="148"/>
      <c r="M1018" s="148"/>
      <c r="N1018" s="243"/>
      <c r="O1018" s="244"/>
      <c r="P1018" s="245"/>
      <c r="Q1018" s="148"/>
      <c r="R1018" s="148"/>
      <c r="S1018" s="148"/>
      <c r="T1018" s="148"/>
      <c r="U1018" s="148"/>
      <c r="V1018" s="148"/>
      <c r="W1018" s="148"/>
      <c r="X1018" s="148"/>
      <c r="Y1018" s="148"/>
      <c r="Z1018" s="148"/>
    </row>
    <row r="1019" spans="1:26" ht="15.75" customHeight="1">
      <c r="A1019" s="148"/>
      <c r="B1019" s="148"/>
      <c r="C1019" s="148"/>
      <c r="D1019" s="148"/>
      <c r="E1019" s="148"/>
      <c r="F1019" s="148"/>
      <c r="G1019" s="148"/>
      <c r="H1019" s="227"/>
      <c r="I1019" s="148"/>
      <c r="J1019" s="148"/>
      <c r="K1019" s="148"/>
      <c r="L1019" s="148"/>
      <c r="M1019" s="148"/>
      <c r="N1019" s="243"/>
      <c r="O1019" s="244"/>
      <c r="P1019" s="245"/>
      <c r="Q1019" s="148"/>
      <c r="R1019" s="148"/>
      <c r="S1019" s="148"/>
      <c r="T1019" s="148"/>
      <c r="U1019" s="148"/>
      <c r="V1019" s="148"/>
      <c r="W1019" s="148"/>
      <c r="X1019" s="148"/>
      <c r="Y1019" s="148"/>
      <c r="Z1019" s="148"/>
    </row>
    <row r="1020" spans="1:26" ht="15.75" customHeight="1">
      <c r="A1020" s="148"/>
      <c r="B1020" s="148"/>
      <c r="C1020" s="148"/>
      <c r="D1020" s="148"/>
      <c r="E1020" s="148"/>
      <c r="F1020" s="148"/>
      <c r="G1020" s="148"/>
      <c r="H1020" s="227"/>
      <c r="I1020" s="148"/>
      <c r="J1020" s="148"/>
      <c r="K1020" s="148"/>
      <c r="L1020" s="148"/>
      <c r="M1020" s="148"/>
      <c r="N1020" s="243"/>
      <c r="O1020" s="244"/>
      <c r="P1020" s="245"/>
      <c r="Q1020" s="148"/>
      <c r="R1020" s="148"/>
      <c r="S1020" s="148"/>
      <c r="T1020" s="148"/>
      <c r="U1020" s="148"/>
      <c r="V1020" s="148"/>
      <c r="W1020" s="148"/>
      <c r="X1020" s="148"/>
      <c r="Y1020" s="148"/>
      <c r="Z1020" s="148"/>
    </row>
    <row r="1021" spans="1:26" ht="15.75" customHeight="1">
      <c r="A1021" s="148"/>
      <c r="B1021" s="148"/>
      <c r="C1021" s="148"/>
      <c r="D1021" s="148"/>
      <c r="E1021" s="148"/>
      <c r="F1021" s="148"/>
      <c r="G1021" s="148"/>
      <c r="H1021" s="227"/>
      <c r="I1021" s="148"/>
      <c r="J1021" s="148"/>
      <c r="K1021" s="148"/>
      <c r="L1021" s="148"/>
      <c r="M1021" s="148"/>
      <c r="N1021" s="243"/>
      <c r="O1021" s="244"/>
      <c r="P1021" s="245"/>
      <c r="Q1021" s="148"/>
      <c r="R1021" s="148"/>
      <c r="S1021" s="148"/>
      <c r="T1021" s="148"/>
      <c r="U1021" s="148"/>
      <c r="V1021" s="148"/>
      <c r="W1021" s="148"/>
      <c r="X1021" s="148"/>
      <c r="Y1021" s="148"/>
      <c r="Z1021" s="148"/>
    </row>
    <row r="1022" spans="1:26" ht="15.75" customHeight="1">
      <c r="A1022" s="148"/>
      <c r="B1022" s="148"/>
      <c r="C1022" s="148"/>
      <c r="D1022" s="148"/>
      <c r="E1022" s="148"/>
      <c r="F1022" s="148"/>
      <c r="G1022" s="148"/>
      <c r="H1022" s="227"/>
      <c r="I1022" s="148"/>
      <c r="J1022" s="148"/>
      <c r="K1022" s="148"/>
      <c r="L1022" s="148"/>
      <c r="M1022" s="148"/>
      <c r="N1022" s="243"/>
      <c r="O1022" s="244"/>
      <c r="P1022" s="245"/>
      <c r="Q1022" s="148"/>
      <c r="R1022" s="148"/>
      <c r="S1022" s="148"/>
      <c r="T1022" s="148"/>
      <c r="U1022" s="148"/>
      <c r="V1022" s="148"/>
      <c r="W1022" s="148"/>
      <c r="X1022" s="148"/>
      <c r="Y1022" s="148"/>
      <c r="Z1022" s="148"/>
    </row>
    <row r="1023" spans="1:26" ht="15.75" customHeight="1">
      <c r="A1023" s="148"/>
      <c r="B1023" s="148"/>
      <c r="C1023" s="148"/>
      <c r="D1023" s="148"/>
      <c r="E1023" s="148"/>
      <c r="F1023" s="148"/>
      <c r="G1023" s="148"/>
      <c r="H1023" s="227"/>
      <c r="I1023" s="148"/>
      <c r="J1023" s="148"/>
      <c r="K1023" s="148"/>
      <c r="L1023" s="148"/>
      <c r="M1023" s="148"/>
      <c r="N1023" s="243"/>
      <c r="O1023" s="244"/>
      <c r="P1023" s="245"/>
      <c r="Q1023" s="148"/>
      <c r="R1023" s="148"/>
      <c r="S1023" s="148"/>
      <c r="T1023" s="148"/>
      <c r="U1023" s="148"/>
      <c r="V1023" s="148"/>
      <c r="W1023" s="148"/>
      <c r="X1023" s="148"/>
      <c r="Y1023" s="148"/>
      <c r="Z1023" s="148"/>
    </row>
    <row r="1024" spans="1:26" ht="15.75" customHeight="1">
      <c r="A1024" s="148"/>
      <c r="B1024" s="148"/>
      <c r="C1024" s="148"/>
      <c r="D1024" s="148"/>
      <c r="E1024" s="148"/>
      <c r="F1024" s="148"/>
      <c r="G1024" s="148"/>
      <c r="H1024" s="227"/>
      <c r="I1024" s="148"/>
      <c r="J1024" s="148"/>
      <c r="K1024" s="148"/>
      <c r="L1024" s="148"/>
      <c r="M1024" s="148"/>
      <c r="N1024" s="243"/>
      <c r="O1024" s="244"/>
      <c r="P1024" s="245"/>
      <c r="Q1024" s="148"/>
      <c r="R1024" s="148"/>
      <c r="S1024" s="148"/>
      <c r="T1024" s="148"/>
      <c r="U1024" s="148"/>
      <c r="V1024" s="148"/>
      <c r="W1024" s="148"/>
      <c r="X1024" s="148"/>
      <c r="Y1024" s="148"/>
      <c r="Z1024" s="148"/>
    </row>
    <row r="1025" spans="1:26" ht="15.75" customHeight="1">
      <c r="A1025" s="148"/>
      <c r="B1025" s="148"/>
      <c r="C1025" s="148"/>
      <c r="D1025" s="148"/>
      <c r="E1025" s="148"/>
      <c r="F1025" s="148"/>
      <c r="G1025" s="148"/>
      <c r="H1025" s="227"/>
      <c r="I1025" s="148"/>
      <c r="J1025" s="148"/>
      <c r="K1025" s="148"/>
      <c r="L1025" s="148"/>
      <c r="M1025" s="148"/>
      <c r="N1025" s="243"/>
      <c r="O1025" s="244"/>
      <c r="P1025" s="245"/>
      <c r="Q1025" s="148"/>
      <c r="R1025" s="148"/>
      <c r="S1025" s="148"/>
      <c r="T1025" s="148"/>
      <c r="U1025" s="148"/>
      <c r="V1025" s="148"/>
      <c r="W1025" s="148"/>
      <c r="X1025" s="148"/>
      <c r="Y1025" s="148"/>
      <c r="Z1025" s="148"/>
    </row>
    <row r="1026" spans="1:26" ht="15.75" customHeight="1">
      <c r="A1026" s="148"/>
      <c r="B1026" s="148"/>
      <c r="C1026" s="148"/>
      <c r="D1026" s="148"/>
      <c r="E1026" s="148"/>
      <c r="F1026" s="148"/>
      <c r="G1026" s="148"/>
      <c r="H1026" s="227"/>
      <c r="I1026" s="148"/>
      <c r="J1026" s="148"/>
      <c r="K1026" s="148"/>
      <c r="L1026" s="148"/>
      <c r="M1026" s="148"/>
      <c r="N1026" s="243"/>
      <c r="O1026" s="244"/>
      <c r="P1026" s="245"/>
      <c r="Q1026" s="148"/>
      <c r="R1026" s="148"/>
      <c r="S1026" s="148"/>
      <c r="T1026" s="148"/>
      <c r="U1026" s="148"/>
      <c r="V1026" s="148"/>
      <c r="W1026" s="148"/>
      <c r="X1026" s="148"/>
      <c r="Y1026" s="148"/>
      <c r="Z1026" s="148"/>
    </row>
    <row r="1027" spans="1:26" ht="15.75" customHeight="1">
      <c r="A1027" s="148"/>
      <c r="B1027" s="148"/>
      <c r="C1027" s="148"/>
      <c r="D1027" s="148"/>
      <c r="E1027" s="148"/>
      <c r="F1027" s="148"/>
      <c r="G1027" s="148"/>
      <c r="H1027" s="227"/>
      <c r="I1027" s="148"/>
      <c r="J1027" s="148"/>
      <c r="K1027" s="148"/>
      <c r="L1027" s="148"/>
      <c r="M1027" s="148"/>
      <c r="N1027" s="243"/>
      <c r="O1027" s="244"/>
      <c r="P1027" s="245"/>
      <c r="Q1027" s="148"/>
      <c r="R1027" s="148"/>
      <c r="S1027" s="148"/>
      <c r="T1027" s="148"/>
      <c r="U1027" s="148"/>
      <c r="V1027" s="148"/>
      <c r="W1027" s="148"/>
      <c r="X1027" s="148"/>
      <c r="Y1027" s="148"/>
      <c r="Z1027" s="148"/>
    </row>
    <row r="1028" spans="1:26" ht="15.75" customHeight="1">
      <c r="A1028" s="148"/>
      <c r="B1028" s="148"/>
      <c r="C1028" s="148"/>
      <c r="D1028" s="148"/>
      <c r="E1028" s="148"/>
      <c r="F1028" s="148"/>
      <c r="G1028" s="148"/>
      <c r="H1028" s="227"/>
      <c r="I1028" s="148"/>
      <c r="J1028" s="148"/>
      <c r="K1028" s="148"/>
      <c r="L1028" s="148"/>
      <c r="M1028" s="148"/>
      <c r="N1028" s="243"/>
      <c r="O1028" s="244"/>
      <c r="P1028" s="245"/>
      <c r="Q1028" s="148"/>
      <c r="R1028" s="148"/>
      <c r="S1028" s="148"/>
      <c r="T1028" s="148"/>
      <c r="U1028" s="148"/>
      <c r="V1028" s="148"/>
      <c r="W1028" s="148"/>
      <c r="X1028" s="148"/>
      <c r="Y1028" s="148"/>
      <c r="Z1028" s="148"/>
    </row>
    <row r="1029" spans="1:26" ht="15.75" customHeight="1">
      <c r="A1029" s="148"/>
      <c r="B1029" s="148"/>
      <c r="C1029" s="148"/>
      <c r="D1029" s="148"/>
      <c r="E1029" s="148"/>
      <c r="F1029" s="148"/>
      <c r="G1029" s="148"/>
      <c r="H1029" s="227"/>
      <c r="I1029" s="148"/>
      <c r="J1029" s="148"/>
      <c r="K1029" s="148"/>
      <c r="L1029" s="148"/>
      <c r="M1029" s="148"/>
      <c r="N1029" s="243"/>
      <c r="O1029" s="244"/>
      <c r="P1029" s="245"/>
      <c r="Q1029" s="148"/>
      <c r="R1029" s="148"/>
      <c r="S1029" s="148"/>
      <c r="T1029" s="148"/>
      <c r="U1029" s="148"/>
      <c r="V1029" s="148"/>
      <c r="W1029" s="148"/>
      <c r="X1029" s="148"/>
      <c r="Y1029" s="148"/>
      <c r="Z1029" s="148"/>
    </row>
    <row r="1030" spans="1:26" ht="15.75" customHeight="1">
      <c r="A1030" s="148"/>
      <c r="B1030" s="148"/>
      <c r="C1030" s="148"/>
      <c r="D1030" s="148"/>
      <c r="E1030" s="148"/>
      <c r="F1030" s="148"/>
      <c r="G1030" s="148"/>
      <c r="H1030" s="227"/>
      <c r="I1030" s="148"/>
      <c r="J1030" s="148"/>
      <c r="K1030" s="148"/>
      <c r="L1030" s="148"/>
      <c r="M1030" s="148"/>
      <c r="N1030" s="243"/>
      <c r="O1030" s="244"/>
      <c r="P1030" s="245"/>
      <c r="Q1030" s="148"/>
      <c r="R1030" s="148"/>
      <c r="S1030" s="148"/>
      <c r="T1030" s="148"/>
      <c r="U1030" s="148"/>
      <c r="V1030" s="148"/>
      <c r="W1030" s="148"/>
      <c r="X1030" s="148"/>
      <c r="Y1030" s="148"/>
      <c r="Z1030" s="148"/>
    </row>
    <row r="1031" spans="1:26" ht="15.75" customHeight="1">
      <c r="A1031" s="148"/>
      <c r="B1031" s="148"/>
      <c r="C1031" s="148"/>
      <c r="D1031" s="148"/>
      <c r="E1031" s="148"/>
      <c r="F1031" s="148"/>
      <c r="G1031" s="148"/>
      <c r="H1031" s="227"/>
      <c r="I1031" s="148"/>
      <c r="J1031" s="148"/>
      <c r="K1031" s="148"/>
      <c r="L1031" s="148"/>
      <c r="M1031" s="148"/>
      <c r="N1031" s="243"/>
      <c r="O1031" s="244"/>
      <c r="P1031" s="245"/>
      <c r="Q1031" s="148"/>
      <c r="R1031" s="148"/>
      <c r="S1031" s="148"/>
      <c r="T1031" s="148"/>
      <c r="U1031" s="148"/>
      <c r="V1031" s="148"/>
      <c r="W1031" s="148"/>
      <c r="X1031" s="148"/>
      <c r="Y1031" s="148"/>
      <c r="Z1031" s="148"/>
    </row>
    <row r="1032" spans="1:26" ht="15.75" customHeight="1">
      <c r="A1032" s="148"/>
      <c r="B1032" s="148"/>
      <c r="C1032" s="148"/>
      <c r="D1032" s="148"/>
      <c r="E1032" s="148"/>
      <c r="F1032" s="148"/>
      <c r="G1032" s="148"/>
      <c r="H1032" s="227"/>
      <c r="I1032" s="148"/>
      <c r="J1032" s="148"/>
      <c r="K1032" s="148"/>
      <c r="L1032" s="148"/>
      <c r="M1032" s="148"/>
      <c r="N1032" s="243"/>
      <c r="O1032" s="244"/>
      <c r="P1032" s="245"/>
      <c r="Q1032" s="148"/>
      <c r="R1032" s="148"/>
      <c r="S1032" s="148"/>
      <c r="T1032" s="148"/>
      <c r="U1032" s="148"/>
      <c r="V1032" s="148"/>
      <c r="W1032" s="148"/>
      <c r="X1032" s="148"/>
      <c r="Y1032" s="148"/>
      <c r="Z1032" s="148"/>
    </row>
    <row r="1033" spans="1:26" ht="15.75" customHeight="1">
      <c r="A1033" s="148"/>
      <c r="B1033" s="148"/>
      <c r="C1033" s="148"/>
      <c r="D1033" s="148"/>
      <c r="E1033" s="148"/>
      <c r="F1033" s="148"/>
      <c r="G1033" s="148"/>
      <c r="H1033" s="227"/>
      <c r="I1033" s="148"/>
      <c r="J1033" s="148"/>
      <c r="K1033" s="148"/>
      <c r="L1033" s="148"/>
      <c r="M1033" s="148"/>
      <c r="N1033" s="243"/>
      <c r="O1033" s="244"/>
      <c r="P1033" s="245"/>
      <c r="Q1033" s="148"/>
      <c r="R1033" s="148"/>
      <c r="S1033" s="148"/>
      <c r="T1033" s="148"/>
      <c r="U1033" s="148"/>
      <c r="V1033" s="148"/>
      <c r="W1033" s="148"/>
      <c r="X1033" s="148"/>
      <c r="Y1033" s="148"/>
      <c r="Z1033" s="148"/>
    </row>
    <row r="1034" spans="1:26" ht="15.75" customHeight="1">
      <c r="A1034" s="148"/>
      <c r="B1034" s="148"/>
      <c r="C1034" s="148"/>
      <c r="D1034" s="148"/>
      <c r="E1034" s="148"/>
      <c r="F1034" s="148"/>
      <c r="G1034" s="148"/>
      <c r="H1034" s="227"/>
      <c r="I1034" s="148"/>
      <c r="J1034" s="148"/>
      <c r="K1034" s="148"/>
      <c r="L1034" s="148"/>
      <c r="M1034" s="148"/>
      <c r="N1034" s="243"/>
      <c r="O1034" s="244"/>
      <c r="P1034" s="245"/>
      <c r="Q1034" s="148"/>
      <c r="R1034" s="148"/>
      <c r="S1034" s="148"/>
      <c r="T1034" s="148"/>
      <c r="U1034" s="148"/>
      <c r="V1034" s="148"/>
      <c r="W1034" s="148"/>
      <c r="X1034" s="148"/>
      <c r="Y1034" s="148"/>
      <c r="Z1034" s="148"/>
    </row>
    <row r="1035" spans="1:26" ht="15.75" customHeight="1">
      <c r="A1035" s="148"/>
      <c r="B1035" s="148"/>
      <c r="C1035" s="148"/>
      <c r="D1035" s="148"/>
      <c r="E1035" s="148"/>
      <c r="F1035" s="148"/>
      <c r="G1035" s="148"/>
      <c r="H1035" s="227"/>
      <c r="I1035" s="148"/>
      <c r="J1035" s="148"/>
      <c r="K1035" s="148"/>
      <c r="L1035" s="148"/>
      <c r="M1035" s="148"/>
      <c r="N1035" s="243"/>
      <c r="O1035" s="244"/>
      <c r="P1035" s="245"/>
      <c r="Q1035" s="148"/>
      <c r="R1035" s="148"/>
      <c r="S1035" s="148"/>
      <c r="T1035" s="148"/>
      <c r="U1035" s="148"/>
      <c r="V1035" s="148"/>
      <c r="W1035" s="148"/>
      <c r="X1035" s="148"/>
      <c r="Y1035" s="148"/>
      <c r="Z1035" s="148"/>
    </row>
    <row r="1036" spans="1:26" ht="15.75" customHeight="1">
      <c r="A1036" s="148"/>
      <c r="B1036" s="148"/>
      <c r="C1036" s="148"/>
      <c r="D1036" s="148"/>
      <c r="E1036" s="148"/>
      <c r="F1036" s="148"/>
      <c r="G1036" s="148"/>
      <c r="H1036" s="227"/>
      <c r="I1036" s="148"/>
      <c r="J1036" s="148"/>
      <c r="K1036" s="148"/>
      <c r="L1036" s="148"/>
      <c r="M1036" s="148"/>
      <c r="N1036" s="243"/>
      <c r="O1036" s="244"/>
      <c r="P1036" s="245"/>
      <c r="Q1036" s="148"/>
      <c r="R1036" s="148"/>
      <c r="S1036" s="148"/>
      <c r="T1036" s="148"/>
      <c r="U1036" s="148"/>
      <c r="V1036" s="148"/>
      <c r="W1036" s="148"/>
      <c r="X1036" s="148"/>
      <c r="Y1036" s="148"/>
      <c r="Z1036" s="148"/>
    </row>
    <row r="1037" spans="1:26" ht="15.75" customHeight="1">
      <c r="A1037" s="148"/>
      <c r="B1037" s="148"/>
      <c r="C1037" s="148"/>
      <c r="D1037" s="148"/>
      <c r="E1037" s="148"/>
      <c r="F1037" s="148"/>
      <c r="G1037" s="148"/>
      <c r="H1037" s="227"/>
      <c r="I1037" s="148"/>
      <c r="J1037" s="148"/>
      <c r="K1037" s="148"/>
      <c r="L1037" s="148"/>
      <c r="M1037" s="148"/>
      <c r="N1037" s="243"/>
      <c r="O1037" s="244"/>
      <c r="P1037" s="245"/>
      <c r="Q1037" s="148"/>
      <c r="R1037" s="148"/>
      <c r="S1037" s="148"/>
      <c r="T1037" s="148"/>
      <c r="U1037" s="148"/>
      <c r="V1037" s="148"/>
      <c r="W1037" s="148"/>
      <c r="X1037" s="148"/>
      <c r="Y1037" s="148"/>
      <c r="Z1037" s="148"/>
    </row>
    <row r="1038" spans="1:26" ht="15.75" customHeight="1">
      <c r="A1038" s="148"/>
      <c r="B1038" s="148"/>
      <c r="C1038" s="148"/>
      <c r="D1038" s="148"/>
      <c r="E1038" s="148"/>
      <c r="F1038" s="148"/>
      <c r="G1038" s="148"/>
      <c r="H1038" s="227"/>
      <c r="I1038" s="148"/>
      <c r="J1038" s="148"/>
      <c r="K1038" s="148"/>
      <c r="L1038" s="148"/>
      <c r="M1038" s="148"/>
      <c r="N1038" s="243"/>
      <c r="O1038" s="244"/>
      <c r="P1038" s="245"/>
      <c r="Q1038" s="148"/>
      <c r="R1038" s="148"/>
      <c r="S1038" s="148"/>
      <c r="T1038" s="148"/>
      <c r="U1038" s="148"/>
      <c r="V1038" s="148"/>
      <c r="W1038" s="148"/>
      <c r="X1038" s="148"/>
      <c r="Y1038" s="148"/>
      <c r="Z1038" s="148"/>
    </row>
    <row r="1039" spans="1:26" ht="15.75" customHeight="1">
      <c r="A1039" s="148"/>
      <c r="B1039" s="148"/>
      <c r="C1039" s="148"/>
      <c r="D1039" s="148"/>
      <c r="E1039" s="148"/>
      <c r="F1039" s="148"/>
      <c r="G1039" s="148"/>
      <c r="H1039" s="227"/>
      <c r="I1039" s="148"/>
      <c r="J1039" s="148"/>
      <c r="K1039" s="148"/>
      <c r="L1039" s="148"/>
      <c r="M1039" s="148"/>
      <c r="N1039" s="243"/>
      <c r="O1039" s="244"/>
      <c r="P1039" s="245"/>
      <c r="Q1039" s="148"/>
      <c r="R1039" s="148"/>
      <c r="S1039" s="148"/>
      <c r="T1039" s="148"/>
      <c r="U1039" s="148"/>
      <c r="V1039" s="148"/>
      <c r="W1039" s="148"/>
      <c r="X1039" s="148"/>
      <c r="Y1039" s="148"/>
      <c r="Z1039" s="148"/>
    </row>
    <row r="1040" spans="1:26" ht="15.75" customHeight="1">
      <c r="A1040" s="148"/>
      <c r="B1040" s="148"/>
      <c r="C1040" s="148"/>
      <c r="D1040" s="148"/>
      <c r="E1040" s="148"/>
      <c r="F1040" s="148"/>
      <c r="G1040" s="148"/>
      <c r="H1040" s="227"/>
      <c r="I1040" s="148"/>
      <c r="J1040" s="148"/>
      <c r="K1040" s="148"/>
      <c r="L1040" s="148"/>
      <c r="M1040" s="148"/>
      <c r="N1040" s="243"/>
      <c r="O1040" s="244"/>
      <c r="P1040" s="245"/>
      <c r="Q1040" s="148"/>
      <c r="R1040" s="148"/>
      <c r="S1040" s="148"/>
      <c r="T1040" s="148"/>
      <c r="U1040" s="148"/>
      <c r="V1040" s="148"/>
      <c r="W1040" s="148"/>
      <c r="X1040" s="148"/>
      <c r="Y1040" s="148"/>
      <c r="Z1040" s="148"/>
    </row>
    <row r="1041" spans="1:26" ht="15.75" customHeight="1">
      <c r="A1041" s="148"/>
      <c r="B1041" s="148"/>
      <c r="C1041" s="148"/>
      <c r="D1041" s="148"/>
      <c r="E1041" s="148"/>
      <c r="F1041" s="148"/>
      <c r="G1041" s="148"/>
      <c r="H1041" s="227"/>
      <c r="I1041" s="148"/>
      <c r="J1041" s="148"/>
      <c r="K1041" s="148"/>
      <c r="L1041" s="148"/>
      <c r="M1041" s="148"/>
      <c r="N1041" s="243"/>
      <c r="O1041" s="244"/>
      <c r="P1041" s="245"/>
      <c r="Q1041" s="148"/>
      <c r="R1041" s="148"/>
      <c r="S1041" s="148"/>
      <c r="T1041" s="148"/>
      <c r="U1041" s="148"/>
      <c r="V1041" s="148"/>
      <c r="W1041" s="148"/>
      <c r="X1041" s="148"/>
      <c r="Y1041" s="148"/>
      <c r="Z1041" s="148"/>
    </row>
    <row r="1042" spans="1:26" ht="15.75" customHeight="1">
      <c r="A1042" s="148"/>
      <c r="B1042" s="148"/>
      <c r="C1042" s="148"/>
      <c r="D1042" s="148"/>
      <c r="E1042" s="148"/>
      <c r="F1042" s="148"/>
      <c r="G1042" s="148"/>
      <c r="H1042" s="227"/>
      <c r="I1042" s="148"/>
      <c r="J1042" s="148"/>
      <c r="K1042" s="148"/>
      <c r="L1042" s="148"/>
      <c r="M1042" s="148"/>
      <c r="N1042" s="243"/>
      <c r="O1042" s="244"/>
      <c r="P1042" s="245"/>
      <c r="Q1042" s="148"/>
      <c r="R1042" s="148"/>
      <c r="S1042" s="148"/>
      <c r="T1042" s="148"/>
      <c r="U1042" s="148"/>
      <c r="V1042" s="148"/>
      <c r="W1042" s="148"/>
      <c r="X1042" s="148"/>
      <c r="Y1042" s="148"/>
      <c r="Z1042" s="148"/>
    </row>
    <row r="1043" spans="1:26" ht="15.75" customHeight="1">
      <c r="A1043" s="148"/>
      <c r="B1043" s="148"/>
      <c r="C1043" s="148"/>
      <c r="D1043" s="148"/>
      <c r="E1043" s="148"/>
      <c r="F1043" s="148"/>
      <c r="G1043" s="148"/>
      <c r="H1043" s="227"/>
      <c r="I1043" s="148"/>
      <c r="J1043" s="148"/>
      <c r="K1043" s="148"/>
      <c r="L1043" s="148"/>
      <c r="M1043" s="148"/>
      <c r="N1043" s="243"/>
      <c r="O1043" s="244"/>
      <c r="P1043" s="245"/>
      <c r="Q1043" s="148"/>
      <c r="R1043" s="148"/>
      <c r="S1043" s="148"/>
      <c r="T1043" s="148"/>
      <c r="U1043" s="148"/>
      <c r="V1043" s="148"/>
      <c r="W1043" s="148"/>
      <c r="X1043" s="148"/>
      <c r="Y1043" s="148"/>
      <c r="Z1043" s="148"/>
    </row>
    <row r="1044" spans="1:26" ht="15.75" customHeight="1">
      <c r="A1044" s="148"/>
      <c r="B1044" s="148"/>
      <c r="C1044" s="148"/>
      <c r="D1044" s="148"/>
      <c r="E1044" s="148"/>
      <c r="F1044" s="148"/>
      <c r="G1044" s="148"/>
      <c r="H1044" s="227"/>
      <c r="I1044" s="148"/>
      <c r="J1044" s="148"/>
      <c r="K1044" s="148"/>
      <c r="L1044" s="148"/>
      <c r="M1044" s="148"/>
      <c r="N1044" s="243"/>
      <c r="O1044" s="244"/>
      <c r="P1044" s="245"/>
      <c r="Q1044" s="148"/>
      <c r="R1044" s="148"/>
      <c r="S1044" s="148"/>
      <c r="T1044" s="148"/>
      <c r="U1044" s="148"/>
      <c r="V1044" s="148"/>
      <c r="W1044" s="148"/>
      <c r="X1044" s="148"/>
      <c r="Y1044" s="148"/>
      <c r="Z1044" s="148"/>
    </row>
    <row r="1045" spans="1:26" ht="15.75" customHeight="1">
      <c r="A1045" s="148"/>
      <c r="B1045" s="148"/>
      <c r="C1045" s="148"/>
      <c r="D1045" s="148"/>
      <c r="E1045" s="148"/>
      <c r="F1045" s="148"/>
      <c r="G1045" s="148"/>
      <c r="H1045" s="227"/>
      <c r="I1045" s="148"/>
      <c r="J1045" s="148"/>
      <c r="K1045" s="148"/>
      <c r="L1045" s="148"/>
      <c r="M1045" s="148"/>
      <c r="N1045" s="243"/>
      <c r="O1045" s="244"/>
      <c r="P1045" s="245"/>
      <c r="Q1045" s="148"/>
      <c r="R1045" s="148"/>
      <c r="S1045" s="148"/>
      <c r="T1045" s="148"/>
      <c r="U1045" s="148"/>
      <c r="V1045" s="148"/>
      <c r="W1045" s="148"/>
      <c r="X1045" s="148"/>
      <c r="Y1045" s="148"/>
      <c r="Z1045" s="148"/>
    </row>
    <row r="1046" spans="1:26" ht="15.75" customHeight="1">
      <c r="A1046" s="148"/>
      <c r="B1046" s="148"/>
      <c r="C1046" s="148"/>
      <c r="D1046" s="148"/>
      <c r="E1046" s="148"/>
      <c r="F1046" s="148"/>
      <c r="G1046" s="148"/>
      <c r="H1046" s="227"/>
      <c r="I1046" s="148"/>
      <c r="J1046" s="148"/>
      <c r="K1046" s="148"/>
      <c r="L1046" s="148"/>
      <c r="M1046" s="148"/>
      <c r="N1046" s="243"/>
      <c r="O1046" s="244"/>
      <c r="P1046" s="245"/>
      <c r="Q1046" s="148"/>
      <c r="R1046" s="148"/>
      <c r="S1046" s="148"/>
      <c r="T1046" s="148"/>
      <c r="U1046" s="148"/>
      <c r="V1046" s="148"/>
      <c r="W1046" s="148"/>
      <c r="X1046" s="148"/>
      <c r="Y1046" s="148"/>
      <c r="Z1046" s="148"/>
    </row>
    <row r="1047" spans="1:26" ht="15.75" customHeight="1">
      <c r="A1047" s="148"/>
      <c r="B1047" s="148"/>
      <c r="C1047" s="148"/>
      <c r="D1047" s="148"/>
      <c r="E1047" s="148"/>
      <c r="F1047" s="148"/>
      <c r="G1047" s="148"/>
      <c r="H1047" s="227"/>
      <c r="I1047" s="148"/>
      <c r="J1047" s="148"/>
      <c r="K1047" s="148"/>
      <c r="L1047" s="148"/>
      <c r="M1047" s="148"/>
      <c r="N1047" s="243"/>
      <c r="O1047" s="244"/>
      <c r="P1047" s="245"/>
      <c r="Q1047" s="148"/>
      <c r="R1047" s="148"/>
      <c r="S1047" s="148"/>
      <c r="T1047" s="148"/>
      <c r="U1047" s="148"/>
      <c r="V1047" s="148"/>
      <c r="W1047" s="148"/>
      <c r="X1047" s="148"/>
      <c r="Y1047" s="148"/>
      <c r="Z1047" s="148"/>
    </row>
    <row r="1048" spans="1:26" ht="15.75" customHeight="1">
      <c r="A1048" s="148"/>
      <c r="B1048" s="148"/>
      <c r="C1048" s="148"/>
      <c r="D1048" s="148"/>
      <c r="E1048" s="148"/>
      <c r="F1048" s="148"/>
      <c r="G1048" s="148"/>
      <c r="H1048" s="227"/>
      <c r="I1048" s="148"/>
      <c r="J1048" s="148"/>
      <c r="K1048" s="148"/>
      <c r="L1048" s="148"/>
      <c r="M1048" s="148"/>
      <c r="N1048" s="243"/>
      <c r="O1048" s="244"/>
      <c r="P1048" s="245"/>
      <c r="Q1048" s="148"/>
      <c r="R1048" s="148"/>
      <c r="S1048" s="148"/>
      <c r="T1048" s="148"/>
      <c r="U1048" s="148"/>
      <c r="V1048" s="148"/>
      <c r="W1048" s="148"/>
      <c r="X1048" s="148"/>
      <c r="Y1048" s="148"/>
      <c r="Z1048" s="148"/>
    </row>
    <row r="1049" spans="1:26" ht="15.75" customHeight="1">
      <c r="A1049" s="148"/>
      <c r="B1049" s="148"/>
      <c r="C1049" s="148"/>
      <c r="D1049" s="148"/>
      <c r="E1049" s="148"/>
      <c r="F1049" s="148"/>
      <c r="G1049" s="148"/>
      <c r="H1049" s="227"/>
      <c r="I1049" s="148"/>
      <c r="J1049" s="148"/>
      <c r="K1049" s="148"/>
      <c r="L1049" s="148"/>
      <c r="M1049" s="148"/>
      <c r="N1049" s="243"/>
      <c r="O1049" s="244"/>
      <c r="P1049" s="245"/>
      <c r="Q1049" s="148"/>
      <c r="R1049" s="148"/>
      <c r="S1049" s="148"/>
      <c r="T1049" s="148"/>
      <c r="U1049" s="148"/>
      <c r="V1049" s="148"/>
      <c r="W1049" s="148"/>
      <c r="X1049" s="148"/>
      <c r="Y1049" s="148"/>
      <c r="Z1049" s="148"/>
    </row>
    <row r="1050" spans="1:26" ht="15.75" customHeight="1">
      <c r="A1050" s="148"/>
      <c r="B1050" s="148"/>
      <c r="C1050" s="148"/>
      <c r="D1050" s="148"/>
      <c r="E1050" s="148"/>
      <c r="F1050" s="148"/>
      <c r="G1050" s="148"/>
      <c r="H1050" s="227"/>
      <c r="I1050" s="148"/>
      <c r="J1050" s="148"/>
      <c r="K1050" s="148"/>
      <c r="L1050" s="148"/>
      <c r="M1050" s="148"/>
      <c r="N1050" s="243"/>
      <c r="O1050" s="244"/>
      <c r="P1050" s="245"/>
      <c r="Q1050" s="148"/>
      <c r="R1050" s="148"/>
      <c r="S1050" s="148"/>
      <c r="T1050" s="148"/>
      <c r="U1050" s="148"/>
      <c r="V1050" s="148"/>
      <c r="W1050" s="148"/>
      <c r="X1050" s="148"/>
      <c r="Y1050" s="148"/>
      <c r="Z1050" s="148"/>
    </row>
    <row r="1051" spans="1:26" ht="15.75" customHeight="1">
      <c r="A1051" s="148"/>
      <c r="B1051" s="148"/>
      <c r="C1051" s="148"/>
      <c r="D1051" s="148"/>
      <c r="E1051" s="148"/>
      <c r="F1051" s="148"/>
      <c r="G1051" s="148"/>
      <c r="H1051" s="227"/>
      <c r="I1051" s="148"/>
      <c r="J1051" s="148"/>
      <c r="K1051" s="148"/>
      <c r="L1051" s="148"/>
      <c r="M1051" s="148"/>
      <c r="N1051" s="243"/>
      <c r="O1051" s="244"/>
      <c r="P1051" s="245"/>
      <c r="Q1051" s="148"/>
      <c r="R1051" s="148"/>
      <c r="S1051" s="148"/>
      <c r="T1051" s="148"/>
      <c r="U1051" s="148"/>
      <c r="V1051" s="148"/>
      <c r="W1051" s="148"/>
      <c r="X1051" s="148"/>
      <c r="Y1051" s="148"/>
      <c r="Z1051" s="148"/>
    </row>
    <row r="1052" spans="1:26" ht="15.75" customHeight="1">
      <c r="A1052" s="148"/>
      <c r="B1052" s="148"/>
      <c r="C1052" s="148"/>
      <c r="D1052" s="148"/>
      <c r="E1052" s="148"/>
      <c r="F1052" s="148"/>
      <c r="G1052" s="148"/>
      <c r="H1052" s="227"/>
      <c r="I1052" s="148"/>
      <c r="J1052" s="148"/>
      <c r="K1052" s="148"/>
      <c r="L1052" s="148"/>
      <c r="M1052" s="148"/>
      <c r="N1052" s="243"/>
      <c r="O1052" s="244"/>
      <c r="P1052" s="245"/>
      <c r="Q1052" s="148"/>
      <c r="R1052" s="148"/>
      <c r="S1052" s="148"/>
      <c r="T1052" s="148"/>
      <c r="U1052" s="148"/>
      <c r="V1052" s="148"/>
      <c r="W1052" s="148"/>
      <c r="X1052" s="148"/>
      <c r="Y1052" s="148"/>
      <c r="Z1052" s="148"/>
    </row>
    <row r="1053" spans="1:26" ht="15.75" customHeight="1">
      <c r="A1053" s="148"/>
      <c r="B1053" s="148"/>
      <c r="C1053" s="148"/>
      <c r="D1053" s="148"/>
      <c r="E1053" s="148"/>
      <c r="F1053" s="148"/>
      <c r="G1053" s="148"/>
      <c r="H1053" s="227"/>
      <c r="I1053" s="148"/>
      <c r="J1053" s="148"/>
      <c r="K1053" s="148"/>
      <c r="L1053" s="148"/>
      <c r="M1053" s="148"/>
      <c r="N1053" s="243"/>
      <c r="O1053" s="244"/>
      <c r="P1053" s="245"/>
      <c r="Q1053" s="148"/>
      <c r="R1053" s="148"/>
      <c r="S1053" s="148"/>
      <c r="T1053" s="148"/>
      <c r="U1053" s="148"/>
      <c r="V1053" s="148"/>
      <c r="W1053" s="148"/>
      <c r="X1053" s="148"/>
      <c r="Y1053" s="148"/>
      <c r="Z1053" s="148"/>
    </row>
    <row r="1054" spans="1:26" ht="15.75" customHeight="1">
      <c r="A1054" s="148"/>
      <c r="B1054" s="148"/>
      <c r="C1054" s="148"/>
      <c r="D1054" s="148"/>
      <c r="E1054" s="148"/>
      <c r="F1054" s="148"/>
      <c r="G1054" s="148"/>
      <c r="H1054" s="227"/>
      <c r="I1054" s="148"/>
      <c r="J1054" s="148"/>
      <c r="K1054" s="148"/>
      <c r="L1054" s="148"/>
      <c r="M1054" s="148"/>
      <c r="N1054" s="243"/>
      <c r="O1054" s="244"/>
      <c r="P1054" s="245"/>
      <c r="Q1054" s="148"/>
      <c r="R1054" s="148"/>
      <c r="S1054" s="148"/>
      <c r="T1054" s="148"/>
      <c r="U1054" s="148"/>
      <c r="V1054" s="148"/>
      <c r="W1054" s="148"/>
      <c r="X1054" s="148"/>
      <c r="Y1054" s="148"/>
      <c r="Z1054" s="148"/>
    </row>
    <row r="1055" spans="1:26" ht="15.75" customHeight="1">
      <c r="A1055" s="148"/>
      <c r="B1055" s="148"/>
      <c r="C1055" s="148"/>
      <c r="D1055" s="148"/>
      <c r="E1055" s="148"/>
      <c r="F1055" s="148"/>
      <c r="G1055" s="148"/>
      <c r="H1055" s="227"/>
      <c r="I1055" s="148"/>
      <c r="J1055" s="148"/>
      <c r="K1055" s="148"/>
      <c r="L1055" s="148"/>
      <c r="M1055" s="148"/>
      <c r="N1055" s="243"/>
      <c r="O1055" s="244"/>
      <c r="P1055" s="245"/>
      <c r="Q1055" s="148"/>
      <c r="R1055" s="148"/>
      <c r="S1055" s="148"/>
      <c r="T1055" s="148"/>
      <c r="U1055" s="148"/>
      <c r="V1055" s="148"/>
      <c r="W1055" s="148"/>
      <c r="X1055" s="148"/>
      <c r="Y1055" s="148"/>
      <c r="Z1055" s="148"/>
    </row>
    <row r="1056" spans="1:26" ht="15.75" customHeight="1">
      <c r="A1056" s="148"/>
      <c r="B1056" s="148"/>
      <c r="C1056" s="148"/>
      <c r="D1056" s="148"/>
      <c r="E1056" s="148"/>
      <c r="F1056" s="148"/>
      <c r="G1056" s="148"/>
      <c r="H1056" s="227"/>
      <c r="I1056" s="148"/>
      <c r="J1056" s="148"/>
      <c r="K1056" s="148"/>
      <c r="L1056" s="148"/>
      <c r="M1056" s="148"/>
      <c r="N1056" s="243"/>
      <c r="O1056" s="244"/>
      <c r="P1056" s="245"/>
      <c r="Q1056" s="148"/>
      <c r="R1056" s="148"/>
      <c r="S1056" s="148"/>
      <c r="T1056" s="148"/>
      <c r="U1056" s="148"/>
      <c r="V1056" s="148"/>
      <c r="W1056" s="148"/>
      <c r="X1056" s="148"/>
      <c r="Y1056" s="148"/>
      <c r="Z1056" s="148"/>
    </row>
    <row r="1057" spans="1:26" ht="15.75" customHeight="1">
      <c r="A1057" s="148"/>
      <c r="B1057" s="148"/>
      <c r="C1057" s="148"/>
      <c r="D1057" s="148"/>
      <c r="E1057" s="148"/>
      <c r="F1057" s="148"/>
      <c r="G1057" s="148"/>
      <c r="H1057" s="227"/>
      <c r="I1057" s="148"/>
      <c r="J1057" s="148"/>
      <c r="K1057" s="148"/>
      <c r="L1057" s="148"/>
      <c r="M1057" s="148"/>
      <c r="N1057" s="243"/>
      <c r="O1057" s="244"/>
      <c r="P1057" s="245"/>
      <c r="Q1057" s="148"/>
      <c r="R1057" s="148"/>
      <c r="S1057" s="148"/>
      <c r="T1057" s="148"/>
      <c r="U1057" s="148"/>
      <c r="V1057" s="148"/>
      <c r="W1057" s="148"/>
      <c r="X1057" s="148"/>
      <c r="Y1057" s="148"/>
      <c r="Z1057" s="148"/>
    </row>
    <row r="1058" spans="1:26" ht="15.75" customHeight="1">
      <c r="A1058" s="148"/>
      <c r="B1058" s="148"/>
      <c r="C1058" s="148"/>
      <c r="D1058" s="148"/>
      <c r="E1058" s="148"/>
      <c r="F1058" s="148"/>
      <c r="G1058" s="148"/>
      <c r="H1058" s="227"/>
      <c r="I1058" s="148"/>
      <c r="J1058" s="148"/>
      <c r="K1058" s="148"/>
      <c r="L1058" s="148"/>
      <c r="M1058" s="148"/>
      <c r="N1058" s="243"/>
      <c r="O1058" s="244"/>
      <c r="P1058" s="245"/>
      <c r="Q1058" s="148"/>
      <c r="R1058" s="148"/>
      <c r="S1058" s="148"/>
      <c r="T1058" s="148"/>
      <c r="U1058" s="148"/>
      <c r="V1058" s="148"/>
      <c r="W1058" s="148"/>
      <c r="X1058" s="148"/>
      <c r="Y1058" s="148"/>
      <c r="Z1058" s="148"/>
    </row>
    <row r="1059" spans="1:26" ht="15.75" customHeight="1">
      <c r="A1059" s="148"/>
      <c r="B1059" s="148"/>
      <c r="C1059" s="148"/>
      <c r="D1059" s="148"/>
      <c r="E1059" s="148"/>
      <c r="F1059" s="148"/>
      <c r="G1059" s="148"/>
      <c r="H1059" s="227"/>
      <c r="I1059" s="148"/>
      <c r="J1059" s="148"/>
      <c r="K1059" s="148"/>
      <c r="L1059" s="148"/>
      <c r="M1059" s="148"/>
      <c r="N1059" s="243"/>
      <c r="O1059" s="244"/>
      <c r="P1059" s="245"/>
      <c r="Q1059" s="148"/>
      <c r="R1059" s="148"/>
      <c r="S1059" s="148"/>
      <c r="T1059" s="148"/>
      <c r="U1059" s="148"/>
      <c r="V1059" s="148"/>
      <c r="W1059" s="148"/>
      <c r="X1059" s="148"/>
      <c r="Y1059" s="148"/>
      <c r="Z1059" s="148"/>
    </row>
    <row r="1060" spans="1:26" ht="15.75" customHeight="1">
      <c r="A1060" s="148"/>
      <c r="B1060" s="148"/>
      <c r="C1060" s="148"/>
      <c r="D1060" s="148"/>
      <c r="E1060" s="148"/>
      <c r="F1060" s="148"/>
      <c r="G1060" s="148"/>
      <c r="H1060" s="227"/>
      <c r="I1060" s="148"/>
      <c r="J1060" s="148"/>
      <c r="K1060" s="148"/>
      <c r="L1060" s="148"/>
      <c r="M1060" s="148"/>
      <c r="N1060" s="243"/>
      <c r="O1060" s="244"/>
      <c r="P1060" s="245"/>
      <c r="Q1060" s="148"/>
      <c r="R1060" s="148"/>
      <c r="S1060" s="148"/>
      <c r="T1060" s="148"/>
      <c r="U1060" s="148"/>
      <c r="V1060" s="148"/>
      <c r="W1060" s="148"/>
      <c r="X1060" s="148"/>
      <c r="Y1060" s="148"/>
      <c r="Z1060" s="148"/>
    </row>
    <row r="1061" spans="1:26" ht="15.75" customHeight="1">
      <c r="A1061" s="148"/>
      <c r="B1061" s="148"/>
      <c r="C1061" s="148"/>
      <c r="D1061" s="148"/>
      <c r="E1061" s="148"/>
      <c r="F1061" s="148"/>
      <c r="G1061" s="148"/>
      <c r="H1061" s="227"/>
      <c r="I1061" s="148"/>
      <c r="J1061" s="148"/>
      <c r="K1061" s="148"/>
      <c r="L1061" s="148"/>
      <c r="M1061" s="148"/>
      <c r="N1061" s="243"/>
      <c r="O1061" s="244"/>
      <c r="P1061" s="245"/>
      <c r="Q1061" s="148"/>
      <c r="R1061" s="148"/>
      <c r="S1061" s="148"/>
      <c r="T1061" s="148"/>
      <c r="U1061" s="148"/>
      <c r="V1061" s="148"/>
      <c r="W1061" s="148"/>
      <c r="X1061" s="148"/>
      <c r="Y1061" s="148"/>
      <c r="Z1061" s="148"/>
    </row>
    <row r="1062" spans="1:26" ht="15.75" customHeight="1">
      <c r="A1062" s="148"/>
      <c r="B1062" s="148"/>
      <c r="C1062" s="148"/>
      <c r="D1062" s="148"/>
      <c r="E1062" s="148"/>
      <c r="F1062" s="148"/>
      <c r="G1062" s="148"/>
      <c r="H1062" s="227"/>
      <c r="I1062" s="148"/>
      <c r="J1062" s="148"/>
      <c r="K1062" s="148"/>
      <c r="L1062" s="148"/>
      <c r="M1062" s="148"/>
      <c r="N1062" s="243"/>
      <c r="O1062" s="244"/>
      <c r="P1062" s="245"/>
      <c r="Q1062" s="148"/>
      <c r="R1062" s="148"/>
      <c r="S1062" s="148"/>
      <c r="T1062" s="148"/>
      <c r="U1062" s="148"/>
      <c r="V1062" s="148"/>
      <c r="W1062" s="148"/>
      <c r="X1062" s="148"/>
      <c r="Y1062" s="148"/>
      <c r="Z1062" s="148"/>
    </row>
    <row r="1063" spans="1:26" ht="15.75" customHeight="1">
      <c r="A1063" s="148"/>
      <c r="B1063" s="148"/>
      <c r="C1063" s="148"/>
      <c r="D1063" s="148"/>
      <c r="E1063" s="148"/>
      <c r="F1063" s="148"/>
      <c r="G1063" s="148"/>
      <c r="H1063" s="227"/>
      <c r="I1063" s="148"/>
      <c r="J1063" s="148"/>
      <c r="K1063" s="148"/>
      <c r="L1063" s="148"/>
      <c r="M1063" s="148"/>
      <c r="N1063" s="243"/>
      <c r="O1063" s="244"/>
      <c r="P1063" s="245"/>
      <c r="Q1063" s="148"/>
      <c r="R1063" s="148"/>
      <c r="S1063" s="148"/>
      <c r="T1063" s="148"/>
      <c r="U1063" s="148"/>
      <c r="V1063" s="148"/>
      <c r="W1063" s="148"/>
      <c r="X1063" s="148"/>
      <c r="Y1063" s="148"/>
      <c r="Z1063" s="148"/>
    </row>
    <row r="1064" spans="1:26" ht="15.75" customHeight="1">
      <c r="A1064" s="148"/>
      <c r="B1064" s="148"/>
      <c r="C1064" s="148"/>
      <c r="D1064" s="148"/>
      <c r="E1064" s="148"/>
      <c r="F1064" s="148"/>
      <c r="G1064" s="148"/>
      <c r="H1064" s="227"/>
      <c r="I1064" s="148"/>
      <c r="J1064" s="148"/>
      <c r="K1064" s="148"/>
      <c r="L1064" s="148"/>
      <c r="M1064" s="148"/>
      <c r="N1064" s="243"/>
      <c r="O1064" s="244"/>
      <c r="P1064" s="245"/>
      <c r="Q1064" s="148"/>
      <c r="R1064" s="148"/>
      <c r="S1064" s="148"/>
      <c r="T1064" s="148"/>
      <c r="U1064" s="148"/>
      <c r="V1064" s="148"/>
      <c r="W1064" s="148"/>
      <c r="X1064" s="148"/>
      <c r="Y1064" s="148"/>
      <c r="Z1064" s="148"/>
    </row>
    <row r="1065" spans="1:26" ht="15.75" customHeight="1">
      <c r="A1065" s="148"/>
      <c r="B1065" s="148"/>
      <c r="C1065" s="148"/>
      <c r="D1065" s="148"/>
      <c r="E1065" s="148"/>
      <c r="F1065" s="148"/>
      <c r="G1065" s="148"/>
      <c r="H1065" s="227"/>
      <c r="I1065" s="148"/>
      <c r="J1065" s="148"/>
      <c r="K1065" s="148"/>
      <c r="L1065" s="148"/>
      <c r="M1065" s="148"/>
      <c r="N1065" s="243"/>
      <c r="O1065" s="244"/>
      <c r="P1065" s="245"/>
      <c r="Q1065" s="148"/>
      <c r="R1065" s="148"/>
      <c r="S1065" s="148"/>
      <c r="T1065" s="148"/>
      <c r="U1065" s="148"/>
      <c r="V1065" s="148"/>
      <c r="W1065" s="148"/>
      <c r="X1065" s="148"/>
      <c r="Y1065" s="148"/>
      <c r="Z1065" s="148"/>
    </row>
    <row r="1066" spans="1:26" ht="15.75" customHeight="1">
      <c r="A1066" s="148"/>
      <c r="B1066" s="148"/>
      <c r="C1066" s="148"/>
      <c r="D1066" s="148"/>
      <c r="E1066" s="148"/>
      <c r="F1066" s="148"/>
      <c r="G1066" s="148"/>
      <c r="H1066" s="227"/>
      <c r="I1066" s="148"/>
      <c r="J1066" s="148"/>
      <c r="K1066" s="148"/>
      <c r="L1066" s="148"/>
      <c r="M1066" s="148"/>
      <c r="N1066" s="243"/>
      <c r="O1066" s="244"/>
      <c r="P1066" s="245"/>
      <c r="Q1066" s="148"/>
      <c r="R1066" s="148"/>
      <c r="S1066" s="148"/>
      <c r="T1066" s="148"/>
      <c r="U1066" s="148"/>
      <c r="V1066" s="148"/>
      <c r="W1066" s="148"/>
      <c r="X1066" s="148"/>
      <c r="Y1066" s="148"/>
      <c r="Z1066" s="148"/>
    </row>
    <row r="1067" spans="1:26" ht="15.75" customHeight="1">
      <c r="A1067" s="148"/>
      <c r="B1067" s="148"/>
      <c r="C1067" s="148"/>
      <c r="D1067" s="148"/>
      <c r="E1067" s="148"/>
      <c r="F1067" s="148"/>
      <c r="G1067" s="148"/>
      <c r="H1067" s="227"/>
      <c r="I1067" s="148"/>
      <c r="J1067" s="148"/>
      <c r="K1067" s="148"/>
      <c r="L1067" s="148"/>
      <c r="M1067" s="148"/>
      <c r="N1067" s="243"/>
      <c r="O1067" s="244"/>
      <c r="P1067" s="245"/>
      <c r="Q1067" s="148"/>
      <c r="R1067" s="148"/>
      <c r="S1067" s="148"/>
      <c r="T1067" s="148"/>
      <c r="U1067" s="148"/>
      <c r="V1067" s="148"/>
      <c r="W1067" s="148"/>
      <c r="X1067" s="148"/>
      <c r="Y1067" s="148"/>
      <c r="Z1067" s="148"/>
    </row>
    <row r="1068" spans="1:26" ht="15.75" customHeight="1">
      <c r="A1068" s="148"/>
      <c r="B1068" s="148"/>
      <c r="C1068" s="148"/>
      <c r="D1068" s="148"/>
      <c r="E1068" s="148"/>
      <c r="F1068" s="148"/>
      <c r="G1068" s="148"/>
      <c r="H1068" s="227"/>
      <c r="I1068" s="148"/>
      <c r="J1068" s="148"/>
      <c r="K1068" s="148"/>
      <c r="L1068" s="148"/>
      <c r="M1068" s="148"/>
      <c r="N1068" s="243"/>
      <c r="O1068" s="244"/>
      <c r="P1068" s="245"/>
      <c r="Q1068" s="148"/>
      <c r="R1068" s="148"/>
      <c r="S1068" s="148"/>
      <c r="T1068" s="148"/>
      <c r="U1068" s="148"/>
      <c r="V1068" s="148"/>
      <c r="W1068" s="148"/>
      <c r="X1068" s="148"/>
      <c r="Y1068" s="148"/>
      <c r="Z1068" s="148"/>
    </row>
    <row r="1069" spans="1:26" ht="15.75" customHeight="1">
      <c r="A1069" s="148"/>
      <c r="B1069" s="148"/>
      <c r="C1069" s="148"/>
      <c r="D1069" s="148"/>
      <c r="E1069" s="148"/>
      <c r="F1069" s="148"/>
      <c r="G1069" s="148"/>
      <c r="H1069" s="227"/>
      <c r="I1069" s="148"/>
      <c r="J1069" s="148"/>
      <c r="K1069" s="148"/>
      <c r="L1069" s="148"/>
      <c r="M1069" s="148"/>
      <c r="N1069" s="243"/>
      <c r="O1069" s="244"/>
      <c r="P1069" s="245"/>
      <c r="Q1069" s="148"/>
      <c r="R1069" s="148"/>
      <c r="S1069" s="148"/>
      <c r="T1069" s="148"/>
      <c r="U1069" s="148"/>
      <c r="V1069" s="148"/>
      <c r="W1069" s="148"/>
      <c r="X1069" s="148"/>
      <c r="Y1069" s="148"/>
      <c r="Z1069" s="148"/>
    </row>
    <row r="1070" spans="1:26" ht="15.75" customHeight="1">
      <c r="A1070" s="148"/>
      <c r="B1070" s="148"/>
      <c r="C1070" s="148"/>
      <c r="D1070" s="148"/>
      <c r="E1070" s="148"/>
      <c r="F1070" s="148"/>
      <c r="G1070" s="148"/>
      <c r="H1070" s="227"/>
      <c r="I1070" s="148"/>
      <c r="J1070" s="148"/>
      <c r="K1070" s="148"/>
      <c r="L1070" s="148"/>
      <c r="M1070" s="148"/>
      <c r="N1070" s="243"/>
      <c r="O1070" s="244"/>
      <c r="P1070" s="245"/>
      <c r="Q1070" s="148"/>
      <c r="R1070" s="148"/>
      <c r="S1070" s="148"/>
      <c r="T1070" s="148"/>
      <c r="U1070" s="148"/>
      <c r="V1070" s="148"/>
      <c r="W1070" s="148"/>
      <c r="X1070" s="148"/>
      <c r="Y1070" s="148"/>
      <c r="Z1070" s="148"/>
    </row>
    <row r="1071" spans="1:26" ht="15.75" customHeight="1">
      <c r="A1071" s="148"/>
      <c r="B1071" s="148"/>
      <c r="C1071" s="148"/>
      <c r="D1071" s="148"/>
      <c r="E1071" s="148"/>
      <c r="F1071" s="148"/>
      <c r="G1071" s="148"/>
      <c r="H1071" s="227"/>
      <c r="I1071" s="148"/>
      <c r="J1071" s="148"/>
      <c r="K1071" s="148"/>
      <c r="L1071" s="148"/>
      <c r="M1071" s="148"/>
      <c r="N1071" s="243"/>
      <c r="O1071" s="244"/>
      <c r="P1071" s="245"/>
      <c r="Q1071" s="148"/>
      <c r="R1071" s="148"/>
      <c r="S1071" s="148"/>
      <c r="T1071" s="148"/>
      <c r="U1071" s="148"/>
      <c r="V1071" s="148"/>
      <c r="W1071" s="148"/>
      <c r="X1071" s="148"/>
      <c r="Y1071" s="148"/>
      <c r="Z1071" s="148"/>
    </row>
    <row r="1072" spans="1:26" ht="15.75" customHeight="1">
      <c r="A1072" s="148"/>
      <c r="B1072" s="148"/>
      <c r="C1072" s="148"/>
      <c r="D1072" s="148"/>
      <c r="E1072" s="148"/>
      <c r="F1072" s="148"/>
      <c r="G1072" s="148"/>
      <c r="H1072" s="227"/>
      <c r="I1072" s="148"/>
      <c r="J1072" s="148"/>
      <c r="K1072" s="148"/>
      <c r="L1072" s="148"/>
      <c r="M1072" s="148"/>
      <c r="N1072" s="243"/>
      <c r="O1072" s="244"/>
      <c r="P1072" s="245"/>
      <c r="Q1072" s="148"/>
      <c r="R1072" s="148"/>
      <c r="S1072" s="148"/>
      <c r="T1072" s="148"/>
      <c r="U1072" s="148"/>
      <c r="V1072" s="148"/>
      <c r="W1072" s="148"/>
      <c r="X1072" s="148"/>
      <c r="Y1072" s="148"/>
      <c r="Z1072" s="148"/>
    </row>
    <row r="1073" spans="1:26" ht="15.75" customHeight="1">
      <c r="A1073" s="148"/>
      <c r="B1073" s="148"/>
      <c r="C1073" s="148"/>
      <c r="D1073" s="148"/>
      <c r="E1073" s="148"/>
      <c r="F1073" s="148"/>
      <c r="G1073" s="148"/>
      <c r="H1073" s="227"/>
      <c r="I1073" s="148"/>
      <c r="J1073" s="148"/>
      <c r="K1073" s="148"/>
      <c r="L1073" s="148"/>
      <c r="M1073" s="148"/>
      <c r="N1073" s="243"/>
      <c r="O1073" s="244"/>
      <c r="P1073" s="245"/>
      <c r="Q1073" s="148"/>
      <c r="R1073" s="148"/>
      <c r="S1073" s="148"/>
      <c r="T1073" s="148"/>
      <c r="U1073" s="148"/>
      <c r="V1073" s="148"/>
      <c r="W1073" s="148"/>
      <c r="X1073" s="148"/>
      <c r="Y1073" s="148"/>
      <c r="Z1073" s="148"/>
    </row>
    <row r="1074" spans="1:26" ht="15.75" customHeight="1">
      <c r="A1074" s="148"/>
      <c r="B1074" s="148"/>
      <c r="C1074" s="148"/>
      <c r="D1074" s="148"/>
      <c r="E1074" s="148"/>
      <c r="F1074" s="148"/>
      <c r="G1074" s="148"/>
      <c r="H1074" s="227"/>
      <c r="I1074" s="148"/>
      <c r="J1074" s="148"/>
      <c r="K1074" s="148"/>
      <c r="L1074" s="148"/>
      <c r="M1074" s="148"/>
      <c r="N1074" s="243"/>
      <c r="O1074" s="244"/>
      <c r="P1074" s="245"/>
      <c r="Q1074" s="148"/>
      <c r="R1074" s="148"/>
      <c r="S1074" s="148"/>
      <c r="T1074" s="148"/>
      <c r="U1074" s="148"/>
      <c r="V1074" s="148"/>
      <c r="W1074" s="148"/>
      <c r="X1074" s="148"/>
      <c r="Y1074" s="148"/>
      <c r="Z1074" s="148"/>
    </row>
    <row r="1075" spans="1:26" ht="15.75" customHeight="1">
      <c r="A1075" s="148"/>
      <c r="B1075" s="148"/>
      <c r="C1075" s="148"/>
      <c r="D1075" s="148"/>
      <c r="E1075" s="148"/>
      <c r="F1075" s="148"/>
      <c r="G1075" s="148"/>
      <c r="H1075" s="227"/>
      <c r="I1075" s="148"/>
      <c r="J1075" s="148"/>
      <c r="K1075" s="148"/>
      <c r="L1075" s="148"/>
      <c r="M1075" s="148"/>
      <c r="N1075" s="243"/>
      <c r="O1075" s="244"/>
      <c r="P1075" s="245"/>
      <c r="Q1075" s="148"/>
      <c r="R1075" s="148"/>
      <c r="S1075" s="148"/>
      <c r="T1075" s="148"/>
      <c r="U1075" s="148"/>
      <c r="V1075" s="148"/>
      <c r="W1075" s="148"/>
      <c r="X1075" s="148"/>
      <c r="Y1075" s="148"/>
      <c r="Z1075" s="148"/>
    </row>
    <row r="1076" spans="1:26" ht="15.75" customHeight="1">
      <c r="A1076" s="148"/>
      <c r="B1076" s="148"/>
      <c r="C1076" s="148"/>
      <c r="D1076" s="148"/>
      <c r="E1076" s="148"/>
      <c r="F1076" s="148"/>
      <c r="G1076" s="148"/>
      <c r="H1076" s="227"/>
      <c r="I1076" s="148"/>
      <c r="J1076" s="148"/>
      <c r="K1076" s="148"/>
      <c r="L1076" s="148"/>
      <c r="M1076" s="148"/>
      <c r="N1076" s="243"/>
      <c r="O1076" s="244"/>
      <c r="P1076" s="245"/>
      <c r="Q1076" s="148"/>
      <c r="R1076" s="148"/>
      <c r="S1076" s="148"/>
      <c r="T1076" s="148"/>
      <c r="U1076" s="148"/>
      <c r="V1076" s="148"/>
      <c r="W1076" s="148"/>
      <c r="X1076" s="148"/>
      <c r="Y1076" s="148"/>
      <c r="Z1076" s="148"/>
    </row>
    <row r="1077" spans="1:26" ht="15.75" customHeight="1">
      <c r="A1077" s="148"/>
      <c r="B1077" s="148"/>
      <c r="C1077" s="148"/>
      <c r="D1077" s="148"/>
      <c r="E1077" s="148"/>
      <c r="F1077" s="148"/>
      <c r="G1077" s="148"/>
      <c r="H1077" s="227"/>
      <c r="I1077" s="148"/>
      <c r="J1077" s="148"/>
      <c r="K1077" s="148"/>
      <c r="L1077" s="148"/>
      <c r="M1077" s="148"/>
      <c r="N1077" s="243"/>
      <c r="O1077" s="244"/>
      <c r="P1077" s="245"/>
      <c r="Q1077" s="148"/>
      <c r="R1077" s="148"/>
      <c r="S1077" s="148"/>
      <c r="T1077" s="148"/>
      <c r="U1077" s="148"/>
      <c r="V1077" s="148"/>
      <c r="W1077" s="148"/>
      <c r="X1077" s="148"/>
      <c r="Y1077" s="148"/>
      <c r="Z1077" s="148"/>
    </row>
    <row r="1078" spans="1:26" ht="15.75" customHeight="1">
      <c r="A1078" s="148"/>
      <c r="B1078" s="148"/>
      <c r="C1078" s="148"/>
      <c r="D1078" s="148"/>
      <c r="E1078" s="148"/>
      <c r="F1078" s="148"/>
      <c r="G1078" s="148"/>
      <c r="H1078" s="227"/>
      <c r="I1078" s="148"/>
      <c r="J1078" s="148"/>
      <c r="K1078" s="148"/>
      <c r="L1078" s="148"/>
      <c r="M1078" s="148"/>
      <c r="N1078" s="243"/>
      <c r="O1078" s="244"/>
      <c r="P1078" s="245"/>
      <c r="Q1078" s="148"/>
      <c r="R1078" s="148"/>
      <c r="S1078" s="148"/>
      <c r="T1078" s="148"/>
      <c r="U1078" s="148"/>
      <c r="V1078" s="148"/>
      <c r="W1078" s="148"/>
      <c r="X1078" s="148"/>
      <c r="Y1078" s="148"/>
      <c r="Z1078" s="148"/>
    </row>
    <row r="1079" spans="1:26" ht="15.75" customHeight="1">
      <c r="A1079" s="148"/>
      <c r="B1079" s="148"/>
      <c r="C1079" s="148"/>
      <c r="D1079" s="148"/>
      <c r="E1079" s="148"/>
      <c r="F1079" s="148"/>
      <c r="G1079" s="148"/>
      <c r="H1079" s="227"/>
      <c r="I1079" s="148"/>
      <c r="J1079" s="148"/>
      <c r="K1079" s="148"/>
      <c r="L1079" s="148"/>
      <c r="M1079" s="148"/>
      <c r="N1079" s="243"/>
      <c r="O1079" s="244"/>
      <c r="P1079" s="245"/>
      <c r="Q1079" s="148"/>
      <c r="R1079" s="148"/>
      <c r="S1079" s="148"/>
      <c r="T1079" s="148"/>
      <c r="U1079" s="148"/>
      <c r="V1079" s="148"/>
      <c r="W1079" s="148"/>
      <c r="X1079" s="148"/>
      <c r="Y1079" s="148"/>
      <c r="Z1079" s="148"/>
    </row>
    <row r="1080" spans="1:26" ht="15.75" customHeight="1">
      <c r="A1080" s="148"/>
      <c r="B1080" s="148"/>
      <c r="C1080" s="148"/>
      <c r="D1080" s="148"/>
      <c r="E1080" s="148"/>
      <c r="F1080" s="148"/>
      <c r="G1080" s="148"/>
      <c r="H1080" s="227"/>
      <c r="I1080" s="148"/>
      <c r="J1080" s="148"/>
      <c r="K1080" s="148"/>
      <c r="L1080" s="148"/>
      <c r="M1080" s="148"/>
      <c r="N1080" s="243"/>
      <c r="O1080" s="244"/>
      <c r="P1080" s="245"/>
      <c r="Q1080" s="148"/>
      <c r="R1080" s="148"/>
      <c r="S1080" s="148"/>
      <c r="T1080" s="148"/>
      <c r="U1080" s="148"/>
      <c r="V1080" s="148"/>
      <c r="W1080" s="148"/>
      <c r="X1080" s="148"/>
      <c r="Y1080" s="148"/>
      <c r="Z1080" s="148"/>
    </row>
    <row r="1081" spans="1:26" ht="15.75" customHeight="1">
      <c r="A1081" s="148"/>
      <c r="B1081" s="148"/>
      <c r="C1081" s="148"/>
      <c r="D1081" s="148"/>
      <c r="E1081" s="148"/>
      <c r="F1081" s="148"/>
      <c r="G1081" s="148"/>
      <c r="H1081" s="227"/>
      <c r="I1081" s="148"/>
      <c r="J1081" s="148"/>
      <c r="K1081" s="148"/>
      <c r="L1081" s="148"/>
      <c r="M1081" s="148"/>
      <c r="N1081" s="243"/>
      <c r="O1081" s="244"/>
      <c r="P1081" s="245"/>
      <c r="Q1081" s="148"/>
      <c r="R1081" s="148"/>
      <c r="S1081" s="148"/>
      <c r="T1081" s="148"/>
      <c r="U1081" s="148"/>
      <c r="V1081" s="148"/>
      <c r="W1081" s="148"/>
      <c r="X1081" s="148"/>
      <c r="Y1081" s="148"/>
      <c r="Z1081" s="148"/>
    </row>
  </sheetData>
  <mergeCells count="156">
    <mergeCell ref="A164:J164"/>
    <mergeCell ref="C25:C35"/>
    <mergeCell ref="C37:C87"/>
    <mergeCell ref="C152:G152"/>
    <mergeCell ref="D153:G153"/>
    <mergeCell ref="D154:G154"/>
    <mergeCell ref="D155:G155"/>
    <mergeCell ref="C156:G156"/>
    <mergeCell ref="C160:G160"/>
    <mergeCell ref="D161:G161"/>
    <mergeCell ref="C162:G162"/>
    <mergeCell ref="D163:G163"/>
    <mergeCell ref="C143:G143"/>
    <mergeCell ref="D144:G144"/>
    <mergeCell ref="E145:G145"/>
    <mergeCell ref="E146:G146"/>
    <mergeCell ref="E147:G147"/>
    <mergeCell ref="D148:G148"/>
    <mergeCell ref="E149:G149"/>
    <mergeCell ref="E150:G150"/>
    <mergeCell ref="E151:G151"/>
    <mergeCell ref="E134:G134"/>
    <mergeCell ref="E135:G135"/>
    <mergeCell ref="E136:G136"/>
    <mergeCell ref="E137:G137"/>
    <mergeCell ref="E138:G138"/>
    <mergeCell ref="E139:G139"/>
    <mergeCell ref="E140:G140"/>
    <mergeCell ref="E141:G141"/>
    <mergeCell ref="E142:G142"/>
    <mergeCell ref="E125:G125"/>
    <mergeCell ref="E126:G126"/>
    <mergeCell ref="E127:G127"/>
    <mergeCell ref="E128:G128"/>
    <mergeCell ref="E129:G129"/>
    <mergeCell ref="E130:G130"/>
    <mergeCell ref="E131:G131"/>
    <mergeCell ref="E132:G132"/>
    <mergeCell ref="E133:G133"/>
    <mergeCell ref="E115:G115"/>
    <mergeCell ref="E116:G116"/>
    <mergeCell ref="D117:G117"/>
    <mergeCell ref="E118:G118"/>
    <mergeCell ref="E119:G119"/>
    <mergeCell ref="E121:G121"/>
    <mergeCell ref="E122:G122"/>
    <mergeCell ref="E123:G123"/>
    <mergeCell ref="E124:G124"/>
    <mergeCell ref="E106:G106"/>
    <mergeCell ref="E107:G107"/>
    <mergeCell ref="C108:G108"/>
    <mergeCell ref="D109:G109"/>
    <mergeCell ref="C110:G110"/>
    <mergeCell ref="D111:G111"/>
    <mergeCell ref="D112:G112"/>
    <mergeCell ref="C113:G113"/>
    <mergeCell ref="D114:G114"/>
    <mergeCell ref="E97:G97"/>
    <mergeCell ref="C98:G98"/>
    <mergeCell ref="D99:G99"/>
    <mergeCell ref="E100:G100"/>
    <mergeCell ref="E101:G101"/>
    <mergeCell ref="E102:G102"/>
    <mergeCell ref="D103:G103"/>
    <mergeCell ref="E104:G104"/>
    <mergeCell ref="E105:G105"/>
    <mergeCell ref="C88:G88"/>
    <mergeCell ref="D89:G89"/>
    <mergeCell ref="E90:G90"/>
    <mergeCell ref="E91:G91"/>
    <mergeCell ref="D92:G92"/>
    <mergeCell ref="E93:G93"/>
    <mergeCell ref="E94:G94"/>
    <mergeCell ref="E95:G95"/>
    <mergeCell ref="E96:G96"/>
    <mergeCell ref="E79:G79"/>
    <mergeCell ref="E80:G80"/>
    <mergeCell ref="E81:G81"/>
    <mergeCell ref="E82:G82"/>
    <mergeCell ref="E83:G83"/>
    <mergeCell ref="E84:G84"/>
    <mergeCell ref="E85:G85"/>
    <mergeCell ref="E86:G86"/>
    <mergeCell ref="E87:G87"/>
    <mergeCell ref="E70:G70"/>
    <mergeCell ref="E71:G71"/>
    <mergeCell ref="E72:G72"/>
    <mergeCell ref="E73:G73"/>
    <mergeCell ref="E74:G74"/>
    <mergeCell ref="E75:G75"/>
    <mergeCell ref="E76:G76"/>
    <mergeCell ref="E77:G77"/>
    <mergeCell ref="E78:G78"/>
    <mergeCell ref="E61:G61"/>
    <mergeCell ref="E62:G62"/>
    <mergeCell ref="E63:G63"/>
    <mergeCell ref="E64:G64"/>
    <mergeCell ref="E65:G65"/>
    <mergeCell ref="E66:G66"/>
    <mergeCell ref="E67:G67"/>
    <mergeCell ref="E68:G68"/>
    <mergeCell ref="E69:G69"/>
    <mergeCell ref="E52:G52"/>
    <mergeCell ref="E53:G53"/>
    <mergeCell ref="E54:G54"/>
    <mergeCell ref="E55:G55"/>
    <mergeCell ref="E56:G56"/>
    <mergeCell ref="E57:G57"/>
    <mergeCell ref="E58:G58"/>
    <mergeCell ref="E59:G59"/>
    <mergeCell ref="E60:G60"/>
    <mergeCell ref="E43:G43"/>
    <mergeCell ref="E44:G44"/>
    <mergeCell ref="E45:G45"/>
    <mergeCell ref="E46:G46"/>
    <mergeCell ref="E47:G47"/>
    <mergeCell ref="E48:G48"/>
    <mergeCell ref="E49:G49"/>
    <mergeCell ref="E50:G50"/>
    <mergeCell ref="E51:G51"/>
    <mergeCell ref="E34:G34"/>
    <mergeCell ref="E35:G35"/>
    <mergeCell ref="D36:G36"/>
    <mergeCell ref="E37:G37"/>
    <mergeCell ref="E38:G38"/>
    <mergeCell ref="E39:G39"/>
    <mergeCell ref="E40:G40"/>
    <mergeCell ref="E41:G41"/>
    <mergeCell ref="E42:G42"/>
    <mergeCell ref="E25:G25"/>
    <mergeCell ref="E26:G26"/>
    <mergeCell ref="E27:G27"/>
    <mergeCell ref="E28:G28"/>
    <mergeCell ref="E29:G29"/>
    <mergeCell ref="E30:G30"/>
    <mergeCell ref="E31:G31"/>
    <mergeCell ref="E32:G32"/>
    <mergeCell ref="E33:G33"/>
    <mergeCell ref="G14:J14"/>
    <mergeCell ref="G15:M15"/>
    <mergeCell ref="G16:J16"/>
    <mergeCell ref="A18:M18"/>
    <mergeCell ref="B20:G20"/>
    <mergeCell ref="B21:G21"/>
    <mergeCell ref="B22:G22"/>
    <mergeCell ref="C23:G23"/>
    <mergeCell ref="D24:G24"/>
    <mergeCell ref="A1:M1"/>
    <mergeCell ref="A2:M2"/>
    <mergeCell ref="G5:J5"/>
    <mergeCell ref="G6:J6"/>
    <mergeCell ref="G7:J7"/>
    <mergeCell ref="G8:M8"/>
    <mergeCell ref="G9:J9"/>
    <mergeCell ref="G12:J12"/>
    <mergeCell ref="G13:J13"/>
  </mergeCells>
  <hyperlinks>
    <hyperlink ref="N32" r:id="rId1"/>
    <hyperlink ref="N37" r:id="rId2" tooltip="https://uandalas-my.sharepoint.com/:b:/g/personal/mutyavonnisa_sci_unand_ac_id/EVSG2hFbtMRHlJYQg8dC8T0BSk6Xcs-FGPG_euHlL2TTug?e=TTy4kR"/>
    <hyperlink ref="N29" r:id="rId3"/>
    <hyperlink ref="N123" r:id="rId4"/>
    <hyperlink ref="N42" r:id="rId5"/>
    <hyperlink ref="N43" r:id="rId6"/>
    <hyperlink ref="N44" r:id="rId7"/>
    <hyperlink ref="N45" r:id="rId8"/>
    <hyperlink ref="N47" r:id="rId9"/>
    <hyperlink ref="N49" r:id="rId10"/>
    <hyperlink ref="N50" r:id="rId11"/>
    <hyperlink ref="N54" r:id="rId12"/>
    <hyperlink ref="N62" r:id="rId13"/>
    <hyperlink ref="N63" r:id="rId14"/>
    <hyperlink ref="N66" r:id="rId15"/>
    <hyperlink ref="N72" r:id="rId16"/>
    <hyperlink ref="N75" r:id="rId17"/>
    <hyperlink ref="N40" r:id="rId18"/>
    <hyperlink ref="N41" r:id="rId19"/>
    <hyperlink ref="N39" r:id="rId20"/>
    <hyperlink ref="N107" r:id="rId21"/>
    <hyperlink ref="N95" r:id="rId22"/>
    <hyperlink ref="N96" r:id="rId23"/>
    <hyperlink ref="N97" r:id="rId24"/>
    <hyperlink ref="N25" r:id="rId25"/>
    <hyperlink ref="N26" r:id="rId26"/>
    <hyperlink ref="N122" r:id="rId27"/>
    <hyperlink ref="N121" r:id="rId28"/>
    <hyperlink ref="N124" r:id="rId29"/>
    <hyperlink ref="N125" r:id="rId30"/>
    <hyperlink ref="N127" r:id="rId31"/>
    <hyperlink ref="N128" r:id="rId32"/>
    <hyperlink ref="N126" r:id="rId33"/>
    <hyperlink ref="N27" r:id="rId34"/>
    <hyperlink ref="N28" r:id="rId35"/>
    <hyperlink ref="N38" r:id="rId36" tooltip="https://uandalas-my.sharepoint.com/:b:/g/personal/mutyavonnisa_sci_unand_ac_id/EePE3M1Nm0VNhgXTlWFQzJMBBgvU_SjyDpFX7GhzUHGJ6w?e=vVq6b4"/>
    <hyperlink ref="N73" r:id="rId37"/>
    <hyperlink ref="N119" r:id="rId38" tooltip="https://uandalas-my.sharepoint.com/:b:/g/personal/mutyavonnisa_sci_unand_ac_id/ERZ3YlM7FbxAnIgeGIm3eL0BsFuX9CSgFQuzgPmYYohnZQ?e=fVkJUs"/>
    <hyperlink ref="N52" r:id="rId39"/>
    <hyperlink ref="N58" r:id="rId40" tooltip="https://uandalas-my.sharepoint.com/:b:/g/personal/mutyavonnisa_sci_unand_ac_id/Eaw1d_IsHspDip8a98a39csBDgq9xZKkrRZKfwtFpjoakg?e=7q5BhP"/>
    <hyperlink ref="N130" r:id="rId41"/>
    <hyperlink ref="N132" r:id="rId42"/>
    <hyperlink ref="N129" r:id="rId43"/>
    <hyperlink ref="N131" r:id="rId44"/>
    <hyperlink ref="N133" r:id="rId45"/>
    <hyperlink ref="N61" r:id="rId46"/>
    <hyperlink ref="N33" r:id="rId47"/>
    <hyperlink ref="N77" r:id="rId48"/>
    <hyperlink ref="N134" r:id="rId49"/>
    <hyperlink ref="N135" r:id="rId50"/>
    <hyperlink ref="N136" r:id="rId51"/>
    <hyperlink ref="N137" r:id="rId52"/>
    <hyperlink ref="N79" r:id="rId53" tooltip="https://uandalas-my.sharepoint.com/:b:/g/personal/mutyavonnisa_sci_unand_ac_id/Eei09p-VXpdKt7vfz6dHq8wBRbMUKsvuuA7Nd7AInajJEQ?e=yZGoGx"/>
    <hyperlink ref="N83" r:id="rId54"/>
    <hyperlink ref="N140" r:id="rId55"/>
    <hyperlink ref="N138" r:id="rId56"/>
    <hyperlink ref="N139" r:id="rId57"/>
    <hyperlink ref="N142" r:id="rId58"/>
    <hyperlink ref="N84" r:id="rId59"/>
    <hyperlink ref="N81" r:id="rId60"/>
    <hyperlink ref="N65" r:id="rId61"/>
    <hyperlink ref="N64" r:id="rId62"/>
    <hyperlink ref="N67" r:id="rId63"/>
    <hyperlink ref="N80" r:id="rId64" tooltip="https://uandalas-my.sharepoint.com/:b:/g/personal/mutyavonnisa_sci_unand_ac_id/Eei09p-VXpdKt7vfz6dHq8wBRbMUKsvuuA7Nd7AInajJEQ?e=yZGoGx"/>
    <hyperlink ref="N56" r:id="rId65"/>
    <hyperlink ref="N55" r:id="rId66"/>
    <hyperlink ref="N48" r:id="rId67"/>
    <hyperlink ref="N60" r:id="rId68"/>
    <hyperlink ref="N69" r:id="rId69"/>
    <hyperlink ref="N74" r:id="rId70"/>
    <hyperlink ref="N85" r:id="rId71"/>
    <hyperlink ref="N86" r:id="rId72"/>
    <hyperlink ref="N46" r:id="rId73"/>
    <hyperlink ref="N51" r:id="rId74"/>
    <hyperlink ref="N53" r:id="rId75"/>
    <hyperlink ref="N57" r:id="rId76"/>
    <hyperlink ref="N59" r:id="rId77"/>
    <hyperlink ref="N30" r:id="rId78"/>
    <hyperlink ref="N31" r:id="rId79"/>
    <hyperlink ref="N71" r:id="rId80"/>
    <hyperlink ref="N70" r:id="rId81"/>
    <hyperlink ref="N68" r:id="rId82"/>
    <hyperlink ref="N34" r:id="rId83"/>
    <hyperlink ref="N76" r:id="rId84"/>
    <hyperlink ref="N78" r:id="rId85"/>
    <hyperlink ref="N35" r:id="rId86"/>
    <hyperlink ref="N82" r:id="rId87"/>
    <hyperlink ref="N87" r:id="rId88"/>
    <hyperlink ref="N141" r:id="rId89" tooltip="https://uandalas-my.sharepoint.com/:b:/g/personal/mutyavonnisa_sci_unand_ac_id/EXVd-_00nehCglih0SckEAEBru_h6C2HX_H7zOc6DC0bNw"/>
  </hyperlinks>
  <pageMargins left="0.55118110236220497" right="0.55118110236220497" top="0.70866141732283505" bottom="0.55118110236220497" header="0" footer="0"/>
  <pageSetup paperSize="9" scale="68" orientation="portrait"/>
  <headerFooter>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N1000"/>
  <sheetViews>
    <sheetView workbookViewId="0">
      <selection activeCell="L69" sqref="L69"/>
    </sheetView>
  </sheetViews>
  <sheetFormatPr defaultColWidth="12.58203125" defaultRowHeight="15" customHeight="1"/>
  <cols>
    <col min="1" max="2" width="7.58203125" customWidth="1"/>
    <col min="3" max="3" width="6.25" customWidth="1"/>
    <col min="4" max="4" width="6.83203125" customWidth="1"/>
    <col min="5" max="13" width="7.58203125" customWidth="1"/>
    <col min="14" max="14" width="11.5" customWidth="1"/>
    <col min="15" max="26" width="7.58203125" customWidth="1"/>
  </cols>
  <sheetData>
    <row r="1" spans="1:14" ht="14">
      <c r="A1" s="1" t="s">
        <v>2106</v>
      </c>
    </row>
    <row r="2" spans="1:14" ht="14">
      <c r="A2" s="2"/>
    </row>
    <row r="3" spans="1:14" ht="14">
      <c r="A3" s="2"/>
    </row>
    <row r="4" spans="1:14" ht="14">
      <c r="A4" s="2"/>
    </row>
    <row r="5" spans="1:14" ht="14">
      <c r="A5" s="1411" t="s">
        <v>2107</v>
      </c>
      <c r="B5" s="931"/>
      <c r="C5" s="931"/>
      <c r="D5" s="931"/>
      <c r="E5" s="931"/>
      <c r="F5" s="931"/>
      <c r="G5" s="931"/>
      <c r="H5" s="931"/>
      <c r="I5" s="931"/>
      <c r="J5" s="931"/>
      <c r="K5" s="931"/>
      <c r="L5" s="931"/>
      <c r="M5" s="931"/>
      <c r="N5" s="931"/>
    </row>
    <row r="6" spans="1:14" ht="14">
      <c r="A6" s="1411" t="s">
        <v>2108</v>
      </c>
      <c r="B6" s="931"/>
      <c r="C6" s="931"/>
      <c r="D6" s="931"/>
      <c r="E6" s="931"/>
      <c r="F6" s="931"/>
      <c r="G6" s="931"/>
      <c r="H6" s="931"/>
      <c r="I6" s="931"/>
      <c r="J6" s="931"/>
      <c r="K6" s="931"/>
      <c r="L6" s="931"/>
      <c r="M6" s="931"/>
      <c r="N6" s="931"/>
    </row>
    <row r="7" spans="1:14" ht="14">
      <c r="A7" s="3"/>
      <c r="B7" s="3"/>
      <c r="C7" s="3"/>
      <c r="D7" s="3"/>
      <c r="E7" s="3"/>
      <c r="F7" s="3"/>
      <c r="G7" s="3"/>
      <c r="H7" s="3"/>
      <c r="I7" s="3"/>
      <c r="J7" s="3"/>
      <c r="K7" s="3"/>
      <c r="L7" s="3"/>
      <c r="M7" s="3"/>
      <c r="N7" s="3"/>
    </row>
    <row r="8" spans="1:14" ht="15.5">
      <c r="A8" s="1412" t="s">
        <v>2109</v>
      </c>
      <c r="B8" s="931"/>
      <c r="C8" s="931"/>
      <c r="D8" s="4" t="s">
        <v>2110</v>
      </c>
      <c r="E8" s="4"/>
      <c r="F8" s="4"/>
      <c r="G8" s="4"/>
      <c r="H8" s="5"/>
      <c r="I8" s="37"/>
      <c r="J8" s="37"/>
      <c r="K8" s="37"/>
      <c r="L8" s="37"/>
      <c r="M8" s="37"/>
      <c r="N8" s="37"/>
    </row>
    <row r="9" spans="1:14" ht="15.5">
      <c r="A9" s="1412" t="s">
        <v>2111</v>
      </c>
      <c r="B9" s="931"/>
      <c r="C9" s="931"/>
      <c r="D9" s="6" t="s">
        <v>2112</v>
      </c>
      <c r="E9" s="4"/>
      <c r="F9" s="4"/>
      <c r="G9" s="4"/>
      <c r="H9" s="5"/>
      <c r="I9" s="37"/>
      <c r="J9" s="37"/>
      <c r="K9" s="37"/>
      <c r="L9" s="37"/>
      <c r="M9" s="37"/>
      <c r="N9" s="37"/>
    </row>
    <row r="10" spans="1:14" ht="14.5">
      <c r="A10" s="7"/>
      <c r="B10" s="8"/>
      <c r="C10" s="8"/>
    </row>
    <row r="11" spans="1:14" ht="14">
      <c r="A11" s="1414" t="s">
        <v>163</v>
      </c>
      <c r="B11" s="1413" t="s">
        <v>2113</v>
      </c>
      <c r="C11" s="993"/>
      <c r="D11" s="993"/>
      <c r="E11" s="993"/>
      <c r="F11" s="993"/>
      <c r="G11" s="993"/>
      <c r="H11" s="993"/>
      <c r="I11" s="993"/>
      <c r="J11" s="993"/>
      <c r="K11" s="993"/>
      <c r="L11" s="993"/>
      <c r="M11" s="993"/>
      <c r="N11" s="980"/>
    </row>
    <row r="12" spans="1:14" ht="14">
      <c r="A12" s="936"/>
      <c r="B12" s="10">
        <v>1</v>
      </c>
      <c r="C12" s="1415" t="s">
        <v>2114</v>
      </c>
      <c r="D12" s="943"/>
      <c r="E12" s="943"/>
      <c r="F12" s="943"/>
      <c r="G12" s="943"/>
      <c r="H12" s="944"/>
      <c r="I12" s="1416" t="str">
        <f>PAK!E6</f>
        <v>Mutya Vonnisa, M.Sc</v>
      </c>
      <c r="J12" s="943"/>
      <c r="K12" s="943"/>
      <c r="L12" s="943"/>
      <c r="M12" s="943"/>
      <c r="N12" s="944"/>
    </row>
    <row r="13" spans="1:14" ht="14">
      <c r="A13" s="936"/>
      <c r="B13" s="10">
        <v>2</v>
      </c>
      <c r="C13" s="1415" t="s">
        <v>2115</v>
      </c>
      <c r="D13" s="943"/>
      <c r="E13" s="943"/>
      <c r="F13" s="943"/>
      <c r="G13" s="943"/>
      <c r="H13" s="944"/>
      <c r="I13" s="1417" t="str">
        <f>PAK!E7</f>
        <v>19850812 201212 2 001 / 0112088502</v>
      </c>
      <c r="J13" s="943"/>
      <c r="K13" s="943"/>
      <c r="L13" s="943"/>
      <c r="M13" s="943"/>
      <c r="N13" s="944"/>
    </row>
    <row r="14" spans="1:14" ht="14">
      <c r="A14" s="936"/>
      <c r="B14" s="10">
        <v>3</v>
      </c>
      <c r="C14" s="1415" t="s">
        <v>68</v>
      </c>
      <c r="D14" s="943"/>
      <c r="E14" s="943"/>
      <c r="F14" s="943"/>
      <c r="G14" s="943"/>
      <c r="H14" s="944"/>
      <c r="I14" s="1417" t="str">
        <f>PAK!E9</f>
        <v>Bukittinggi/ 12 Agustus 1985</v>
      </c>
      <c r="J14" s="943"/>
      <c r="K14" s="943"/>
      <c r="L14" s="943"/>
      <c r="M14" s="943"/>
      <c r="N14" s="944"/>
    </row>
    <row r="15" spans="1:14" ht="14">
      <c r="A15" s="936"/>
      <c r="B15" s="10">
        <v>4</v>
      </c>
      <c r="C15" s="1415" t="s">
        <v>2116</v>
      </c>
      <c r="D15" s="943"/>
      <c r="E15" s="943"/>
      <c r="F15" s="943"/>
      <c r="G15" s="943"/>
      <c r="H15" s="944"/>
      <c r="I15" s="1417" t="str">
        <f>PAK!E13</f>
        <v>Penata Muda Tingkat I/IIIb/01 Desember 2012</v>
      </c>
      <c r="J15" s="943"/>
      <c r="K15" s="943"/>
      <c r="L15" s="943"/>
      <c r="M15" s="943"/>
      <c r="N15" s="944"/>
    </row>
    <row r="16" spans="1:14" ht="14">
      <c r="A16" s="936"/>
      <c r="B16" s="10">
        <v>5</v>
      </c>
      <c r="C16" s="1415" t="s">
        <v>2117</v>
      </c>
      <c r="D16" s="943"/>
      <c r="E16" s="943"/>
      <c r="F16" s="943"/>
      <c r="G16" s="943"/>
      <c r="H16" s="944"/>
      <c r="I16" s="1417" t="str">
        <f>PAK!E12</f>
        <v>Asisten Ahli/1 Juli 2015</v>
      </c>
      <c r="J16" s="943"/>
      <c r="K16" s="943"/>
      <c r="L16" s="943"/>
      <c r="M16" s="943"/>
      <c r="N16" s="944"/>
    </row>
    <row r="17" spans="1:14" ht="14">
      <c r="A17" s="936"/>
      <c r="B17" s="10">
        <v>6</v>
      </c>
      <c r="C17" s="1415" t="s">
        <v>2109</v>
      </c>
      <c r="D17" s="943"/>
      <c r="E17" s="943"/>
      <c r="F17" s="943"/>
      <c r="G17" s="943"/>
      <c r="H17" s="944"/>
      <c r="I17" s="1417" t="str">
        <f>PAK!E16</f>
        <v>Fakultas Matematika dan Ilmu Pengetahuan Alam Universitas Andalas</v>
      </c>
      <c r="J17" s="943"/>
      <c r="K17" s="943"/>
      <c r="L17" s="943"/>
      <c r="M17" s="943"/>
      <c r="N17" s="944"/>
    </row>
    <row r="18" spans="1:14" ht="14">
      <c r="A18" s="936"/>
      <c r="B18" s="10">
        <v>7</v>
      </c>
      <c r="C18" s="1415" t="s">
        <v>2118</v>
      </c>
      <c r="D18" s="943"/>
      <c r="E18" s="943"/>
      <c r="F18" s="943"/>
      <c r="G18" s="943"/>
      <c r="H18" s="944"/>
      <c r="I18" s="1417" t="s">
        <v>2119</v>
      </c>
      <c r="J18" s="943"/>
      <c r="K18" s="943"/>
      <c r="L18" s="943"/>
      <c r="M18" s="943"/>
      <c r="N18" s="944"/>
    </row>
    <row r="19" spans="1:14" ht="14">
      <c r="A19" s="936"/>
      <c r="B19" s="11">
        <v>8</v>
      </c>
      <c r="C19" s="1415" t="s">
        <v>2120</v>
      </c>
      <c r="D19" s="943"/>
      <c r="E19" s="943"/>
      <c r="F19" s="943"/>
      <c r="G19" s="943"/>
      <c r="H19" s="944"/>
      <c r="I19" s="1415" t="s">
        <v>2121</v>
      </c>
      <c r="J19" s="943"/>
      <c r="K19" s="943"/>
      <c r="L19" s="943"/>
      <c r="M19" s="943"/>
      <c r="N19" s="944"/>
    </row>
    <row r="20" spans="1:14" ht="14">
      <c r="A20" s="9"/>
      <c r="B20" s="11">
        <v>9</v>
      </c>
      <c r="C20" s="1415" t="s">
        <v>2122</v>
      </c>
      <c r="D20" s="943"/>
      <c r="E20" s="943"/>
      <c r="F20" s="943"/>
      <c r="G20" s="943"/>
      <c r="H20" s="944"/>
      <c r="I20" s="1415" t="s">
        <v>2121</v>
      </c>
      <c r="J20" s="943"/>
      <c r="K20" s="943"/>
      <c r="L20" s="943"/>
      <c r="M20" s="943"/>
      <c r="N20" s="944"/>
    </row>
    <row r="21" spans="1:14" ht="15.75" customHeight="1">
      <c r="A21" s="1427" t="s">
        <v>172</v>
      </c>
      <c r="B21" s="1424" t="s">
        <v>2123</v>
      </c>
      <c r="C21" s="1423" t="s">
        <v>2124</v>
      </c>
      <c r="D21" s="943"/>
      <c r="E21" s="943"/>
      <c r="F21" s="943"/>
      <c r="G21" s="943"/>
      <c r="H21" s="943"/>
      <c r="I21" s="943"/>
      <c r="J21" s="943"/>
      <c r="K21" s="943"/>
      <c r="L21" s="943"/>
      <c r="M21" s="943"/>
      <c r="N21" s="944"/>
    </row>
    <row r="22" spans="1:14" ht="15.75" customHeight="1">
      <c r="A22" s="936"/>
      <c r="B22" s="936"/>
      <c r="C22" s="1439" t="s">
        <v>2125</v>
      </c>
      <c r="D22" s="944"/>
      <c r="E22" s="1439" t="s">
        <v>91</v>
      </c>
      <c r="F22" s="944"/>
      <c r="G22" s="1439" t="s">
        <v>2126</v>
      </c>
      <c r="H22" s="944"/>
      <c r="I22" s="1439" t="s">
        <v>2127</v>
      </c>
      <c r="J22" s="944"/>
      <c r="K22" s="1439" t="s">
        <v>2128</v>
      </c>
      <c r="L22" s="944"/>
      <c r="M22" s="1439" t="s">
        <v>54</v>
      </c>
      <c r="N22" s="944"/>
    </row>
    <row r="23" spans="1:14" ht="15.75" customHeight="1">
      <c r="A23" s="936"/>
      <c r="B23" s="937"/>
      <c r="C23" s="12" t="s">
        <v>79</v>
      </c>
      <c r="D23" s="13" t="s">
        <v>81</v>
      </c>
      <c r="E23" s="12" t="s">
        <v>79</v>
      </c>
      <c r="F23" s="13" t="s">
        <v>81</v>
      </c>
      <c r="G23" s="12" t="s">
        <v>79</v>
      </c>
      <c r="H23" s="13" t="s">
        <v>81</v>
      </c>
      <c r="I23" s="12" t="s">
        <v>79</v>
      </c>
      <c r="J23" s="13" t="s">
        <v>81</v>
      </c>
      <c r="K23" s="12" t="s">
        <v>79</v>
      </c>
      <c r="L23" s="13" t="s">
        <v>81</v>
      </c>
      <c r="M23" s="12" t="s">
        <v>79</v>
      </c>
      <c r="N23" s="13" t="s">
        <v>81</v>
      </c>
    </row>
    <row r="24" spans="1:14" ht="15.75" customHeight="1">
      <c r="A24" s="936"/>
      <c r="B24" s="14" t="s">
        <v>165</v>
      </c>
      <c r="C24" s="15">
        <f>PAK!F20</f>
        <v>150</v>
      </c>
      <c r="D24" s="16">
        <f>PAK!G20</f>
        <v>0</v>
      </c>
      <c r="E24" s="15">
        <f>DUPAK!H43</f>
        <v>0</v>
      </c>
      <c r="F24" s="16">
        <f>DUPAK!I44</f>
        <v>75.474999999999994</v>
      </c>
      <c r="G24" s="15">
        <f>DUPAK!H107</f>
        <v>0</v>
      </c>
      <c r="H24" s="16">
        <f>DUPAK!I108</f>
        <v>113.42478354978356</v>
      </c>
      <c r="I24" s="15">
        <f>PAK!F24</f>
        <v>0</v>
      </c>
      <c r="J24" s="16">
        <f>DUPAK!I152</f>
        <v>0</v>
      </c>
      <c r="K24" s="15">
        <f>PAK!F27</f>
        <v>0</v>
      </c>
      <c r="L24" s="16">
        <f>DUPAK!I180</f>
        <v>14</v>
      </c>
      <c r="M24" s="15"/>
      <c r="N24" s="15"/>
    </row>
    <row r="25" spans="1:14" ht="15.75" customHeight="1">
      <c r="A25" s="936"/>
      <c r="B25" s="14" t="s">
        <v>169</v>
      </c>
      <c r="C25" s="15"/>
      <c r="D25" s="16">
        <f>DUPAK!I42</f>
        <v>0</v>
      </c>
      <c r="E25" s="15"/>
      <c r="F25" s="16">
        <f>DUPAK!I46</f>
        <v>15</v>
      </c>
      <c r="G25" s="15"/>
      <c r="H25" s="16">
        <f>DUPAK!I140</f>
        <v>0</v>
      </c>
      <c r="I25" s="15"/>
      <c r="J25" s="16">
        <f>DUPAK!I154</f>
        <v>0</v>
      </c>
      <c r="K25" s="15"/>
      <c r="L25" s="16">
        <f>DUPAK!I183</f>
        <v>2</v>
      </c>
      <c r="M25" s="15"/>
      <c r="N25" s="15"/>
    </row>
    <row r="26" spans="1:14" ht="15.75" customHeight="1">
      <c r="A26" s="936"/>
      <c r="B26" s="14" t="s">
        <v>178</v>
      </c>
      <c r="C26" s="15"/>
      <c r="D26" s="15"/>
      <c r="E26" s="15"/>
      <c r="F26" s="16">
        <f>DUPAK!I48</f>
        <v>1</v>
      </c>
      <c r="G26" s="15"/>
      <c r="H26" s="16">
        <f>DUPAK!I142</f>
        <v>0</v>
      </c>
      <c r="I26" s="15"/>
      <c r="J26" s="38">
        <f ca="1">DUPAK!I161</f>
        <v>20</v>
      </c>
      <c r="K26" s="15"/>
      <c r="L26" s="16">
        <f>DUPAK!I190</f>
        <v>1</v>
      </c>
      <c r="M26" s="15"/>
      <c r="N26" s="15"/>
    </row>
    <row r="27" spans="1:14" ht="15.75" customHeight="1">
      <c r="A27" s="936"/>
      <c r="B27" s="14" t="s">
        <v>181</v>
      </c>
      <c r="C27" s="15"/>
      <c r="D27" s="15"/>
      <c r="E27" s="15"/>
      <c r="F27" s="16">
        <f>DUPAK!I56</f>
        <v>9</v>
      </c>
      <c r="G27" s="15"/>
      <c r="H27" s="16">
        <f>DUPAK!I144</f>
        <v>0</v>
      </c>
      <c r="I27" s="15"/>
      <c r="J27" s="16">
        <f>DUPAK!I172</f>
        <v>0</v>
      </c>
      <c r="K27" s="15"/>
      <c r="L27" s="16">
        <f>DUPAK!I199</f>
        <v>0</v>
      </c>
      <c r="M27" s="15"/>
      <c r="N27" s="15"/>
    </row>
    <row r="28" spans="1:14" ht="15.75" customHeight="1">
      <c r="A28" s="936"/>
      <c r="B28" s="14" t="s">
        <v>189</v>
      </c>
      <c r="C28" s="15"/>
      <c r="D28" s="15"/>
      <c r="E28" s="15"/>
      <c r="F28" s="16">
        <f>DUPAK!I67</f>
        <v>49</v>
      </c>
      <c r="G28" s="15"/>
      <c r="H28" s="16">
        <f>DUPAK!I147</f>
        <v>0</v>
      </c>
      <c r="I28" s="15"/>
      <c r="J28" s="16">
        <f>DUPAK!I176</f>
        <v>0</v>
      </c>
      <c r="K28" s="15"/>
      <c r="L28" s="16">
        <f>DUPAK!I206</f>
        <v>0</v>
      </c>
      <c r="M28" s="15"/>
      <c r="N28" s="15"/>
    </row>
    <row r="29" spans="1:14" ht="15.75" customHeight="1">
      <c r="A29" s="936"/>
      <c r="B29" s="14" t="s">
        <v>193</v>
      </c>
      <c r="C29" s="15"/>
      <c r="D29" s="15"/>
      <c r="E29" s="15"/>
      <c r="F29" s="16">
        <f>DUPAK!I70</f>
        <v>28</v>
      </c>
      <c r="G29" s="15"/>
      <c r="H29" s="15"/>
      <c r="I29" s="15"/>
      <c r="J29" s="15"/>
      <c r="K29" s="15"/>
      <c r="L29" s="16">
        <f>DUPAK!I209</f>
        <v>8</v>
      </c>
      <c r="M29" s="15"/>
      <c r="N29" s="15"/>
    </row>
    <row r="30" spans="1:14" ht="15.75" customHeight="1">
      <c r="A30" s="936"/>
      <c r="B30" s="14" t="s">
        <v>196</v>
      </c>
      <c r="C30" s="15"/>
      <c r="D30" s="15"/>
      <c r="E30" s="15"/>
      <c r="F30" s="16">
        <f>DUPAK!I72</f>
        <v>0</v>
      </c>
      <c r="G30" s="15"/>
      <c r="H30" s="15"/>
      <c r="I30" s="15"/>
      <c r="J30" s="15"/>
      <c r="K30" s="15"/>
      <c r="L30" s="16">
        <f>DUPAK!I216</f>
        <v>0</v>
      </c>
      <c r="M30" s="15"/>
      <c r="N30" s="15"/>
    </row>
    <row r="31" spans="1:14" ht="15.75" customHeight="1">
      <c r="A31" s="936"/>
      <c r="B31" s="14" t="s">
        <v>199</v>
      </c>
      <c r="C31" s="15"/>
      <c r="D31" s="15"/>
      <c r="E31" s="15"/>
      <c r="F31" s="16">
        <f>[1]DUPAK!I74</f>
        <v>0</v>
      </c>
      <c r="G31" s="15"/>
      <c r="H31" s="15"/>
      <c r="I31" s="15"/>
      <c r="J31" s="15"/>
      <c r="K31" s="15"/>
      <c r="L31" s="16">
        <f>DUPAK!I225</f>
        <v>0</v>
      </c>
      <c r="M31" s="15"/>
      <c r="N31" s="15"/>
    </row>
    <row r="32" spans="1:14" ht="15.75" customHeight="1">
      <c r="A32" s="936"/>
      <c r="B32" s="14" t="s">
        <v>163</v>
      </c>
      <c r="C32" s="15"/>
      <c r="D32" s="17"/>
      <c r="E32" s="15"/>
      <c r="F32" s="16">
        <f>DUPAK!I74</f>
        <v>0</v>
      </c>
      <c r="G32" s="15"/>
      <c r="H32" s="15"/>
      <c r="I32" s="15"/>
      <c r="J32" s="15"/>
      <c r="K32" s="15"/>
      <c r="L32" s="16">
        <f>DUPAK!I229</f>
        <v>0</v>
      </c>
      <c r="M32" s="15"/>
      <c r="N32" s="15"/>
    </row>
    <row r="33" spans="1:14" ht="15.75" customHeight="1">
      <c r="A33" s="936"/>
      <c r="B33" s="14" t="s">
        <v>205</v>
      </c>
      <c r="C33" s="15"/>
      <c r="D33" s="15"/>
      <c r="E33" s="15"/>
      <c r="F33" s="16">
        <f>DUPAK!I79</f>
        <v>27</v>
      </c>
      <c r="G33" s="15"/>
      <c r="H33" s="15"/>
      <c r="I33" s="15"/>
      <c r="J33" s="15"/>
      <c r="K33" s="15"/>
      <c r="L33" s="16">
        <f>DUPAK!I233</f>
        <v>0</v>
      </c>
      <c r="M33" s="15"/>
      <c r="N33" s="15"/>
    </row>
    <row r="34" spans="1:14" ht="15.75" customHeight="1">
      <c r="A34" s="936"/>
      <c r="B34" s="14" t="s">
        <v>215</v>
      </c>
      <c r="C34" s="15"/>
      <c r="D34" s="15"/>
      <c r="E34" s="15"/>
      <c r="F34" s="16">
        <f>DUPAK!I88</f>
        <v>0</v>
      </c>
      <c r="G34" s="15"/>
      <c r="H34" s="15"/>
      <c r="I34" s="15"/>
      <c r="J34" s="15"/>
      <c r="K34" s="15"/>
      <c r="L34" s="15"/>
      <c r="M34" s="15"/>
      <c r="N34" s="15"/>
    </row>
    <row r="35" spans="1:14" ht="15.75" customHeight="1">
      <c r="A35" s="936"/>
      <c r="B35" s="14" t="s">
        <v>219</v>
      </c>
      <c r="C35" s="15"/>
      <c r="D35" s="15"/>
      <c r="E35" s="15"/>
      <c r="F35" s="16">
        <f>[1]DUPAK!I88</f>
        <v>0</v>
      </c>
      <c r="G35" s="15"/>
      <c r="H35" s="15"/>
      <c r="I35" s="15"/>
      <c r="J35" s="15"/>
      <c r="K35" s="15"/>
      <c r="L35" s="15"/>
      <c r="M35" s="15"/>
      <c r="N35" s="15"/>
    </row>
    <row r="36" spans="1:14" ht="15.75" customHeight="1">
      <c r="A36" s="937"/>
      <c r="B36" s="14" t="s">
        <v>223</v>
      </c>
      <c r="C36" s="15"/>
      <c r="D36" s="15"/>
      <c r="E36" s="15"/>
      <c r="F36" s="16">
        <f>DUPAK!I99</f>
        <v>2</v>
      </c>
      <c r="G36" s="15"/>
      <c r="H36" s="15"/>
      <c r="I36" s="15"/>
      <c r="J36" s="15"/>
      <c r="K36" s="15"/>
      <c r="L36" s="15"/>
      <c r="M36" s="15"/>
      <c r="N36" s="15"/>
    </row>
    <row r="37" spans="1:14" ht="15.75" customHeight="1">
      <c r="A37" s="1426" t="s">
        <v>2129</v>
      </c>
      <c r="B37" s="978"/>
      <c r="C37" s="18"/>
      <c r="D37" s="18">
        <f>SUM(D24:D25)</f>
        <v>0</v>
      </c>
      <c r="E37" s="18"/>
      <c r="F37" s="18">
        <f>SUM(F24:F36)</f>
        <v>206.47499999999999</v>
      </c>
      <c r="G37" s="18"/>
      <c r="H37" s="18">
        <f>SUM(H24:H28)</f>
        <v>113.42478354978356</v>
      </c>
      <c r="I37" s="18"/>
      <c r="J37" s="18">
        <f ca="1">SUM(J24:J28)</f>
        <v>20</v>
      </c>
      <c r="K37" s="18"/>
      <c r="L37" s="18">
        <f>SUM(L24:L36)</f>
        <v>25</v>
      </c>
      <c r="M37" s="39"/>
      <c r="N37" s="18">
        <f ca="1">SUM(D37:M37)</f>
        <v>364.89978354978354</v>
      </c>
    </row>
    <row r="38" spans="1:14" ht="15.75" customHeight="1">
      <c r="A38" s="979"/>
      <c r="B38" s="980"/>
      <c r="C38" s="19">
        <f>C24</f>
        <v>150</v>
      </c>
      <c r="D38" s="20"/>
      <c r="E38" s="19">
        <f>E24</f>
        <v>0</v>
      </c>
      <c r="F38" s="20"/>
      <c r="G38" s="19">
        <f>G24</f>
        <v>0</v>
      </c>
      <c r="H38" s="21"/>
      <c r="I38" s="19">
        <f>I24</f>
        <v>0</v>
      </c>
      <c r="J38" s="21"/>
      <c r="K38" s="19">
        <f>K24</f>
        <v>0</v>
      </c>
      <c r="L38" s="21"/>
      <c r="M38" s="21">
        <f>C38+E38+G38+I38+K38</f>
        <v>150</v>
      </c>
      <c r="N38" s="21"/>
    </row>
    <row r="39" spans="1:14" ht="27" customHeight="1">
      <c r="A39" s="1420" t="s">
        <v>2130</v>
      </c>
      <c r="B39" s="944"/>
      <c r="C39" s="1421" t="s">
        <v>2131</v>
      </c>
      <c r="D39" s="943"/>
      <c r="E39" s="943"/>
      <c r="F39" s="944"/>
      <c r="G39" s="21"/>
      <c r="H39" s="22"/>
      <c r="I39" s="21"/>
      <c r="J39" s="21"/>
      <c r="K39" s="21"/>
      <c r="L39" s="21"/>
      <c r="M39" s="21"/>
      <c r="N39" s="23">
        <f>H39</f>
        <v>0</v>
      </c>
    </row>
    <row r="40" spans="1:14" ht="15.75" customHeight="1">
      <c r="A40" s="1420" t="s">
        <v>2132</v>
      </c>
      <c r="B40" s="944"/>
      <c r="C40" s="23"/>
      <c r="D40" s="23">
        <f>D37</f>
        <v>0</v>
      </c>
      <c r="E40" s="23"/>
      <c r="F40" s="23">
        <f>F37</f>
        <v>206.47499999999999</v>
      </c>
      <c r="G40" s="23"/>
      <c r="H40" s="23">
        <f>+H37+H39</f>
        <v>113.42478354978356</v>
      </c>
      <c r="I40" s="23"/>
      <c r="J40" s="23">
        <f ca="1">J37</f>
        <v>20</v>
      </c>
      <c r="K40" s="23"/>
      <c r="L40" s="23">
        <f>L37</f>
        <v>25</v>
      </c>
      <c r="M40" s="18"/>
      <c r="N40" s="18">
        <f ca="1">SUM(E40:M40)</f>
        <v>364.89978354978354</v>
      </c>
    </row>
    <row r="41" spans="1:14" ht="15.75" customHeight="1">
      <c r="A41" s="1426" t="s">
        <v>2133</v>
      </c>
      <c r="B41" s="978"/>
      <c r="C41" s="24"/>
      <c r="D41" s="25"/>
      <c r="E41" s="18"/>
      <c r="F41" s="25">
        <f>+N41*35%</f>
        <v>52.5</v>
      </c>
      <c r="G41" s="18"/>
      <c r="H41" s="25">
        <f>+N41*45%</f>
        <v>67.5</v>
      </c>
      <c r="I41" s="18"/>
      <c r="J41" s="25">
        <f>+N41*10%</f>
        <v>15</v>
      </c>
      <c r="K41" s="18"/>
      <c r="L41" s="25">
        <f>+N41*10%</f>
        <v>15</v>
      </c>
      <c r="M41" s="1424">
        <f>M38+N41</f>
        <v>300</v>
      </c>
      <c r="N41" s="1425">
        <v>150</v>
      </c>
    </row>
    <row r="42" spans="1:14" ht="15.75" customHeight="1">
      <c r="A42" s="979"/>
      <c r="B42" s="980"/>
      <c r="C42" s="21"/>
      <c r="D42" s="26"/>
      <c r="E42" s="21"/>
      <c r="F42" s="27" t="s">
        <v>2134</v>
      </c>
      <c r="G42" s="21"/>
      <c r="H42" s="26" t="s">
        <v>2135</v>
      </c>
      <c r="I42" s="21"/>
      <c r="J42" s="26" t="s">
        <v>2136</v>
      </c>
      <c r="K42" s="21"/>
      <c r="L42" s="26" t="s">
        <v>2136</v>
      </c>
      <c r="M42" s="937"/>
      <c r="N42" s="980"/>
    </row>
    <row r="43" spans="1:14" ht="15.75" customHeight="1">
      <c r="A43" s="1422"/>
      <c r="B43" s="943"/>
      <c r="C43" s="943"/>
      <c r="D43" s="943"/>
      <c r="E43" s="943"/>
      <c r="F43" s="943"/>
      <c r="G43" s="943"/>
      <c r="H43" s="943"/>
      <c r="I43" s="943"/>
      <c r="J43" s="943"/>
      <c r="K43" s="943"/>
      <c r="L43" s="943"/>
      <c r="M43" s="943"/>
      <c r="N43" s="943"/>
    </row>
    <row r="44" spans="1:14" ht="15" customHeight="1">
      <c r="A44" s="1424" t="s">
        <v>2</v>
      </c>
      <c r="B44" s="1440" t="s">
        <v>2137</v>
      </c>
      <c r="C44" s="972"/>
      <c r="D44" s="972"/>
      <c r="E44" s="972"/>
      <c r="F44" s="972"/>
      <c r="G44" s="978"/>
      <c r="H44" s="1424" t="s">
        <v>2138</v>
      </c>
      <c r="I44" s="12" t="s">
        <v>2</v>
      </c>
      <c r="J44" s="1423" t="s">
        <v>2139</v>
      </c>
      <c r="K44" s="943"/>
      <c r="L44" s="944"/>
      <c r="M44" s="1423" t="s">
        <v>2140</v>
      </c>
      <c r="N44" s="944"/>
    </row>
    <row r="45" spans="1:14" ht="15.75" customHeight="1">
      <c r="A45" s="937"/>
      <c r="B45" s="979"/>
      <c r="C45" s="993"/>
      <c r="D45" s="993"/>
      <c r="E45" s="993"/>
      <c r="F45" s="993"/>
      <c r="G45" s="980"/>
      <c r="H45" s="937"/>
      <c r="I45" s="40" t="s">
        <v>138</v>
      </c>
      <c r="J45" s="1428"/>
      <c r="K45" s="931"/>
      <c r="L45" s="1010"/>
      <c r="M45" s="1429" t="s">
        <v>2141</v>
      </c>
      <c r="N45" s="1010"/>
    </row>
    <row r="46" spans="1:14" ht="15.75" customHeight="1">
      <c r="A46" s="1441" t="s">
        <v>2142</v>
      </c>
      <c r="B46" s="1431" t="s">
        <v>2143</v>
      </c>
      <c r="C46" s="972"/>
      <c r="D46" s="972"/>
      <c r="E46" s="972"/>
      <c r="F46" s="972"/>
      <c r="G46" s="978"/>
      <c r="H46" s="28"/>
      <c r="I46" s="41"/>
      <c r="J46" s="1418"/>
      <c r="K46" s="931"/>
      <c r="L46" s="1010"/>
      <c r="M46" s="1419"/>
      <c r="N46" s="1010"/>
    </row>
    <row r="47" spans="1:14" ht="15" customHeight="1">
      <c r="A47" s="937"/>
      <c r="B47" s="1430" t="s">
        <v>2144</v>
      </c>
      <c r="C47" s="993"/>
      <c r="D47" s="993"/>
      <c r="E47" s="993"/>
      <c r="F47" s="993"/>
      <c r="G47" s="980"/>
      <c r="H47" s="30"/>
      <c r="I47" s="41" t="s">
        <v>140</v>
      </c>
      <c r="J47" s="1428"/>
      <c r="K47" s="931"/>
      <c r="L47" s="1010"/>
      <c r="M47" s="1429" t="s">
        <v>2141</v>
      </c>
      <c r="N47" s="1010"/>
    </row>
    <row r="48" spans="1:14" ht="15.75" customHeight="1">
      <c r="A48" s="1441" t="s">
        <v>140</v>
      </c>
      <c r="B48" s="1431" t="s">
        <v>2143</v>
      </c>
      <c r="C48" s="972"/>
      <c r="D48" s="972"/>
      <c r="E48" s="972"/>
      <c r="F48" s="972"/>
      <c r="G48" s="978"/>
      <c r="H48" s="28"/>
      <c r="I48" s="41"/>
      <c r="J48" s="1418"/>
      <c r="K48" s="931"/>
      <c r="L48" s="1010"/>
      <c r="M48" s="1432"/>
      <c r="N48" s="1010"/>
    </row>
    <row r="49" spans="1:14" ht="15" customHeight="1">
      <c r="A49" s="936"/>
      <c r="B49" s="1442" t="s">
        <v>2145</v>
      </c>
      <c r="C49" s="931"/>
      <c r="D49" s="931"/>
      <c r="E49" s="931"/>
      <c r="F49" s="931"/>
      <c r="G49" s="1010"/>
      <c r="H49" s="32"/>
      <c r="I49" s="41" t="s">
        <v>142</v>
      </c>
      <c r="J49" s="1428"/>
      <c r="K49" s="931"/>
      <c r="L49" s="1010"/>
      <c r="M49" s="1429" t="s">
        <v>2141</v>
      </c>
      <c r="N49" s="1010"/>
    </row>
    <row r="50" spans="1:14" ht="15.75" customHeight="1">
      <c r="A50" s="936"/>
      <c r="B50" s="31"/>
      <c r="C50" s="33"/>
      <c r="D50" s="33"/>
      <c r="E50" s="33"/>
      <c r="F50" s="33"/>
      <c r="G50" s="34"/>
      <c r="H50" s="32"/>
      <c r="I50" s="41"/>
      <c r="J50" s="1418"/>
      <c r="K50" s="931"/>
      <c r="L50" s="1010"/>
      <c r="M50" s="1418"/>
      <c r="N50" s="1010"/>
    </row>
    <row r="51" spans="1:14" ht="15" customHeight="1">
      <c r="A51" s="936"/>
      <c r="B51" s="31"/>
      <c r="C51" s="33"/>
      <c r="D51" s="33"/>
      <c r="E51" s="33"/>
      <c r="F51" s="33"/>
      <c r="G51" s="34"/>
      <c r="H51" s="32"/>
      <c r="I51" s="41" t="s">
        <v>144</v>
      </c>
      <c r="J51" s="1418"/>
      <c r="K51" s="931"/>
      <c r="L51" s="1010"/>
      <c r="M51" s="1429" t="s">
        <v>2141</v>
      </c>
      <c r="N51" s="1010"/>
    </row>
    <row r="52" spans="1:14" ht="15.75" customHeight="1">
      <c r="A52" s="936"/>
      <c r="B52" s="31"/>
      <c r="C52" s="33"/>
      <c r="D52" s="33"/>
      <c r="E52" s="33"/>
      <c r="F52" s="33"/>
      <c r="G52" s="34"/>
      <c r="H52" s="32"/>
      <c r="I52" s="42"/>
      <c r="J52" s="1433"/>
      <c r="K52" s="931"/>
      <c r="L52" s="1010"/>
      <c r="M52" s="1434"/>
      <c r="N52" s="1010"/>
    </row>
    <row r="53" spans="1:14" ht="15" customHeight="1">
      <c r="A53" s="936"/>
      <c r="B53" s="31"/>
      <c r="C53" s="33"/>
      <c r="D53" s="33"/>
      <c r="E53" s="33"/>
      <c r="F53" s="33"/>
      <c r="G53" s="34"/>
      <c r="H53" s="32"/>
      <c r="I53" s="41" t="s">
        <v>146</v>
      </c>
      <c r="J53" s="1418"/>
      <c r="K53" s="931"/>
      <c r="L53" s="1010"/>
      <c r="M53" s="1429" t="s">
        <v>2141</v>
      </c>
      <c r="N53" s="1010"/>
    </row>
    <row r="54" spans="1:14" ht="15.75" customHeight="1">
      <c r="A54" s="936"/>
      <c r="B54" s="31"/>
      <c r="C54" s="33"/>
      <c r="D54" s="33"/>
      <c r="E54" s="33"/>
      <c r="F54" s="33"/>
      <c r="G54" s="34"/>
      <c r="H54" s="32"/>
      <c r="I54" s="41"/>
      <c r="J54" s="1418"/>
      <c r="K54" s="931"/>
      <c r="L54" s="1010"/>
      <c r="M54" s="1419"/>
      <c r="N54" s="1010"/>
    </row>
    <row r="55" spans="1:14" ht="15" customHeight="1">
      <c r="A55" s="936"/>
      <c r="B55" s="31"/>
      <c r="C55" s="33"/>
      <c r="D55" s="33"/>
      <c r="E55" s="33"/>
      <c r="F55" s="33"/>
      <c r="G55" s="34"/>
      <c r="H55" s="32"/>
      <c r="I55" s="41" t="s">
        <v>148</v>
      </c>
      <c r="J55" s="1418"/>
      <c r="K55" s="931"/>
      <c r="L55" s="1010"/>
      <c r="M55" s="1429" t="s">
        <v>2141</v>
      </c>
      <c r="N55" s="1010"/>
    </row>
    <row r="56" spans="1:14" ht="15" customHeight="1">
      <c r="A56" s="936"/>
      <c r="B56" s="31"/>
      <c r="C56" s="33"/>
      <c r="D56" s="33"/>
      <c r="E56" s="33"/>
      <c r="F56" s="33"/>
      <c r="G56" s="34"/>
      <c r="H56" s="32"/>
      <c r="I56" s="43"/>
      <c r="J56" s="1435"/>
      <c r="K56" s="993"/>
      <c r="L56" s="980"/>
      <c r="M56" s="1435"/>
      <c r="N56" s="980"/>
    </row>
    <row r="57" spans="1:14" ht="15.75" customHeight="1">
      <c r="A57" s="936"/>
      <c r="B57" s="31"/>
      <c r="C57" s="33"/>
      <c r="D57" s="33"/>
      <c r="E57" s="33"/>
      <c r="F57" s="33"/>
      <c r="G57" s="34"/>
      <c r="H57" s="32"/>
      <c r="I57" s="1436" t="s">
        <v>2146</v>
      </c>
      <c r="J57" s="931"/>
      <c r="K57" s="931"/>
      <c r="L57" s="931"/>
      <c r="M57" s="931"/>
      <c r="N57" s="931"/>
    </row>
    <row r="58" spans="1:14" ht="15" customHeight="1">
      <c r="A58" s="1441" t="s">
        <v>142</v>
      </c>
      <c r="B58" s="1431" t="s">
        <v>2147</v>
      </c>
      <c r="C58" s="972"/>
      <c r="D58" s="972"/>
      <c r="E58" s="972"/>
      <c r="F58" s="972"/>
      <c r="G58" s="978"/>
      <c r="H58" s="28"/>
      <c r="I58" s="1436" t="s">
        <v>2148</v>
      </c>
      <c r="J58" s="931"/>
      <c r="K58" s="931"/>
      <c r="L58" s="931"/>
      <c r="M58" s="931"/>
      <c r="N58" s="931"/>
    </row>
    <row r="59" spans="1:14" ht="15" customHeight="1">
      <c r="A59" s="936"/>
      <c r="B59" s="1021"/>
      <c r="C59" s="931"/>
      <c r="D59" s="931"/>
      <c r="E59" s="931"/>
      <c r="F59" s="931"/>
      <c r="G59" s="1010"/>
      <c r="H59" s="32"/>
      <c r="I59" s="1436" t="s">
        <v>345</v>
      </c>
      <c r="J59" s="931"/>
      <c r="K59" s="931"/>
      <c r="L59" s="931"/>
      <c r="M59" s="931"/>
      <c r="N59" s="931"/>
    </row>
    <row r="60" spans="1:14" ht="15" customHeight="1">
      <c r="A60" s="936"/>
      <c r="B60" s="31"/>
      <c r="C60" s="33"/>
      <c r="D60" s="33"/>
      <c r="E60" s="33"/>
      <c r="F60" s="33"/>
      <c r="G60" s="34"/>
      <c r="H60" s="32"/>
      <c r="I60" s="1436"/>
      <c r="J60" s="931"/>
      <c r="K60" s="931"/>
      <c r="L60" s="931"/>
      <c r="M60" s="931"/>
      <c r="N60" s="931"/>
    </row>
    <row r="61" spans="1:14" ht="15.75" customHeight="1">
      <c r="A61" s="936"/>
      <c r="B61" s="31"/>
      <c r="C61" s="33"/>
      <c r="D61" s="33"/>
      <c r="E61" s="33"/>
      <c r="F61" s="33"/>
      <c r="G61" s="34"/>
      <c r="H61" s="32"/>
      <c r="I61" s="1436"/>
      <c r="J61" s="931"/>
      <c r="K61" s="931"/>
      <c r="L61" s="931"/>
      <c r="M61" s="931"/>
      <c r="N61" s="931"/>
    </row>
    <row r="62" spans="1:14" ht="15.75" customHeight="1">
      <c r="A62" s="936"/>
      <c r="B62" s="31"/>
      <c r="C62" s="33"/>
      <c r="D62" s="33"/>
      <c r="E62" s="33"/>
      <c r="F62" s="33"/>
      <c r="G62" s="34"/>
      <c r="H62" s="32"/>
      <c r="I62" s="1418"/>
      <c r="J62" s="931"/>
      <c r="K62" s="44"/>
      <c r="L62" s="45"/>
      <c r="M62" s="45"/>
      <c r="N62" s="45"/>
    </row>
    <row r="63" spans="1:14" ht="15.75" customHeight="1">
      <c r="A63" s="936"/>
      <c r="B63" s="31"/>
      <c r="C63" s="33"/>
      <c r="D63" s="33"/>
      <c r="E63" s="33"/>
      <c r="F63" s="33"/>
      <c r="G63" s="34"/>
      <c r="H63" s="32"/>
      <c r="I63" s="1436" t="s">
        <v>2149</v>
      </c>
      <c r="J63" s="931"/>
      <c r="K63" s="931"/>
      <c r="L63" s="931"/>
      <c r="M63" s="931"/>
      <c r="N63" s="931"/>
    </row>
    <row r="64" spans="1:14" ht="15" customHeight="1">
      <c r="A64" s="937"/>
      <c r="B64" s="29"/>
      <c r="C64" s="35"/>
      <c r="D64" s="35"/>
      <c r="E64" s="35"/>
      <c r="F64" s="35"/>
      <c r="G64" s="36"/>
      <c r="H64" s="30"/>
      <c r="I64" s="1437" t="s">
        <v>2150</v>
      </c>
      <c r="J64" s="931"/>
      <c r="K64" s="931"/>
      <c r="L64" s="931"/>
      <c r="M64" s="931"/>
      <c r="N64" s="931"/>
    </row>
    <row r="65" spans="1:14" ht="15.75" customHeight="1">
      <c r="A65" s="46"/>
      <c r="B65" s="1438"/>
      <c r="C65" s="972"/>
      <c r="D65" s="972"/>
      <c r="E65" s="972"/>
      <c r="F65" s="972"/>
      <c r="G65" s="972"/>
      <c r="H65" s="46"/>
      <c r="I65" s="1437"/>
      <c r="J65" s="931"/>
      <c r="K65" s="931"/>
      <c r="L65" s="931"/>
      <c r="M65" s="931"/>
      <c r="N65" s="931"/>
    </row>
    <row r="66" spans="1:14" ht="15.75" customHeight="1">
      <c r="A66" s="47" t="s">
        <v>2151</v>
      </c>
      <c r="B66" s="48"/>
      <c r="C66" s="48"/>
      <c r="D66" s="48"/>
      <c r="E66" s="48"/>
      <c r="F66" s="48"/>
      <c r="G66" s="48"/>
      <c r="H66" s="48"/>
      <c r="I66" s="48"/>
      <c r="J66" s="48"/>
      <c r="K66" s="48"/>
      <c r="L66" s="48"/>
      <c r="M66" s="48"/>
      <c r="N66" s="48"/>
    </row>
    <row r="67" spans="1:14" ht="15.75" customHeight="1">
      <c r="A67" s="49"/>
      <c r="B67" s="50" t="s">
        <v>2152</v>
      </c>
      <c r="C67" s="51"/>
      <c r="D67" s="51"/>
      <c r="E67" s="51"/>
      <c r="F67" s="51"/>
      <c r="G67" s="51"/>
      <c r="H67" s="51"/>
      <c r="I67" s="51"/>
      <c r="J67" s="51"/>
      <c r="K67" s="51"/>
      <c r="L67" s="51"/>
      <c r="M67" s="51"/>
      <c r="N67" s="51"/>
    </row>
    <row r="68" spans="1:14" ht="15.75" customHeight="1">
      <c r="A68" s="52"/>
      <c r="B68" s="50" t="s">
        <v>2153</v>
      </c>
      <c r="C68" s="51"/>
      <c r="D68" s="51"/>
      <c r="E68" s="51"/>
      <c r="F68" s="51"/>
      <c r="G68" s="51"/>
      <c r="H68" s="51"/>
      <c r="I68" s="51"/>
      <c r="J68" s="51"/>
      <c r="K68" s="51"/>
      <c r="L68" s="51"/>
      <c r="M68" s="51"/>
      <c r="N68" s="51"/>
    </row>
    <row r="69" spans="1:14" ht="15.75" customHeight="1"/>
    <row r="70" spans="1:14" ht="15.75" customHeight="1"/>
    <row r="71" spans="1:14" ht="15.75" customHeight="1"/>
    <row r="72" spans="1:14" ht="15.75" customHeight="1"/>
    <row r="73" spans="1:14" ht="15.75" customHeight="1"/>
    <row r="74" spans="1:14" ht="15.75" customHeight="1"/>
    <row r="75" spans="1:14" ht="15.75" customHeight="1"/>
    <row r="76" spans="1:14" ht="15.75" customHeight="1"/>
    <row r="77" spans="1:14" ht="15.75" customHeight="1"/>
    <row r="78" spans="1:14" ht="15.75" customHeight="1"/>
    <row r="79" spans="1:14" ht="15.75" customHeight="1"/>
    <row r="80" spans="1: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8">
    <mergeCell ref="B58:G59"/>
    <mergeCell ref="A41:B42"/>
    <mergeCell ref="B44:G45"/>
    <mergeCell ref="B21:B23"/>
    <mergeCell ref="H44:H45"/>
    <mergeCell ref="A46:A47"/>
    <mergeCell ref="A48:A57"/>
    <mergeCell ref="A58:A64"/>
    <mergeCell ref="B49:G49"/>
    <mergeCell ref="B46:G46"/>
    <mergeCell ref="M45:N45"/>
    <mergeCell ref="C21:N21"/>
    <mergeCell ref="C22:D22"/>
    <mergeCell ref="E22:F22"/>
    <mergeCell ref="G22:H22"/>
    <mergeCell ref="I22:J22"/>
    <mergeCell ref="K22:L22"/>
    <mergeCell ref="M22:N22"/>
    <mergeCell ref="I62:J62"/>
    <mergeCell ref="I63:N63"/>
    <mergeCell ref="I64:N64"/>
    <mergeCell ref="B65:G65"/>
    <mergeCell ref="I65:N65"/>
    <mergeCell ref="I57:N57"/>
    <mergeCell ref="I58:N58"/>
    <mergeCell ref="I59:N59"/>
    <mergeCell ref="I60:N60"/>
    <mergeCell ref="I61:N61"/>
    <mergeCell ref="J54:L54"/>
    <mergeCell ref="M54:N54"/>
    <mergeCell ref="J55:L55"/>
    <mergeCell ref="M55:N55"/>
    <mergeCell ref="J56:L56"/>
    <mergeCell ref="M56:N56"/>
    <mergeCell ref="J51:L51"/>
    <mergeCell ref="M51:N51"/>
    <mergeCell ref="J52:L52"/>
    <mergeCell ref="M52:N52"/>
    <mergeCell ref="J53:L53"/>
    <mergeCell ref="M53:N53"/>
    <mergeCell ref="J49:L49"/>
    <mergeCell ref="M49:N49"/>
    <mergeCell ref="J50:L50"/>
    <mergeCell ref="M50:N50"/>
    <mergeCell ref="B47:G47"/>
    <mergeCell ref="J47:L47"/>
    <mergeCell ref="M47:N47"/>
    <mergeCell ref="B48:G48"/>
    <mergeCell ref="J48:L48"/>
    <mergeCell ref="M48:N48"/>
    <mergeCell ref="C20:H20"/>
    <mergeCell ref="I20:N20"/>
    <mergeCell ref="J46:L46"/>
    <mergeCell ref="M46:N46"/>
    <mergeCell ref="A39:B39"/>
    <mergeCell ref="C39:F39"/>
    <mergeCell ref="A40:B40"/>
    <mergeCell ref="A43:N43"/>
    <mergeCell ref="J44:L44"/>
    <mergeCell ref="M44:N44"/>
    <mergeCell ref="M41:M42"/>
    <mergeCell ref="N41:N42"/>
    <mergeCell ref="A37:B38"/>
    <mergeCell ref="A21:A36"/>
    <mergeCell ref="A44:A45"/>
    <mergeCell ref="J45:L45"/>
    <mergeCell ref="C17:H17"/>
    <mergeCell ref="I17:N17"/>
    <mergeCell ref="C18:H18"/>
    <mergeCell ref="I18:N18"/>
    <mergeCell ref="C19:H19"/>
    <mergeCell ref="I19:N19"/>
    <mergeCell ref="A5:N5"/>
    <mergeCell ref="A6:N6"/>
    <mergeCell ref="A8:C8"/>
    <mergeCell ref="A9:C9"/>
    <mergeCell ref="B11:N11"/>
    <mergeCell ref="A11:A19"/>
    <mergeCell ref="C12:H12"/>
    <mergeCell ref="I12:N12"/>
    <mergeCell ref="C13:H13"/>
    <mergeCell ref="I13:N13"/>
    <mergeCell ref="C14:H14"/>
    <mergeCell ref="I14:N14"/>
    <mergeCell ref="C15:H15"/>
    <mergeCell ref="I15:N15"/>
    <mergeCell ref="C16:H16"/>
    <mergeCell ref="I16:N16"/>
  </mergeCells>
  <pageMargins left="0.7" right="0.7" top="0.75" bottom="0.75" header="0" footer="0"/>
  <pageSetup paperSize="9" scale="70" orientation="portrait"/>
  <drawing r:id="rId1"/>
  <legacyDrawing r:id="rId2"/>
  <oleObjects>
    <mc:AlternateContent xmlns:mc="http://schemas.openxmlformats.org/markup-compatibility/2006">
      <mc:Choice Requires="x14">
        <oleObject progId="Word.Picture.8" shapeId="1025" r:id="rId3">
          <objectPr defaultSize="0" altText="rId1" r:id="rId4">
            <anchor moveWithCells="1">
              <from>
                <xdr:col>6</xdr:col>
                <xdr:colOff>361950</xdr:colOff>
                <xdr:row>0</xdr:row>
                <xdr:rowOff>57150</xdr:rowOff>
              </from>
              <to>
                <xdr:col>7</xdr:col>
                <xdr:colOff>355600</xdr:colOff>
                <xdr:row>4</xdr:row>
                <xdr:rowOff>0</xdr:rowOff>
              </to>
            </anchor>
          </objectPr>
        </oleObject>
      </mc:Choice>
      <mc:Fallback>
        <oleObject progId="Word.Picture.8" shapeId="1025" r:id="rId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PERSYARATAN ADMINISTRASI 2020</vt:lpstr>
      <vt:lpstr>PAK</vt:lpstr>
      <vt:lpstr>DUPAK</vt:lpstr>
      <vt:lpstr>PENDIDIKAN</vt:lpstr>
      <vt:lpstr>PENELITIAN</vt:lpstr>
      <vt:lpstr>PENGABDIAN</vt:lpstr>
      <vt:lpstr>PENUNJANG</vt:lpstr>
      <vt:lpstr>Resume PENILAIAN TPJA UNAND </vt:lpstr>
      <vt:lpstr>DUPAK!Print_Area</vt:lpstr>
      <vt:lpstr>PAK!Print_Area</vt:lpstr>
      <vt:lpstr>PENELITIAN!Print_Area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ina</dc:creator>
  <cp:lastModifiedBy>LENOVO</cp:lastModifiedBy>
  <cp:lastPrinted>2022-08-12T09:22:40Z</cp:lastPrinted>
  <dcterms:created xsi:type="dcterms:W3CDTF">2013-02-21T03:23:00Z</dcterms:created>
  <dcterms:modified xsi:type="dcterms:W3CDTF">2022-08-30T23:00:51Z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7520B4B1C3434218ADED496DB45AE8D4</vt:lpwstr>
  </property>
  <property fmtid="{D5CDD505-2E9C-101B-9397-08002B2CF9AE}" pid="3" name="KSOProductBuildVer">
    <vt:lpwstr>1033-11.2.0.11254</vt:lpwstr>
  </property>
</Properties>
</file>