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15" activeTab="3"/>
  </bookViews>
  <sheets>
    <sheet name="PERSYARATAN ADMINISTRASI" sheetId="16" r:id="rId1"/>
    <sheet name="PAK" sheetId="17" r:id="rId2"/>
    <sheet name="DUPAK" sheetId="7" r:id="rId3"/>
    <sheet name="PENDIDIKAN" sheetId="8" r:id="rId4"/>
    <sheet name="PENELITIAN" sheetId="18" r:id="rId5"/>
    <sheet name="PENGABDIAN" sheetId="10" r:id="rId6"/>
    <sheet name="PENUNJANG" sheetId="11" r:id="rId7"/>
    <sheet name="Resume PENILAIAN TPJA UNAND " sheetId="14" r:id="rId8"/>
  </sheets>
  <definedNames>
    <definedName name="_xlnm.Print_Area" localSheetId="2">DUPAK!$A$1:$M$301</definedName>
    <definedName name="_xlnm.Print_Area" localSheetId="1">PAK!$A$1:$H$50</definedName>
    <definedName name="_xlnm.Print_Area" localSheetId="3">PENDIDIKAN!$A$1:$M$632</definedName>
    <definedName name="_xlnm.Print_Area" localSheetId="4">PENELITIAN!$A$1:$N$794</definedName>
    <definedName name="_xlnm.Print_Area" localSheetId="5">PENGABDIAN!$A$1:$N$91</definedName>
    <definedName name="_xlnm.Print_Area" localSheetId="6">PENUNJANG!$A$1:$N$111</definedName>
    <definedName name="_xlnm.Print_Area" localSheetId="0">'PERSYARATAN ADMINISTRASI'!$A$1:$E$45</definedName>
    <definedName name="_xlnm.Print_Area" localSheetId="7">'Resume PENILAIAN TPJA UNAND '!$A$1:$N$69</definedName>
    <definedName name="_xlnm.Print_Titles" localSheetId="3">PENDIDIKAN!$19:$19</definedName>
    <definedName name="_xlnm.Print_Titles" localSheetId="4">PENELITIAN!$19:$19</definedName>
    <definedName name="_xlnm.Print_Titles" localSheetId="5">PENGABDIAN!$20:$21</definedName>
    <definedName name="_xlnm.Print_Titles" localSheetId="6">PENUNJANG!$20:$21</definedName>
  </definedNames>
  <calcPr calcId="144525"/>
</workbook>
</file>

<file path=xl/sharedStrings.xml><?xml version="1.0" encoding="utf-8"?>
<sst xmlns="http://schemas.openxmlformats.org/spreadsheetml/2006/main" count="4919" uniqueCount="1825">
  <si>
    <t xml:space="preserve"> </t>
  </si>
  <si>
    <t>PERSYARATAN ADMINSITRASI (FORMAT PDF UKURAN FILE MAKSIMAL 2 MB)</t>
  </si>
  <si>
    <t>A. Persyaratan Umum</t>
  </si>
  <si>
    <t>No.</t>
  </si>
  <si>
    <t>Jenis Dokumen</t>
  </si>
  <si>
    <t>URL Dokumen</t>
  </si>
  <si>
    <t>Petunjuk Pengisian</t>
  </si>
  <si>
    <t>SCAN Ijazah Terakhir, Sertifikat Akreditasi Prodi (Khusus S3 lulusan Dalam Negeri), dan Penyetaraan Ijazah (untuk lulusan Luar Negeri)</t>
  </si>
  <si>
    <t>https://drive.google.com/file/d/1JOBTUef9nRmGVLA4dNJaM_mwhXaCKmmb/view?usp=sharing</t>
  </si>
  <si>
    <t>Dokumen disusun sesuai urutan dalam bentuk 1 (satu) file dengan format PDF dan  URL Dokumen direct link ke https://drive.google.com/</t>
  </si>
  <si>
    <t>SCAN Surat Keputusan Pemberian Tugas Belajar/Izin Belajar (Bila Mengusulkan Ijazah Baru)</t>
  </si>
  <si>
    <t>Dokumen dalam bentuk 1 (satu) file dengan format PDF dan URL Dokumen direct link ke https://drive.google.com/</t>
  </si>
  <si>
    <t>SCAN Surat Keputusan Pengaktifan Kembali (Bila Tugas Belajar)</t>
  </si>
  <si>
    <t>PDF Ringkasan (dilengkapi dengan cover, lembar pengesahan, daftar isi) Disertasi/Thesis (sesuai pendidikan terakhir)</t>
  </si>
  <si>
    <t>SCAN Penetapan Angka Kredit Terakhir</t>
  </si>
  <si>
    <t>https://drive.google.com/file/d/1muhmovXryfK5d9K4pAhVgLUhNTAmkVbb/view?usp=sharing</t>
  </si>
  <si>
    <t>SCAN SK Jabatan Terakhir</t>
  </si>
  <si>
    <t>https://drive.google.com/file/d/1NHkCjd8G0piWD4md7ALdVsUkqUfKdHvS/view?usp=sharing</t>
  </si>
  <si>
    <t>SCAN SK Pangkat Terakhir</t>
  </si>
  <si>
    <t>https://drive.google.com/file/d/1BuY04TJJIFZ8pEMGN4zM4BGMEkkqZNx3/view?usp=sharing</t>
  </si>
  <si>
    <t xml:space="preserve"> SCAN PPKP (DP3) 2 Tahun Terakhir</t>
  </si>
  <si>
    <t>SCAN Persetujuan/Pertimbangan Senat Fakultas</t>
  </si>
  <si>
    <t>SCAN Daftar Hadir Anggota Senat Fakultas</t>
  </si>
  <si>
    <t>SCAN Surat Pernyataan Pengesahan Hasil Validasi Karya Ilmiah dari Dekan</t>
  </si>
  <si>
    <t>SCAN Surat Pernyataan Keabsahan Karya Ilmiah</t>
  </si>
  <si>
    <t>Dokumen dalam bentuk 1 (satu) file dengan format PDF yang telah ditandatangan diatas materai Rp. 6.000,- dan URL Dokumen direct link ke https://drive.google.com/</t>
  </si>
  <si>
    <t>SCAN Sertifikat Pendidik (Serdos)</t>
  </si>
  <si>
    <t>https://drive.google.com/file/d/1g84xkoWgAqBHZBK4uJ1cg3JlUeS7W3w7/view?usp=sharing</t>
  </si>
  <si>
    <t>SCAN SK Pengangkatan Pertama dalam Jabatan Asisten Ahli</t>
  </si>
  <si>
    <t>https://drive.google.com/file/d/13auaDbia0uqTII46NT-dTNnHcd5fxHsT/view?usp=sharing</t>
  </si>
  <si>
    <t>B. Persyaratan Khusus</t>
  </si>
  <si>
    <t>Deskripsi</t>
  </si>
  <si>
    <t>Kuantitas/ Angka Kredit</t>
  </si>
  <si>
    <t>Usulan Kenaikan Jabatan Akademik ke Profesor</t>
  </si>
  <si>
    <t>Deskripsi berisi informasi/penjelasan secara kuantitas atau keterangan tambahan dari masing-masing kegiatan yang diajukan.</t>
  </si>
  <si>
    <t>a.</t>
  </si>
  <si>
    <r>
      <rPr>
        <sz val="11"/>
        <rFont val="Bookman Old Style"/>
        <charset val="134"/>
      </rPr>
      <t xml:space="preserve">Bukti pernah mendapatkan hibah penelitian kompetitif/penugasan tingkat daerah/nasional/kementerian/internasional/korporasi, atau kompetitif internal Perguruan Tinggi (sebagai ketua); </t>
    </r>
    <r>
      <rPr>
        <b/>
        <sz val="11"/>
        <rFont val="Bookman Old Style"/>
        <charset val="134"/>
      </rPr>
      <t>atau</t>
    </r>
  </si>
  <si>
    <t>Dokumen disusun sesuai urutan tahun kegiatan dalam bentuk 1 (satu) file dengan format PDF dan  URL Dokumen direct link ke https://drive.google.com/</t>
  </si>
  <si>
    <t>b.</t>
  </si>
  <si>
    <r>
      <rPr>
        <sz val="11"/>
        <rFont val="Bookman Old Style"/>
        <charset val="134"/>
      </rPr>
      <t xml:space="preserve">Bukti pernah membimbing/membantu membimbing program doktor; </t>
    </r>
    <r>
      <rPr>
        <b/>
        <sz val="11"/>
        <rFont val="Bookman Old Style"/>
        <charset val="134"/>
      </rPr>
      <t>atau</t>
    </r>
  </si>
  <si>
    <t>c.</t>
  </si>
  <si>
    <r>
      <rPr>
        <sz val="11"/>
        <rFont val="Bookman Old Style"/>
        <charset val="134"/>
      </rPr>
      <t xml:space="preserve">Bukti pernah menguji sekurang-kurangnya 3 (tiga) mahasiswa program doktor (baik di perguruan tinggi sendiri maupun perguruan tinggi lain); </t>
    </r>
    <r>
      <rPr>
        <b/>
        <sz val="11"/>
        <rFont val="Bookman Old Style"/>
        <charset val="134"/>
      </rPr>
      <t xml:space="preserve">atau  </t>
    </r>
  </si>
  <si>
    <t>d.</t>
  </si>
  <si>
    <t>Bukti sebagai reviewer sekurang-kurangnya pada 2 (dua) jurnal internasional bereputasi yang berbeda.</t>
  </si>
  <si>
    <t>Usulan Kenaikan Jabatan Akademik ke Lektor Kepala dengan masa kerja kurang 8 (delapan) tahun sejak pengangkatan pertama dalam jabatan Asisten Ahli</t>
  </si>
  <si>
    <r>
      <rPr>
        <sz val="11"/>
        <rFont val="Bookman Old Style"/>
        <charset val="134"/>
      </rPr>
      <t xml:space="preserve">Melampirkan bukti  proses  pembimbingan  </t>
    </r>
    <r>
      <rPr>
        <b/>
        <sz val="11"/>
        <rFont val="Bookman Old Style"/>
        <charset val="134"/>
      </rPr>
      <t xml:space="preserve">paling  sedikit  setara  40  (empat  puluh)  </t>
    </r>
    <r>
      <rPr>
        <sz val="11"/>
        <rFont val="Bookman Old Style"/>
        <charset val="134"/>
      </rPr>
      <t>angka kredit  yang  berasal dari :</t>
    </r>
  </si>
  <si>
    <t>Membimbing Skripsi/Tugas Akhir</t>
  </si>
  <si>
    <t>Dokumen disusun sesuai urutan tanggal kegiatan dalam bentuk 1 (satu) file dengan format PDF dan  URL Dokumen direct link ke https://drive.google.com/</t>
  </si>
  <si>
    <t>Membimbing Tesis/Disertasi</t>
  </si>
  <si>
    <t>Membimbing KKN</t>
  </si>
  <si>
    <t>Membimbing PKL</t>
  </si>
  <si>
    <t>e.</t>
  </si>
  <si>
    <t>Membimbing KKL</t>
  </si>
  <si>
    <t>f.</t>
  </si>
  <si>
    <t>Membimbing Kegiatan Mahasiswa</t>
  </si>
  <si>
    <t>Jumlah</t>
  </si>
  <si>
    <t>Usulan Kenaikan Jabatan Akademik dari Lektor Kepala ke Profesor dengan masa kerja 10 (sepuluh) sampai 20 (dua puluh) tahun</t>
  </si>
  <si>
    <r>
      <rPr>
        <sz val="11"/>
        <rFont val="Bookman Old Style"/>
        <charset val="134"/>
      </rPr>
      <t xml:space="preserve">Melampirkan  bukti  proses  pembimbingan  </t>
    </r>
    <r>
      <rPr>
        <b/>
        <sz val="11"/>
        <rFont val="Bookman Old Style"/>
        <charset val="134"/>
      </rPr>
      <t xml:space="preserve">paling  sedikit  setara  80 (delapan puluh) </t>
    </r>
    <r>
      <rPr>
        <sz val="11"/>
        <rFont val="Bookman Old Style"/>
        <charset val="134"/>
      </rPr>
      <t>angka kredit yang berasal dari:</t>
    </r>
  </si>
  <si>
    <t>PENETAPAN ANGKA KREDIT</t>
  </si>
  <si>
    <t xml:space="preserve">Masa Penilaian : </t>
  </si>
  <si>
    <t>2 April 2011 s/d 1 Juli 2022</t>
  </si>
  <si>
    <t>I.</t>
  </si>
  <si>
    <t>KETERANGAN PERORANGAN</t>
  </si>
  <si>
    <t>Nama</t>
  </si>
  <si>
    <t>Dr. Zozy Aneloi Noli, MP.</t>
  </si>
  <si>
    <t>Nama legkap dengan gelar (termasuk Gelar Ijazah yang akan diusulkan)</t>
  </si>
  <si>
    <t>NIP/NIDN/NIDK</t>
  </si>
  <si>
    <t>196408261991032002/ 0026086407</t>
  </si>
  <si>
    <t>NIP dan NIDN/NIDK</t>
  </si>
  <si>
    <t>Nomor Seri Kartu Pegawai</t>
  </si>
  <si>
    <t>F. 199358</t>
  </si>
  <si>
    <t>Harus diisi</t>
  </si>
  <si>
    <t>Tempat dan Tanggal Lahir</t>
  </si>
  <si>
    <t>Padang, 26 Agustus 1964</t>
  </si>
  <si>
    <t>Jenis Kelamin</t>
  </si>
  <si>
    <t>Perempuan</t>
  </si>
  <si>
    <t>Pendidikan Terakhir</t>
  </si>
  <si>
    <t>Doktor (S3) tahun 2004</t>
  </si>
  <si>
    <t>Jabatan Fungsional/TMT</t>
  </si>
  <si>
    <t>Lektor Kepala/1 April 2011</t>
  </si>
  <si>
    <t>SK Jabatan Akademik/Fungsional terakhir dan TMT (Terhitung Mulai Tanggal) SK</t>
  </si>
  <si>
    <t>Pangkat dan Golongan Ruang/TMT</t>
  </si>
  <si>
    <t>Penata Tk. I, III.d / 1 Oktober 2011</t>
  </si>
  <si>
    <t>SK Pangkat terakhir (kalau SK Pangkat sebelumnya berstatus CPNS maka di input TMT CPNS)</t>
  </si>
  <si>
    <t>Masa Kerja Golongan</t>
  </si>
  <si>
    <t>Lama</t>
  </si>
  <si>
    <t>20 tahun 1 bulan</t>
  </si>
  <si>
    <t>Lihat masa karja Golongan pada SK Pangkat Terakhir (Harus sama)</t>
  </si>
  <si>
    <t>Baru</t>
  </si>
  <si>
    <t>31 Tahun 0 Bulan</t>
  </si>
  <si>
    <t>Dihitung dari selisih TMT CPNS Ybs. sampai bulan dan tahun pengusulan DUPAK ini.</t>
  </si>
  <si>
    <t>Unit Kerja</t>
  </si>
  <si>
    <t>Fakultas MIPA Universitas Andalas</t>
  </si>
  <si>
    <t xml:space="preserve">II. </t>
  </si>
  <si>
    <t>LAMA</t>
  </si>
  <si>
    <t>BARU</t>
  </si>
  <si>
    <t>JUMLAH</t>
  </si>
  <si>
    <t>UNSUR UTAMA</t>
  </si>
  <si>
    <t>A.</t>
  </si>
  <si>
    <t>Pendidikan</t>
  </si>
  <si>
    <t xml:space="preserve">Ketentuan Pengisian Penetapan Angka Kredit LAMA (Kolom Kuning): </t>
  </si>
  <si>
    <t>Pendidikan Sekolah</t>
  </si>
  <si>
    <t>1. Apabila SK jabatan akademik/fungsional terakhir Pengusul diterbitkan sebelum tahun 2014 dan berdasarkan Keputusan Menkowasbangpan Nomor 38/Kep/Mk.Waspan/8/1999 (lihat pada konsideran SK tsb), maka Angka Kredit Lama dikenakan kebijakan penyesuaian/inpassing sehingga seluruh kelebihan angka kredit sebelumnya tidak diakui dan angka kredit lama disesuaikan dengan Jumlah Angka Kredit Kumulatif Inpassing sesuai Lampiran III Buku Pedoman PAK Unand tahun 2017 URL: http://repo.unand.ac.id/5581/</t>
  </si>
  <si>
    <t>B.</t>
  </si>
  <si>
    <t>Pelaksanaan pendidikan</t>
  </si>
  <si>
    <t>C.</t>
  </si>
  <si>
    <t>Pelaksanaan penelitian</t>
  </si>
  <si>
    <t>D.</t>
  </si>
  <si>
    <t>Pelaksanaan pengabdian kepada masyarakat</t>
  </si>
  <si>
    <t>Jumlah Unsur Utama</t>
  </si>
  <si>
    <t>2. Apabila SK  jabatan akademik/fungsional terakhir Pengusul diterbitkan setelah tahun 2014  dan berdasarkan Peraturan Menteri PAN dan RB Nomor 17 Tahun 2013 (lihat pada konsideran SK tsb), maka Penetapan Angka Kredit LAMA di input sama dengan Kolom Jumlah pada SK Jabatan tsb, dan sesuai ketentuan terbaru dapat dipergunanakan 80% dari kebutuhan minimal unsur penelitian dalam usulan kenaikan jabatan/pangkat berikutnya.</t>
  </si>
  <si>
    <t>UNSUR PENUNJANG</t>
  </si>
  <si>
    <t>Penunjang tugas Dosen</t>
  </si>
  <si>
    <t>Jumlah Unsur Penunjang</t>
  </si>
  <si>
    <t>JUMLAH UNSUR UTAMA DAN UNSUR PENUNJANG</t>
  </si>
  <si>
    <t>III</t>
  </si>
  <si>
    <r>
      <rPr>
        <sz val="11"/>
        <rFont val="Bookman Old Style"/>
        <charset val="134"/>
      </rPr>
      <t xml:space="preserve">DAPAT DIPERTIMBANGKAN UNTUK DIANGKAT/DINAIKKAN DALAM 
JABATAN AKADEMIK </t>
    </r>
    <r>
      <rPr>
        <b/>
        <sz val="11"/>
        <rFont val="Bookman Old Style"/>
        <charset val="134"/>
      </rPr>
      <t>LEKTOR KEPALA</t>
    </r>
    <r>
      <rPr>
        <sz val="11"/>
        <rFont val="Bookman Old Style"/>
        <charset val="134"/>
      </rPr>
      <t xml:space="preserve"> / PANGKAT </t>
    </r>
    <r>
      <rPr>
        <b/>
        <sz val="11"/>
        <rFont val="Bookman Old Style"/>
        <charset val="134"/>
      </rPr>
      <t>PEMBINA (IV/a)</t>
    </r>
    <r>
      <rPr>
        <sz val="11"/>
        <rFont val="Bookman Old Style"/>
        <charset val="134"/>
      </rPr>
      <t xml:space="preserve">, DALAM MATA KULIAH </t>
    </r>
    <r>
      <rPr>
        <b/>
        <sz val="11"/>
        <rFont val="Bookman Old Style"/>
        <charset val="204"/>
      </rPr>
      <t>FISIOLOGI TUMBUHAN</t>
    </r>
    <r>
      <rPr>
        <sz val="11"/>
        <rFont val="Bookman Old Style"/>
        <charset val="134"/>
      </rPr>
      <t>, TMT ……………….</t>
    </r>
  </si>
  <si>
    <t>Dalam Mata Kuliah (untuk usul Asisten Ahli, Lektor, dan Lektor Kepala ) dan Dalam Bidang Ilmu (untuk usulan ke Guru Besar/Profesor) Wajib di isi sesuai dengan pertimbangan Ketua Jurusan/Bagian masing-masing sesuai dengan ketentuan yang berlaku.</t>
  </si>
  <si>
    <t xml:space="preserve">Ditetapkan di : </t>
  </si>
  <si>
    <t xml:space="preserve">pada tanggal : </t>
  </si>
  <si>
    <t>__________________________________</t>
  </si>
  <si>
    <t xml:space="preserve">NIP. </t>
  </si>
  <si>
    <t xml:space="preserve">Kepada </t>
  </si>
  <si>
    <t>:</t>
  </si>
  <si>
    <t>197402212005012001</t>
  </si>
  <si>
    <t>Kolom biru harus disi</t>
  </si>
  <si>
    <t xml:space="preserve">Alamat </t>
  </si>
  <si>
    <t>Fakultas MIPA</t>
  </si>
  <si>
    <t>Kampus Universitas Andalas Limau Manis Padang</t>
  </si>
  <si>
    <t>Tembusan disampaikan dengan hormat kepada :</t>
  </si>
  <si>
    <t>1. Pimpinan Unit Kerja Dosen yang bersangkutan</t>
  </si>
  <si>
    <t>2. Kepala Badan Kepegawaian Negara</t>
  </si>
  <si>
    <t>3. Sekretaris Tim Penilai yang bersangkutan</t>
  </si>
  <si>
    <t>4. Pertinggal pada pejabat yang menetapkan angka kredit tersebut</t>
  </si>
  <si>
    <t>SALINAN</t>
  </si>
  <si>
    <t>LAMPIRAN III</t>
  </si>
  <si>
    <t xml:space="preserve">PERATURAN BERSAMA </t>
  </si>
  <si>
    <t>MENTERI PENDIDIKAN DAN KEBUDAYAAN DAN</t>
  </si>
  <si>
    <t>KEPALA BADAN KEPEGAWAIAN NEGARA</t>
  </si>
  <si>
    <t xml:space="preserve">NOMOR : 4/VIII/PB/2014        </t>
  </si>
  <si>
    <t xml:space="preserve">NOMOR : 24 TAHUN 2014 </t>
  </si>
  <si>
    <t>TENTANG</t>
  </si>
  <si>
    <t xml:space="preserve">KETENTUAN PELAKSANAAN PERATURAN MENTERI PENDAYAGUNAAN APARATUR NEGARA DAN REFORMASI BIROKRASI  NOMOR 17 TAHUN 2013  TENTANG JABATAN FUNGSIONAL DOSEN DAN ANGKA KREDITNYA, SEBAGAIMANA TELAH DIUBAH DENGAN PERATURAN MENTERI PENDAYAGUNAAN APARATUR NEGARA DAN REFORMASI BIROKRASI  REPUBLIK INDONESIA NOMOR 46 TAHUN 2013   </t>
  </si>
  <si>
    <t>CONTOH</t>
  </si>
  <si>
    <t>DAFTAR USUL PENETAPAN ANGKA KREDIT</t>
  </si>
  <si>
    <t>JABATAN AKADEMIK DOSEN</t>
  </si>
  <si>
    <t>Nomor :              /UN16.03.D/KP/2022</t>
  </si>
  <si>
    <t>INSTANSI : UNIVERSITAS ANDALAS</t>
  </si>
  <si>
    <t xml:space="preserve">MASA PENILAIAN :   </t>
  </si>
  <si>
    <t>NO</t>
  </si>
  <si>
    <t>1.</t>
  </si>
  <si>
    <t xml:space="preserve"> Nama</t>
  </si>
  <si>
    <t>2.</t>
  </si>
  <si>
    <t xml:space="preserve"> NIP/NIDN/NIDK</t>
  </si>
  <si>
    <t>3.</t>
  </si>
  <si>
    <t xml:space="preserve"> Nomor Seri Kartu Pegawai</t>
  </si>
  <si>
    <t>4.</t>
  </si>
  <si>
    <t xml:space="preserve"> Tempat dan Tanggal Lahir</t>
  </si>
  <si>
    <t>5.</t>
  </si>
  <si>
    <t xml:space="preserve"> Jenis Kelamin</t>
  </si>
  <si>
    <t>6.</t>
  </si>
  <si>
    <t xml:space="preserve"> Pendidikan yang diperhitungkan angka kreditnya</t>
  </si>
  <si>
    <t>7.</t>
  </si>
  <si>
    <t xml:space="preserve"> Jabatan Akademik Dosen/TMT</t>
  </si>
  <si>
    <t>8.</t>
  </si>
  <si>
    <t xml:space="preserve"> Masa kerja golongan lama</t>
  </si>
  <si>
    <t>9.</t>
  </si>
  <si>
    <t xml:space="preserve"> Masa kerja golongan baru</t>
  </si>
  <si>
    <t>10.</t>
  </si>
  <si>
    <t xml:space="preserve"> Unit Kerja </t>
  </si>
  <si>
    <t>UNSUR YANG DINILAI</t>
  </si>
  <si>
    <t>UNSUR, SUB UNSUR DAN BUTIR KEGIATAN</t>
  </si>
  <si>
    <t>ANGKA KREDIT MENURUT</t>
  </si>
  <si>
    <t>INSTANSI PENGUSUL</t>
  </si>
  <si>
    <t>TIM PENILAI</t>
  </si>
  <si>
    <t>I</t>
  </si>
  <si>
    <t>PENDIDIKAN</t>
  </si>
  <si>
    <t>A</t>
  </si>
  <si>
    <t>Pendidikan formal</t>
  </si>
  <si>
    <t>Doktor (S3)</t>
  </si>
  <si>
    <t>Magister (S2)</t>
  </si>
  <si>
    <t>B</t>
  </si>
  <si>
    <t>Pendidikan dan pelatihan Prajabatan</t>
  </si>
  <si>
    <t>Pendidikan dan pelatihan Prajabatan golongan III</t>
  </si>
  <si>
    <t>II</t>
  </si>
  <si>
    <t>PELAKSANAAN PENDIDIKAN</t>
  </si>
  <si>
    <t>Melaksanakan perkulihan/ tutorial dan membimbing, menguji serta menyelenggarakan pendidikan di laboratorium, praktek keguruan bengkel/ studio/kebun percobaan/teknologi pengajaran dan praktek lapangan</t>
  </si>
  <si>
    <t>Melaksanakan perkulihan/tutorial dan membimbing, menguji serta menyelenggarakan pendidikan di Laboratorium, Praktik Keguruan Bengkel/Studio/ Kebun pada Fakultas/Sekolah Tinggi/Akademi/ Politeknik sendiri, pada fakultas lain dalam lingkungan Universitas/Institut sendiri, maupun di luar perguruan tinggi sendiri secara melembaga paling banyak 12 sks per semester</t>
  </si>
  <si>
    <t>Membimbing seminar</t>
  </si>
  <si>
    <t>Membimbing mahasiswa seminar</t>
  </si>
  <si>
    <t>C</t>
  </si>
  <si>
    <t xml:space="preserve">Membing kuliah kerja nyata, pratek kerja nyata, praktek kerja lapangan </t>
  </si>
  <si>
    <t xml:space="preserve">Membimbing mahasiswa kuliah kerja nyata, pratek kerja nyata, praktek kerja lapangan </t>
  </si>
  <si>
    <t>D</t>
  </si>
  <si>
    <t>Membimbing dan ikut membimbing dalam menghasilkan disertasi, thesis, skripsi dan laporan akhir studi</t>
  </si>
  <si>
    <t xml:space="preserve">Pembimbing utama </t>
  </si>
  <si>
    <t>Disertasi</t>
  </si>
  <si>
    <t>Thesis</t>
  </si>
  <si>
    <t>Skripsi</t>
  </si>
  <si>
    <t>Laporan akhir</t>
  </si>
  <si>
    <t>Pembimbing pendamping/pembantu</t>
  </si>
  <si>
    <t>E</t>
  </si>
  <si>
    <t>Bertugas sebagai penguji pada ujian akhir</t>
  </si>
  <si>
    <t>Ketua penguji</t>
  </si>
  <si>
    <t>Anggota penguji</t>
  </si>
  <si>
    <t>F</t>
  </si>
  <si>
    <t>Membina kegiatan mahasiswa</t>
  </si>
  <si>
    <t>Melakukan pembinaan kegiatan mahasiswa di bidang Akademik dan kemahasiswaan</t>
  </si>
  <si>
    <t>G</t>
  </si>
  <si>
    <t>Mengembangkan program kuliah</t>
  </si>
  <si>
    <t>Melakukan kegiatan pengembangan program kuliah</t>
  </si>
  <si>
    <t>H</t>
  </si>
  <si>
    <t>Mengembangkan bahan pengajaran</t>
  </si>
  <si>
    <t>Buku ajar</t>
  </si>
  <si>
    <t xml:space="preserve">Diktat, modul, petunjuk praktikum, model, alat bantu, audio visual, naskah tutorial </t>
  </si>
  <si>
    <t>Menyampaikan orasi ilmiah</t>
  </si>
  <si>
    <t xml:space="preserve">Melakukan kegiatan orasi ilmiah pada perguruan tinggi tiap tahun </t>
  </si>
  <si>
    <t>J</t>
  </si>
  <si>
    <t>Menduduki jabatan pimpinan perguruan tinggi</t>
  </si>
  <si>
    <t>Rektor</t>
  </si>
  <si>
    <t>Pembantu rektor/dekan/direktur program pasca sarjana</t>
  </si>
  <si>
    <t>Ketua sekolah tinggi/pembantu dekan/asisten direktur program pasca sarjana/direktur politeknik</t>
  </si>
  <si>
    <t xml:space="preserve">Pembantu ketua sekolah tinggi/pembantu direktur politeknik </t>
  </si>
  <si>
    <t>Direktur akademi</t>
  </si>
  <si>
    <t>Pembantu direktur akademi/ketua jurusan/bagian pada Universitas/institut/sekolah tinggi</t>
  </si>
  <si>
    <t>Ketua jurusan pada politeknik/akademi/sekretaris jurusan/bagian pada universitas/institut/sekolah tinggi</t>
  </si>
  <si>
    <t>Sekretaris jurusan pada politeknik/akademik dan kepala laboratorium universitas/institut/sekolah tinggi/politeknik/akademi</t>
  </si>
  <si>
    <t>K</t>
  </si>
  <si>
    <t>Membimbing Akademik Dosen yang lebih rendah jabatannya</t>
  </si>
  <si>
    <t>Pembimbing pencangkokan</t>
  </si>
  <si>
    <t>Reguler</t>
  </si>
  <si>
    <t>L</t>
  </si>
  <si>
    <t>Melaksanakan kegiatan Detasering dan pencangkokan Akademik Dosen</t>
  </si>
  <si>
    <t>Detasering</t>
  </si>
  <si>
    <t>Pencangkokan</t>
  </si>
  <si>
    <t>M</t>
  </si>
  <si>
    <t>Melakukan kegiatan pengembangan diri untuk meningkatkan kompetensi</t>
  </si>
  <si>
    <t>Lamanya lebih dari 960 jam</t>
  </si>
  <si>
    <t>Lamanya 641-960 jam</t>
  </si>
  <si>
    <t>Lamanya 481-640 jam</t>
  </si>
  <si>
    <t>Lamanya 161-480 jam</t>
  </si>
  <si>
    <t>Lamanya 81-160 jam</t>
  </si>
  <si>
    <t>Lamanya 31-80 jam</t>
  </si>
  <si>
    <t>Lamanya 10-30 jam</t>
  </si>
  <si>
    <t>PELAKSANAAN PENELITIAN</t>
  </si>
  <si>
    <t>Menghasilkan karya ilmiah sesuai dengan bidang ilmunya:</t>
  </si>
  <si>
    <t>Hasil penelitian atau pemikiran yang dipublikasikan</t>
  </si>
  <si>
    <t>a)</t>
  </si>
  <si>
    <t>Hasil penelitian atau hasil pemikiran yang dipublikasikan dalam bentuk buku</t>
  </si>
  <si>
    <t>1)</t>
  </si>
  <si>
    <t>Buku Referensi</t>
  </si>
  <si>
    <t>2)</t>
  </si>
  <si>
    <t>Monograf</t>
  </si>
  <si>
    <t>b)</t>
  </si>
  <si>
    <t>Hasil penelitian atau hasil pemikiran dalam buku yang dipublikasikan dan berisi berbagai tulisan dari berbagai penulis (book chapter):</t>
  </si>
  <si>
    <t>Internasional</t>
  </si>
  <si>
    <t>Nasional</t>
  </si>
  <si>
    <t>c)</t>
  </si>
  <si>
    <t>Hasil penelitian atau hasil pemikiran yang dipublikasikan dalam bentuk jurnal ilmiah :</t>
  </si>
  <si>
    <t>Jurnal Internasional Bereputasi</t>
  </si>
  <si>
    <t>Jurnal Internasional</t>
  </si>
  <si>
    <t>3)</t>
  </si>
  <si>
    <t>Jurnal Nasional Terakreditasi/Peringkat 1 dan 2 (SINTA)</t>
  </si>
  <si>
    <t>4)</t>
  </si>
  <si>
    <t>Jurnal Nasional DOAJ/ CABI/ Copernicus/ Peringkat 3 dan 4 (SINTA)</t>
  </si>
  <si>
    <t>5)</t>
  </si>
  <si>
    <t>Jurnal Nasional Peringkat 5 dan 6 (SINTA)</t>
  </si>
  <si>
    <t>6)</t>
  </si>
  <si>
    <t>Jurnal Nasional di Luar Peringkat 1-6</t>
  </si>
  <si>
    <t>Hasil penelitian atau hasil pemikiran yang didesiminasikan :</t>
  </si>
  <si>
    <t>Dipresentasikan secara oral dan dimuat dalam prosiding yang dipublikasikan (ber ISSN/ISBN):</t>
  </si>
  <si>
    <t>Internasional terindeks pada Scimagojr dan Scopus</t>
  </si>
  <si>
    <t>Internasional terindeks pada Scopus, IEEE, SPIE</t>
  </si>
  <si>
    <t xml:space="preserve">Internasional </t>
  </si>
  <si>
    <t>Disajikan dalam bentuk poster dan dimuat dalam prosiding yang dipublikasikan:</t>
  </si>
  <si>
    <t>Disajikan dalam seminar/simposium/ lokakarya, tetapi tidak dimuat dalam prosiding yang dipublikasikan:</t>
  </si>
  <si>
    <t>Hasil penelitian/pemikiran yang tidak disajikan dalam seminar/simposium/ lokakarya, tetapi dimuat dalam prosiding:</t>
  </si>
  <si>
    <t>Hasil penelitian/pemikiran yang disajikan dalam koran/majalah populer/umum</t>
  </si>
  <si>
    <t>Hasil penelitian atau pemikiran atau kerjasama industri yang tidak dipublikasikan (tersimpan dalam perpustakaan)</t>
  </si>
  <si>
    <t>Menerjemahkan/menyadur buku ilmiah yang diterbitkan (ber ISBN)</t>
  </si>
  <si>
    <t>Diterbitkan dan diedarkan secara nasional.</t>
  </si>
  <si>
    <t>Mengedit/menyunting karya ilmiah dalam bentuk buku yang diterbitkan (ber ISBN)</t>
  </si>
  <si>
    <t>Membuat rancangan dan karya teknologi/ seni yang dipatenkan secara nasional atau internasional</t>
  </si>
  <si>
    <t>Internasional (paling sedikit diakui oleh 4 Negara)</t>
  </si>
  <si>
    <t>Membuat rancangan dan karya teknologi yang tidak dipatenkan; rancangan dan karya seni monumental/seni pertunjukan; karya sastra:</t>
  </si>
  <si>
    <t>Tingkat internasional</t>
  </si>
  <si>
    <t>Tingkat nasional</t>
  </si>
  <si>
    <t>Tingkat lokal</t>
  </si>
  <si>
    <t>IV</t>
  </si>
  <si>
    <t>PELAKSANAAN PENGABDIAN KEPADA MASYARAKAT</t>
  </si>
  <si>
    <t>Menduduki jabatan pimpinan</t>
  </si>
  <si>
    <t>Menduduki jabatan pimpinan pada lembaga pemerintahan/pejabat negara yang harus dibebaskan dari jabatan organiknya</t>
  </si>
  <si>
    <t>Melaksankan pengembangan hasil pendidikan dan penelitian</t>
  </si>
  <si>
    <t>Melaksanakan pengembangan hasil pendidikan dan penelitian yang dapat dimanfaatkan oleh masyarakat</t>
  </si>
  <si>
    <t>Memberi latihan/penyuluhan/penataran/ceramah pada masyarakat</t>
  </si>
  <si>
    <t>Terjadwal/terprogram</t>
  </si>
  <si>
    <t>Dalam satu semester atau lebih</t>
  </si>
  <si>
    <t>b</t>
  </si>
  <si>
    <t>Kurang dari satu semester dan minimal satu bulan</t>
  </si>
  <si>
    <t>Insidental</t>
  </si>
  <si>
    <t>Memberi pelayanan kepada masyarakat atau kegiatan lain yang menunjang pelaksanaan tugas umum pemerintah dan pembangunan</t>
  </si>
  <si>
    <t>Berdasarkan bidang keahlian</t>
  </si>
  <si>
    <t>Berdasarkan penugasan lembaga perguruan tinggi</t>
  </si>
  <si>
    <t>Berdasarkan fungsi/jabatan</t>
  </si>
  <si>
    <t xml:space="preserve">Membuat/menulis karya pengabdian </t>
  </si>
  <si>
    <t>Membuat/menulis karya pengabdian pada masyarakat yang tidak dipublikasikan</t>
  </si>
  <si>
    <t>Hasil kegiatan pengabdian kepada masyarakat yang dipublikasikan</t>
  </si>
  <si>
    <t>Hasil kegiatan pengabdian kepada masyarakat yang dipublikasikan di sebuah terbitan berkala/jurnal pengabdian kepada masyarakat atau teknologi tepat guna, merupakan diseminasi dari luaran program kegiatan Pengabdian kepada masvarakat, tiap karya</t>
  </si>
  <si>
    <t>Berperan serta aktif dalam pengelolaan jurnal ilmiah (per-tahun)</t>
  </si>
  <si>
    <t>a</t>
  </si>
  <si>
    <t>Editor/dewan penyunting/dewan redaksi jurnal ilmiah internasional</t>
  </si>
  <si>
    <t>Editor/dewan penyunting/dewan redaksi jurnal ilmiah nasional</t>
  </si>
  <si>
    <t xml:space="preserve">JUMLAH UNSUR UTAMA </t>
  </si>
  <si>
    <t>VI</t>
  </si>
  <si>
    <t>PENUNJANG TUGAS DOSEN</t>
  </si>
  <si>
    <t>Menjadi anggota dalam suatu Panitia/Badan pada perguruan tinggi</t>
  </si>
  <si>
    <t>Sebagai ketua/wakil ketua merangkap anggota</t>
  </si>
  <si>
    <t>Sebagai anggota</t>
  </si>
  <si>
    <t>Menjadi anggota panitia/badan pada lembaga pemerintah</t>
  </si>
  <si>
    <t>Panitia pusat</t>
  </si>
  <si>
    <t>Ketua/Wakil Ketua</t>
  </si>
  <si>
    <t>Anggota</t>
  </si>
  <si>
    <t>Panitia daerah</t>
  </si>
  <si>
    <t>Menjadi anggota organisasi profesi</t>
  </si>
  <si>
    <t>Pengurus</t>
  </si>
  <si>
    <t>Anggota atas permintaan</t>
  </si>
  <si>
    <t>Mewakili perguruan tinggi/lembaga pemerintah</t>
  </si>
  <si>
    <t>Mewakili perguruan tinggi/lembaga pemerintah duduk dalam panitia antar lembaga</t>
  </si>
  <si>
    <t>Menjadi anggota delegasi nasional ke pertemuan internasional</t>
  </si>
  <si>
    <t>Sebagai ketua delegasi</t>
  </si>
  <si>
    <t>Sebagai anggota delegasi</t>
  </si>
  <si>
    <t>Berperan serta aktif dalam pertemuan ilmiah</t>
  </si>
  <si>
    <t>Tingkat internasional/nasional/regional sebagai :</t>
  </si>
  <si>
    <t>Ketua</t>
  </si>
  <si>
    <t>Di lingkungan perguruan tinggi sebagai :</t>
  </si>
  <si>
    <t>Mendapat penghargaan/ tanda jasa</t>
  </si>
  <si>
    <t>Penghargaan/tanda jasa Satya Lancana Karya Satya</t>
  </si>
  <si>
    <t>30 (tiga puluh) tahun</t>
  </si>
  <si>
    <t>20 (dua puluh) tahun</t>
  </si>
  <si>
    <t>10 (sepuluh) tahun</t>
  </si>
  <si>
    <t>Memperoleh penghargaan lainnya</t>
  </si>
  <si>
    <t>Tingkat provinsi</t>
  </si>
  <si>
    <t>Menulis buku pelajaran SLTA ke bawah yang diterbitkan dan diedarkan secara nasional</t>
  </si>
  <si>
    <t>Buku SLTA atau setingkat</t>
  </si>
  <si>
    <t>Buku SLTP atau setingkat</t>
  </si>
  <si>
    <t>Buku SD atau setingkat</t>
  </si>
  <si>
    <t>Mempunyai prestasi di bidang olahraga/humaniora</t>
  </si>
  <si>
    <t>Tingkat daerah/lokal</t>
  </si>
  <si>
    <t xml:space="preserve">Keanggotaan dalam tim penilaian </t>
  </si>
  <si>
    <t>Menjadi anggota tim penilaian  jabatan Akademik Dosen</t>
  </si>
  <si>
    <t>JUMLAH UNSUR PENUNJANG</t>
  </si>
  <si>
    <t>LAMPIRAN PENDUKUNG DUPAK :</t>
  </si>
  <si>
    <t>Surat pernyataan telah melaksanakan kegiatan pendidikan</t>
  </si>
  <si>
    <t>Surat pernyataan telah melakukan kegiatan pengajaran</t>
  </si>
  <si>
    <t>Surat pernyataan telah melakukan kegiatan pengabdian kepada masyarakat</t>
  </si>
  <si>
    <t xml:space="preserve">Surat pernyataan melakukan kegiatan penunjang </t>
  </si>
  <si>
    <t>Padang, 31 Agustus 2022</t>
  </si>
  <si>
    <t xml:space="preserve">Ketua Departemen Biologi </t>
  </si>
  <si>
    <t>Dr. Wilson Novarino, M.Si.</t>
  </si>
  <si>
    <t>NIP. 19711103 199802 1 001</t>
  </si>
  <si>
    <t>Catatan Pejabat Pengusul :</t>
  </si>
  <si>
    <t>……</t>
  </si>
  <si>
    <t>dan seterusnya</t>
  </si>
  <si>
    <t>Dekan Fakultas MIPA Universitas Andalas</t>
  </si>
  <si>
    <t>Universitas Andalas</t>
  </si>
  <si>
    <t>Prof. Dr. Syukri Arief, M.Eng.</t>
  </si>
  <si>
    <t>NIP. 196609181991031005</t>
  </si>
  <si>
    <t>V</t>
  </si>
  <si>
    <t>Catatan Anggota Tim Penilai :</t>
  </si>
  <si>
    <t>…………………….,…………………………</t>
  </si>
  <si>
    <t>( Nama Penilai  I  )</t>
  </si>
  <si>
    <t>NIP.</t>
  </si>
  <si>
    <t>(Nama Penilai  II )</t>
  </si>
  <si>
    <t>Catatan  Ketua Tim Penilai :</t>
  </si>
  <si>
    <t xml:space="preserve">Ketua  Tim Penilai, </t>
  </si>
  <si>
    <t xml:space="preserve"> ( N a m a  )</t>
  </si>
  <si>
    <t>NIP .</t>
  </si>
  <si>
    <t xml:space="preserve">SURAT PERNYATAAN </t>
  </si>
  <si>
    <t>MELAKSANAKAN PENDIDIKAN</t>
  </si>
  <si>
    <t>Yang bertanda tangan di bawah ini    :</t>
  </si>
  <si>
    <t xml:space="preserve">Nama                               </t>
  </si>
  <si>
    <t xml:space="preserve">NIP                                                    </t>
  </si>
  <si>
    <t>19711103 199802 1 001</t>
  </si>
  <si>
    <t>Pangkat/Golongan Ruang</t>
  </si>
  <si>
    <t>Penata Tk. I / III.d</t>
  </si>
  <si>
    <t>Jabatan</t>
  </si>
  <si>
    <t>Menyatakan bahwa  :</t>
  </si>
  <si>
    <t>NIP</t>
  </si>
  <si>
    <t>19640826 199103 2 002</t>
  </si>
  <si>
    <t>Jabatan Fungsional</t>
  </si>
  <si>
    <t>Lektor Kepala</t>
  </si>
  <si>
    <t>Telah melaksanakan pendidikan sebagai berikut :</t>
  </si>
  <si>
    <t>Uraian Kegiatan</t>
  </si>
  <si>
    <t>Tanggal</t>
  </si>
  <si>
    <t>Satuan Hasil</t>
  </si>
  <si>
    <t>Jumlah
Volume
Kegiatan</t>
  </si>
  <si>
    <t>Angka Kredit</t>
  </si>
  <si>
    <t>Jumlah
Angka
Kredit</t>
  </si>
  <si>
    <t>Keterangan/ Bukti Fisik</t>
  </si>
  <si>
    <t>URL Dokumen/ Bukti Fisik</t>
  </si>
  <si>
    <t>9</t>
  </si>
  <si>
    <t>Melaksanakan perkulihan / tutorial dan membimbing, menguji serta menyelenggarakan pendidikan di laboratorium, praktek keguruan bengkel/ studio/kebun percobaan/teknologi pengajaran dan praktek lapangan.</t>
  </si>
  <si>
    <t>1. Semester Ganjil 2011/2012 (Agustus 2011 s/d Januari 2012)  maksimum 11  SKS per semester</t>
  </si>
  <si>
    <t>Kuliah Bahasa Inggris II, Kls. A (3 Dosen, 2 SKS)</t>
  </si>
  <si>
    <t>Semester Ganjil 2011/2012</t>
  </si>
  <si>
    <t xml:space="preserve"> SKS</t>
  </si>
  <si>
    <t>SK Dekan FMIPA Unand No.: 006/XIII/D/FMIPA-2012</t>
  </si>
  <si>
    <t>https://drive.google.com/file/d/15vMd0bo4p0UDfho9UVLRKWCOUGm_9j4B/view?usp=sharing</t>
  </si>
  <si>
    <t>Kuliah Bahasa Inggris II, Kls. B (3 Dosen, 2 SKS)</t>
  </si>
  <si>
    <t>Kuliah Biostatistik, Kls. A (3 Dosen, 3 SKS)</t>
  </si>
  <si>
    <t>Kuliah Biostatistik, Kls. B (3 Dosen, 3 SKS)</t>
  </si>
  <si>
    <t>OK Sesuai, Dokumen Bisa Ditelusuri</t>
  </si>
  <si>
    <t>Kuliah Nutrisi Tumbuhan, Kls. A (2 Dosen, 3 SKS)</t>
  </si>
  <si>
    <t>Kuliah Kultur Jaringan Tumbuhan, Kls. A (3 Dosen, 3 SKS)</t>
  </si>
  <si>
    <t>Sub total per semester</t>
  </si>
  <si>
    <t>2. Semester Genap 2011/2012 (Februari 2012 s/d Juli 2012)  maksimum 11  SKS per semester</t>
  </si>
  <si>
    <t>Kuliah Fisologi Tumbuhan, Kls. A (4 Dosen, 3 SKS)</t>
  </si>
  <si>
    <t>Semester Genap 2011/2012</t>
  </si>
  <si>
    <t xml:space="preserve">  SKS</t>
  </si>
  <si>
    <t>SK Dekan FMIPA Unand No.: 630/XIII/D/FMIPA-2012</t>
  </si>
  <si>
    <t>https://drive.google.com/file/d/17dFmkcdTK0KIf5F28HxP08F2G0dWyetJ/view?usp=sharing</t>
  </si>
  <si>
    <t>Kuliah Fisologi Tumbuhan, Kls. B (4 Dosen, 3 SKS)</t>
  </si>
  <si>
    <t>Kuliah Pengantar Bioteknologi, Kls. A (4 Dosen, 2 SKS)</t>
  </si>
  <si>
    <t>Kuliah Pengantar Bioteknologi, Kls. B (4 Dosen, 2 SKS)</t>
  </si>
  <si>
    <t>Kuliah Biologi Mikoriza, Kls. A (1 Dosen, 3 SKS)</t>
  </si>
  <si>
    <t>Kuliah Biostatistika, S2 (3 Dosen, 3 SKS)</t>
  </si>
  <si>
    <t>SK Direktur Program Pascasarjana Unand No.: 153/H.16.S2/KP/2012</t>
  </si>
  <si>
    <t>https://drive.google.com/file/d/11HNzIr-tZss0rvE-8Qzv3tTuiCPn-a4G/view?usp=sharing</t>
  </si>
  <si>
    <t>Kuliah Metabolisme, S2 (2 Dosen, 3 SKS)</t>
  </si>
  <si>
    <t>Kuliah Bioteknologi, S2 (4 Dosen, 3 SKS)</t>
  </si>
  <si>
    <t>3. Semester Ganjil 2012/2013 (Agustus 2012 s/d Januari 2013)  maksimum 11  SKS per semester</t>
  </si>
  <si>
    <t>Semester Ganjil 2012/2013</t>
  </si>
  <si>
    <t>SK Dekan FMIPA Unand No.: 178/XIII/D/FMIPA-2013</t>
  </si>
  <si>
    <t>https://drive.google.com/file/d/1S8cUHyGcCoAwqaxWmDmbX3Rx3CR-6t2j/view?usp=sharing</t>
  </si>
  <si>
    <t>4. Semester Genap 2012/2013 (Februari 2013 s/d Juli 2013)  maksimum 11  SKS per semester</t>
  </si>
  <si>
    <t>Kuliah Fisologi Tumbuhan, Kls. A (3 Dosen, 3 SKS)</t>
  </si>
  <si>
    <t>Semester Genap 2012/2013</t>
  </si>
  <si>
    <t>SK Dekan FMIPA Unand No.: 346/XIII/D/FMIPA-2013</t>
  </si>
  <si>
    <t>https://drive.google.com/file/d/1DeR7Q3e94AnnbCWcsYw1WtFr5ur5DTYU/view?usp=sharing</t>
  </si>
  <si>
    <t>Kuliah Fisologi Tumbuhan, Kls. B (3 Dosen, 3 SKS)</t>
  </si>
  <si>
    <t>Praktikum Fisologi Tumbuhan, Kls. A (2 Dosen, 1 SKS)</t>
  </si>
  <si>
    <t>5. Semester Ganjil 2013/2014 (Agustus 2013 s/d Januari 2014)  maksimum 11  SKS per semester</t>
  </si>
  <si>
    <t>Kuliah Biologi Umum, Kls. C (2 Dosen, 3  SKS)</t>
  </si>
  <si>
    <t>Semester Ganjil 2013/2014</t>
  </si>
  <si>
    <t>SK Dekan FMIPA Unand No.: 107/XIII/D/FMIPA-2014</t>
  </si>
  <si>
    <t>https://drive.google.com/file/d/1lIO_Nmh7H0FiF1WdHhy5qHSASATGcGNd/view?usp=sharing</t>
  </si>
  <si>
    <t>Kuliah Kultur Jaringan Tumbuhan, Kls. A (2 Dosen, 3 SKS)</t>
  </si>
  <si>
    <t>SK Dekan FMIPA Unand No.: 569/XIII/D/FMIPA-2013</t>
  </si>
  <si>
    <t>https://drive.google.com/file/d/1NuKZfb8Icoo3Wb2miO7aS9VVfajv_E-S/view?usp=sharing</t>
  </si>
  <si>
    <t>Kuliah Metabolit Sekunder, S3 (2 Dosen, 3 SKS)</t>
  </si>
  <si>
    <t>6. Semester Genap 2013/2014 (Februari 2014 s/d Juli 2014)  maksimum 11  SKS per semester</t>
  </si>
  <si>
    <t>Kuliah Fisologi Tumbuhan, Kls. A (2 Dosen, 3 SKS)</t>
  </si>
  <si>
    <t>Semester Genap 2013/2014</t>
  </si>
  <si>
    <t>SK Dekan FMIPA Unand No.: 310/XIII/D/FMIPA-2014</t>
  </si>
  <si>
    <t>https://drive.google.com/file/d/1LGZdXqo2tGs7fCwfmtJo4lzq7OCRZQsQ/view?usp=sharing</t>
  </si>
  <si>
    <t>Kuliah Fisologi Tumbuhan, Kls. B (2 Dosen, 3 SKS)</t>
  </si>
  <si>
    <t>Praktikum Fisologi Tumbuhan, Kls. B (2 Dosen, 1 SKS)</t>
  </si>
  <si>
    <t>Kuliah Pengantar Bioteknologi, Kls. A (2 Dosen, 2 SKS)</t>
  </si>
  <si>
    <t>SK Dekan FMIPA Unand No.: 341/XIII/D/FMIPA-2014</t>
  </si>
  <si>
    <t>https://drive.google.com/file/d/1GSthqoXaKFAdCBgoBAN8fwEKqoSBEWBf/view?usp=sharing</t>
  </si>
  <si>
    <t>OK Sesuai, Dokumen Bisa Ditelusuri, SKS ke-10 dan 11 bernilai 0,5 masing-masingnya</t>
  </si>
  <si>
    <t>Kuliah Bioteknologi, S2 (2 Dosen, 3 SKS)</t>
  </si>
  <si>
    <t>Seharusnya nilai masih bisa menjadi 10,25 dengan mengambil SKS ke 11 dari matakuliah yang 0,5 sks</t>
  </si>
  <si>
    <t>7. Semester Ganjil 2014/2015 (Agustus 2014 s/d Januari 2015)  maksimum 11  SKS per semester</t>
  </si>
  <si>
    <t>Semester Ganjil 2014/2015</t>
  </si>
  <si>
    <t>SK Dekan FMIPA Unand No.: 78/XIII/D/FMIPA-2015</t>
  </si>
  <si>
    <t>https://drive.google.com/file/d/18oCAPPuvr5F7mMLM3n6cQIXBVNjNoe4G/view?usp=sharing</t>
  </si>
  <si>
    <t>Kuliah Biostatistik, Kls. C (3 Dosen, 3 SKS)</t>
  </si>
  <si>
    <t>Kuliah Biostatistik, Kls. D (3 Dosen, 3 SKS)</t>
  </si>
  <si>
    <t>Kuliah Kultur Jaringan Tumbuhan, Kls. A (1 Dosen, 3 SKS)</t>
  </si>
  <si>
    <t>Kuliah Biostatistika, S2 (2 Dosen, 3 SKS)</t>
  </si>
  <si>
    <t>SK Dekan FMIPA Unand No.: 568/XIII/D/FMIPA-2014</t>
  </si>
  <si>
    <t>https://drive.google.com/file/d/1lxYjFp26qcox1GiJx-RANaFyWILAh1zW/view?usp=sharing</t>
  </si>
  <si>
    <t>Kuliah Metabolisme, S2 (4 Dosen, 3 SKS)</t>
  </si>
  <si>
    <t>8. Semester Genap 2014/2015 (Februari 2015 s/d Juli 2015)  maksimum 11  SKS per semester</t>
  </si>
  <si>
    <t>Semester Genap 2014/2015</t>
  </si>
  <si>
    <t>SK Dekan FMIPA Unand No.: 496/XIII/D/FMIPA-2015</t>
  </si>
  <si>
    <t>https://drive.google.com/file/d/18zki_du7U8nR-rvQ-Mrbg3EPVOwWVqOf/view?usp=sharing</t>
  </si>
  <si>
    <t>Kuliah Fisologi Tumbuhan, Kls. C (2 Dosen, 3 SKS)</t>
  </si>
  <si>
    <t>Kuliah Fisologi Tumbuhan, Kls. D (2 Dosen, 3 SKS)</t>
  </si>
  <si>
    <t>Seharusnya nilai masih bisa menjadi 10,5 dengan mengambil SKS ke 11 dari matakuliah yang 0,5+0,5 sks</t>
  </si>
  <si>
    <t>Praktikum Fisologi Tumbuhan, Kls. C (2 Dosen, 1 SKS)</t>
  </si>
  <si>
    <t>Praktikum Fisologi Tumbuhan, Kls. D (2 Dosen, 1 SKS)</t>
  </si>
  <si>
    <t>9. Semester Ganjil 2015/2016 (Agustus 2015 s/d Januari 2016)  maksimum 11  SKS per semester</t>
  </si>
  <si>
    <t>Kuliah Teknik Biologi Lab. Dan Lapangan, Kls. A (4 Dosen, 1 SKS)</t>
  </si>
  <si>
    <t>Semester Ganjil 2015/2016</t>
  </si>
  <si>
    <t>SK Dekan FMIPA Unand No.: 161/XIII/D/FMIPA-2016</t>
  </si>
  <si>
    <t>https://drive.google.com/file/d/1pW6Dz7Wxw0tzhjbHz1WPwoiqVqFpDm_W/view?usp=sharing</t>
  </si>
  <si>
    <t>Kuliah Teknik Biologi Lab. Dan Lapangan, Kls. B (4 Dosen, 1 SKS)</t>
  </si>
  <si>
    <t>Praktikum Teknik Biologi Lab. Dan Lapangan, Kls. A (4 Dosen, 1 SKS)</t>
  </si>
  <si>
    <t>Praktikum Teknik Biologi Lab. Dan Lapangan, Kls. B (4 Dosen, 1 SKS)</t>
  </si>
  <si>
    <t>Praktikum Fisologi Tumbuhan, Kls. A (3 Dosen, 1 SKS)</t>
  </si>
  <si>
    <t>Praktikum Fisologi Tumbuhan, Kls. B (3 Dosen, 1 SKS)</t>
  </si>
  <si>
    <t>Kuliah Dasar-Dasar Bioprospeksi, Kls. A (2 Dosen, 2 SKS)</t>
  </si>
  <si>
    <t>Kuliah Dasar-Dasar Bioprospeksi, Kls. B (2 Dosen, 2 SKS)</t>
  </si>
  <si>
    <t>10. Semester Genap 2015/2016 (Februari 2016 s/d Juli 2016)  maksimum 11  SKS per semester</t>
  </si>
  <si>
    <t>Kuliah Bahasa Inggris II, Kls. A (4 Dosen, 2 SKS)</t>
  </si>
  <si>
    <t>Semester Genap 2015/2016</t>
  </si>
  <si>
    <t>SK Dekan FMIPA Unand No.: 345/XIII/D/FMIPA-2016</t>
  </si>
  <si>
    <t>https://drive.google.com/file/d/1B3a0no-kDCs0rL-zftHk9yFqW-0-j6IR/view?usp=sharing</t>
  </si>
  <si>
    <t>Kuliah Bahasa Inggris II, Kls. B (4 Dosen, 2 SKS)</t>
  </si>
  <si>
    <t>Kuliah Pengantar Bioteknologi, Kls. C (4 Dosen, 2 SKS)</t>
  </si>
  <si>
    <t>Kuliah Pengantar Bioteknologi, Kls. D (4 Dosen, 2 SKS)</t>
  </si>
  <si>
    <t>Kuliah Biologi Mikoriza, Kls. A (2 Dosen, 3 SKS)</t>
  </si>
  <si>
    <t>Kuliah Biostatistika, S2 (2 Dosen, 2 SKS)</t>
  </si>
  <si>
    <t>SK Dekan FMIPA Unand No.: 216/XIII/D/FMIPA-2016</t>
  </si>
  <si>
    <t>https://drive.google.com/file/d/1dMFnuX2Ve3kqqzAoyymoMUKdmJ4OUhLQ/view?usp=sharing</t>
  </si>
  <si>
    <t>Kuliah Metabolisme, S2 (3 Dosen, 2 SKS)</t>
  </si>
  <si>
    <t>Kuliah Biostatistika, S2 (3 Dosen, 2 SKS)</t>
  </si>
  <si>
    <t>11. Semester Ganjil 2016/2017 (Agustus 2016 s/d Januari 2017)  maksimum 11  SKS per semester</t>
  </si>
  <si>
    <t>Semester Ganjil 2016/2017</t>
  </si>
  <si>
    <t>SK Dekan FMIPA Unand No.: 76/XIII/D/FMIPA-2017</t>
  </si>
  <si>
    <t>https://drive.google.com/file/d/1AQ2dy00LR5cTYr9oThiWhmXrQFsE7Yzt/view?usp=sharing</t>
  </si>
  <si>
    <t>Kuliah Teknik Biologi Lab. Dan Lapangan, Kls. C (4 Dosen, 1 SKS)</t>
  </si>
  <si>
    <t>Praktikum Teknik Biologi Lab. Dan Lapangan, Kls. C (4 Dosen, 1 SKS)</t>
  </si>
  <si>
    <t>12. Semester Genap 2016/2017 (Februari 2017 s/d Juli 2017)  maksimum 11  SKS per semester</t>
  </si>
  <si>
    <t>Kuliah Bahasa Inggris II, Kls. A (5 Dosen, 2 SKS)</t>
  </si>
  <si>
    <t>Semester Genap 2016/2017</t>
  </si>
  <si>
    <t>SK Dekan FMIPA Unand No.: 375/XIII/D/FMIPA-2017</t>
  </si>
  <si>
    <t>https://drive.google.com/file/d/1uzC8YQwv47oQTDdVQ3D4pWVJaK0OVX36/view?usp=sharing</t>
  </si>
  <si>
    <t>Kuliah Bahasa Inggris II, Kls. B (5 Dosen, 2 SKS)</t>
  </si>
  <si>
    <t>OK Sesuai, Dokumen Bisa Ditelusuri, SKS ke-11 dan 12 bernilai 0,5 masing-masingnya</t>
  </si>
  <si>
    <t>Seharusnya nilai bisa menjadi 10,15</t>
  </si>
  <si>
    <t>Kuliah Biologi Mikoriza, Kls. B (2 Dosen, 3 SKS)</t>
  </si>
  <si>
    <t>Kuliah Fitohormon, Kls. A (1 Dosen, 3 SKS)</t>
  </si>
  <si>
    <t>13. Semester Ganjil 2017/2018 (Agustus 2017 s/d Januari 2018)  maksimum 11  SKS per semester</t>
  </si>
  <si>
    <t>Kuliah Teknik Biologi Lab. Dan Lapangan, Kls. A (4 pertemuan, 1 SKS)</t>
  </si>
  <si>
    <t>Semester Ganjil 2017/2018</t>
  </si>
  <si>
    <t>SK Dekan FMIPA Unand No.: 158/XIII/D/FMIPA-2018</t>
  </si>
  <si>
    <t>https://drive.google.com/file/d/1PZsmXiVveiZwqduDKMT4mvnxeyeeG_rr/view?usp=sharing</t>
  </si>
  <si>
    <t>Kuliah Teknik Biologi Lab. Dan Lapangan, Kls. B (4 pertemuan, 1 SKS)</t>
  </si>
  <si>
    <t>Kuliah Fisologi Tumbuhan, Kls. A (7 pertemuan, 3 SKS)</t>
  </si>
  <si>
    <t>Kuliah Fisologi Tumbuhan, Kls. B (7 pertemuan, 3 SKS)</t>
  </si>
  <si>
    <t>14. Semester Genap 2017/2018 (Februari 2018 s/d Juli 2018)  maksimum 11  SKS per semester</t>
  </si>
  <si>
    <t>Kuliah Bahasa Inggris II, Kls. A (4 pertemuan, 2 SKS)</t>
  </si>
  <si>
    <t>Semester Genap 2017/2018</t>
  </si>
  <si>
    <t>SK Dekan FMIPA Unand No.: 225/XIII/D/FMIPA-2018</t>
  </si>
  <si>
    <t>https://drive.google.com/file/d/1AJD2D0xIS3_Q78wlkVizyrmIAkVHVev5/view?usp=sharing</t>
  </si>
  <si>
    <t>Kuliah Bahasa Inggris II, Kls. B (3 pertemuan, 2 SKS)</t>
  </si>
  <si>
    <t>Kuliah Biostatistik, Kls. A (5 pertemuan, 3 SKS)</t>
  </si>
  <si>
    <t>Kuliah Biostatistik, Kls. B (5 pertemuan, 3 SKS)</t>
  </si>
  <si>
    <t>Kuliah Biologi Mikoriza, Kls. A (7 pertemuan, 3 SKS)</t>
  </si>
  <si>
    <t>Kuliah Fitohormon, Kls. A (14 pertemuan, 3 SKS)</t>
  </si>
  <si>
    <t>Kuliah Biostatistika, S2 (7 pertemuan, 2 SKS)</t>
  </si>
  <si>
    <t>https://drive.google.com/file/d/1NocVLQXztcLJLC0a7SRfPCulmq4sPdtM/view?usp=sharing</t>
  </si>
  <si>
    <t>Kuliah Metabolisme, S2 (5 pertemuan, 2 SKS)</t>
  </si>
  <si>
    <t>15. Semester Ganjil 2018/2019 (Agustus 2018 s/d Januari 2019)  maksimum 11  SKS per semester</t>
  </si>
  <si>
    <t>Kuliah Teknik Biologi Lab. Dan Lapangan, Kls. A (3 pertemuan, 1 SKS)</t>
  </si>
  <si>
    <t>Semester Ganjil 2018/2019</t>
  </si>
  <si>
    <t>SK Dekan FMIPA Unand No.: 548/XIII/D/FMIPA-2018</t>
  </si>
  <si>
    <t>https://drive.google.com/file/d/1teod0SpmVD3Q7cdDivmu953Vd85HxtpC/view?usp=sharing</t>
  </si>
  <si>
    <t>Kuliah Teknik Biologi Lab. Dan Lapangan, Kls. B (3 pertemuan, 1 SKS)</t>
  </si>
  <si>
    <t>Kuliah Teknik Biologi Lab. Dan Lapangan, Kls. C (4 pertemuan, 1 SKS)</t>
  </si>
  <si>
    <t>Kuliah Teknik Biologi Lab. Dan Lapangan, Kls. KBI (4 pertemuan, 1 SKS)</t>
  </si>
  <si>
    <t>Kuliah Fisologi Tumbuhan, Kls. KBI (7 pertemuan, 1 SKS)</t>
  </si>
  <si>
    <t>Kuliah Kultur Jaringan Tumbuhan, Kls. A (14 pertemuan, 3 SKS)</t>
  </si>
  <si>
    <t>Kuliah Nutrisi Tumbuhan, Kls. A (7 pertemuan, 3 SKS)</t>
  </si>
  <si>
    <t>Kuliah Bioproses, S2 (4 pertemuan, 2 SKS)</t>
  </si>
  <si>
    <t>https://drive.google.com/file/d/10bQ2W94sLUTJXOfgQcHwE2MXujZnsgn8/view?usp=sharing</t>
  </si>
  <si>
    <t>16. Semester Genap 2018/2019 (Februari 2019 s/d Juli 2019)  maksimum 11  SKS per semester</t>
  </si>
  <si>
    <t>Semester Genap 2018/2019</t>
  </si>
  <si>
    <t>SK Dekan FMIPA Unand No.: 201/XIII/D/FMIPA-2019</t>
  </si>
  <si>
    <t>https://drive.google.com/file/d/1CehMpKau2PHWA9zXr7CeyRtFWQDAweI-/view?usp=sharing</t>
  </si>
  <si>
    <t>Kuliah Bahasa Inggris II, Kls. B (4 pertemuan, 2 SKS)</t>
  </si>
  <si>
    <t>Kuliah Bahasa Inggris II, Kls. KBI (4 pertemuan, 2 SKS)</t>
  </si>
  <si>
    <t>Kuliah Biostatistika, Kls. A (6 pertemuan, 2 SKS)</t>
  </si>
  <si>
    <t>Kuliah Biostatistika, Kls. B (5 pertemuan, 2 SKS)</t>
  </si>
  <si>
    <t>Kuliah Fitohormon, Kls. KBI (14 pertemuan, 3 SKS)</t>
  </si>
  <si>
    <t>Kuliah Biologi Mikoriza, Kls. A (7 pertemuan, 3  SKS)</t>
  </si>
  <si>
    <t>17. Semester Ganjil 2019/2020 (Agustus 2019 s/d Januari 2020)  maksimum 11  SKS per semester</t>
  </si>
  <si>
    <t>Kuliah Teknik Biologi Lab. Dan Lapangan, Kls. A (3 pertemuan, 2 SKS)</t>
  </si>
  <si>
    <t>Semester Ganjil 2019/2020</t>
  </si>
  <si>
    <t>SK Dekan FMIPA Unand No.: 473/XIII/D/FMIPA-2019</t>
  </si>
  <si>
    <t>https://drive.google.com/file/d/1uZVTZSH8KHLklyueMGWY2wqsJzyENAFR/view?usp=sharing</t>
  </si>
  <si>
    <t>Kuliah Teknik Biologi Lab. Dan Lapangan, Kls. KBI (4 pertemuan, 2 SKS)</t>
  </si>
  <si>
    <t>Kuliah Dasar-Dasar Bioprospeksi, Kls. A (4 pertemuan, 2 SKS)</t>
  </si>
  <si>
    <t>Kuliah Dasar-Dasar Bioprospeksi, Kls. B (4 pertemuan, 2 SKS)</t>
  </si>
  <si>
    <t>Kuliah Dasar-Dasar Bioprospeksi, Kls. C (4 pertemuan, 2 SKS)</t>
  </si>
  <si>
    <t>Kuliah Dasar-Dasar Bioprospeksi, Kls. KBI (4 pertemuan, 2 SKS)</t>
  </si>
  <si>
    <t>Kuliah Kultur Jaringan Tumbuhan, Kls. B (14 pertemuan, 3 SKS)</t>
  </si>
  <si>
    <t>18. Semester Genap 2019/2020 (Februari 2020 s/d Juli 2020)  maksimum 11  SKS per semester</t>
  </si>
  <si>
    <t>Semester Genap 2019/2020</t>
  </si>
  <si>
    <t>SK Dekan FMIPA Unand No.: 106/UN16.03.D/KPT/2020</t>
  </si>
  <si>
    <t>https://drive.google.com/file/d/17wrdVEyS9I0fpDfaBeY55iL6fPG6jH8D/view?usp=sharing</t>
  </si>
  <si>
    <t>Kuliah Bahasa Inggris II, Kls. C (4 pertemuan, 2 SKS)</t>
  </si>
  <si>
    <t>Kuliah Biostatistika, Kls. A (6 pertemuan, 3 SKS)</t>
  </si>
  <si>
    <t>Kuliah Biostatistika, Kls. B (6 pertemuan, 3 SKS)</t>
  </si>
  <si>
    <t>Kuliah Biostatistika, Kls. KBI (6 pertemuan, 3 SKS)</t>
  </si>
  <si>
    <t>19. Semester Ganjil 2020/2021 (Agustus 2020 s/d Januari 2021)  maksimum 11  SKS per semester</t>
  </si>
  <si>
    <t>Kuliah Fisologi Tumbuhan, Kls. A (14 pertemuan, 4 SKS)</t>
  </si>
  <si>
    <t>Semester Ganjil 2020/2021</t>
  </si>
  <si>
    <t>SK Dekan FMIPA Unand No.: 304/UN16.03.D/KPT/2020</t>
  </si>
  <si>
    <t>https://drive.google.com/file/d/1pEKR7bLze-xfXLKlI-KoRMMX1jAMrsoN/view?usp=sharing</t>
  </si>
  <si>
    <t>Kuliah Fisologi Tumbuhan, Kls. B (14 pertemuan, 4 SKS)</t>
  </si>
  <si>
    <t>Kuliah Fisologi Tumbuhan, Kls. KBI (14 pertemuan, 4 SKS)</t>
  </si>
  <si>
    <t>20. Semester Genap 2020/2021 (Februari 2021 s/d Juli 2021)  maksimum 11  SKS per semester</t>
  </si>
  <si>
    <t>Kuliah Biostatistika, Kls. A (5 pertemuan, 3 SKS)</t>
  </si>
  <si>
    <t>Semester Genap 2020/2021</t>
  </si>
  <si>
    <t>SK Dekan FMIPA Unand No.: 137/UN16.03.D/XIII/KPT/2021</t>
  </si>
  <si>
    <t>https://drive.google.com/file/d/1nu3lYQFRCI0LgTu7HAtGOPJmcMXVD3Sw/view?usp=sharing</t>
  </si>
  <si>
    <t>Kuliah Biostatistika, Kls. B (5 pertemuan, 3 SKS)</t>
  </si>
  <si>
    <t>Kuliah Biostatistika, Kls. C (6 pertemuan, 3 SKS)</t>
  </si>
  <si>
    <t>Kuliah Biologi Mikoriza, Kls. B (7 pertemuan, 3  SKS)</t>
  </si>
  <si>
    <t>Tidak bisa 10,28 karena Sks ke-11 nilainya 0,5</t>
  </si>
  <si>
    <t>Kuliah Biostatistika, Kls. KBI (5 pertemuan, 3 SKS)</t>
  </si>
  <si>
    <t>Kuliah Fitohormon, Kls. A (15 pertemuan, 3 SKS)</t>
  </si>
  <si>
    <t>21. Semester Ganjil 2021/2022 (Agustus 2021 s/d Januari 2022)  maksimum 11  SKS per semester</t>
  </si>
  <si>
    <t>Kuliah Pengantar Bioteknologi, Kls. KBI (7 pertemuan, 2 SKS)</t>
  </si>
  <si>
    <t>Semester Ganjil 2021/2022</t>
  </si>
  <si>
    <t>SK Dekan FMIPA Unand No.: 324/UN16.03.D/KPT/2021</t>
  </si>
  <si>
    <t>https://drive.google.com/file/d/10-lBAIuc8S2-XxrGw8JGvulBAVFOgiqV/view?usp=sharing</t>
  </si>
  <si>
    <t>Kuliah Fisologi Tumbuhan, Kls. B (4 pertemuan, 3 SKS)</t>
  </si>
  <si>
    <t>Kuliah Biostatistik, Kls. B (5 pertemuan, 2 SKS)</t>
  </si>
  <si>
    <t>Kuliah Fisologi Tumbuhan, Kls. A (4 pertemuan, 3 SKS)</t>
  </si>
  <si>
    <t>Kuliah Biostatistik, Kls. KBI (5 pertemuan, 2 SKS)</t>
  </si>
  <si>
    <t>Kuliah Kultur Jaringan, Kls. A (14 pertemuan, 3 SKS)</t>
  </si>
  <si>
    <t>Kuliah Fisologi Tumbuhan, Kls. KBI (4 pertemuan, 3 SKS)</t>
  </si>
  <si>
    <t>Kuliah Biostatistik, Kls. A (5 pertemuan, 2 SKS)</t>
  </si>
  <si>
    <t>Membimbing seminar (maksimum 1 kum per semester)</t>
  </si>
  <si>
    <t xml:space="preserve">Membimbing kuliah kerja nyata, pratek kerja nyata, praktek kerja lapangan </t>
  </si>
  <si>
    <t>Membimbing dan ikut membimbing dalam menghasilkan disertasi, thesis, skripsi dan laporan akhir studi (maksimum 32 kum per semester)</t>
  </si>
  <si>
    <t>Pembimbing Utama (Disertasi)</t>
  </si>
  <si>
    <t>Pembimbing Utama (Tesis)</t>
  </si>
  <si>
    <t>1. Semester Ganjil 2011/2012 (Agustus 2011 s/d Januari 2012)</t>
  </si>
  <si>
    <t>Rantih Fadhlya Adri, S2 (BP.0921208026)</t>
  </si>
  <si>
    <t>17/01/2012</t>
  </si>
  <si>
    <t>Pembimbing 1</t>
  </si>
  <si>
    <t>Lembar pengesahan Tesis</t>
  </si>
  <si>
    <t>https://drive.google.com/file/d/1OkmNkIgr4Gk7NgnxK7G3LUaXxJchm_g9/view?usp=sharing</t>
  </si>
  <si>
    <t>Sub total pembimbing utama</t>
  </si>
  <si>
    <t>2. Semester Genap 2011/2012 (Februari 2012 s/d Juli 2012)</t>
  </si>
  <si>
    <t>Lusfiani, S2 (BP.0821208022)</t>
  </si>
  <si>
    <t>09/02/2012</t>
  </si>
  <si>
    <t>https://drive.google.com/file/d/1iB-DJQrskRY8SFMf_6ffC8EdCq_U21zG/view?usp=sharing</t>
  </si>
  <si>
    <t>Devi Marselina, S2 (BP.0821208012)</t>
  </si>
  <si>
    <t>31/07/2012</t>
  </si>
  <si>
    <t>https://drive.google.com/file/d/1twKHN9aRi5YCPW1MTQoOYFKuWyRccHJ_/view?usp=sharing</t>
  </si>
  <si>
    <t>3. Semester Ganjil 2012/2013 (Agustus 2012 s/d Januari 2013)</t>
  </si>
  <si>
    <t>Emelda Contesa, S2 (BP.1021208001)</t>
  </si>
  <si>
    <t>03/08/2012</t>
  </si>
  <si>
    <t>https://drive.google.com/file/d/1wXweoxFWVt3L10BGCkI25m_7al_95ize/view?usp=sharing</t>
  </si>
  <si>
    <t>Julida Herdina, S2 (BP.1021208105)</t>
  </si>
  <si>
    <t>22/01/2013</t>
  </si>
  <si>
    <t>https://drive.google.com/file/d/1NfWtZ2vtv9W9uB8kiqu8DTKGp1qgTCoO/view?usp=sharing</t>
  </si>
  <si>
    <t>4. Semester Ganjil 2014/2015 (Agustus 2014 s/d Januari 2015)</t>
  </si>
  <si>
    <t>Haviza Anugra, S2 (BP.1121208108)</t>
  </si>
  <si>
    <t>30/10/2014</t>
  </si>
  <si>
    <t>https://drive.google.com/file/d/1ayuUkaLqwXSCkDhMSgmasAJE-Lm7bl69/view?usp=sharing</t>
  </si>
  <si>
    <t>Fitri Wahyuni, S2 (BP.1121208107)</t>
  </si>
  <si>
    <t>04/11/2014</t>
  </si>
  <si>
    <t>https://drive.google.com/file/d/1gfsutflO_We9A95vfvmR2dukuXAzq01i/view?usp=sharing</t>
  </si>
  <si>
    <t>Dwi Aninditya Siregar, S2 (BP.1121208109)</t>
  </si>
  <si>
    <t>05/11/2014</t>
  </si>
  <si>
    <t>https://drive.google.com/file/d/1Uxn-BiXMhfgdUDYqwIG7UAPtj-5nWPJ5/view?usp=sharing</t>
  </si>
  <si>
    <t>5. Semester Genap 2015/2016 (Februari 2016 s/d Juli 2016)</t>
  </si>
  <si>
    <t>Tiara, S2 (BP.1220422018)</t>
  </si>
  <si>
    <t>02/05/2016</t>
  </si>
  <si>
    <t>https://drive.google.com/file/d/1GztZvCr9qsq-8jMwGAfa-w9Q0wIaU6k1/view?usp=sharing</t>
  </si>
  <si>
    <t>Eka Muliani, S2 (BP.1320422020)</t>
  </si>
  <si>
    <t>28/07/2016</t>
  </si>
  <si>
    <t>https://drive.google.com/file/d/16cU_7jXBxbRt5ZP_q2B1vhJSlBQe3Eed/view?usp=sharing</t>
  </si>
  <si>
    <t>6. Semester Genap 2018/2019 (Februari 2019 s/d Juli 2019)</t>
  </si>
  <si>
    <t>Raudhatul Jannah, S2 (BP.1620422013)</t>
  </si>
  <si>
    <t>01/07/2019</t>
  </si>
  <si>
    <t>https://drive.google.com/file/d/15XIATmxhWklAtjVrPCQxyQJjCD2ZtvMv/view?usp=sharing</t>
  </si>
  <si>
    <t>7. Semester Ganjil 2019/2020 (Agustus 2019 s/d Januari 2020)</t>
  </si>
  <si>
    <t>Reini, S2 (BP.1720422005)</t>
  </si>
  <si>
    <t>25/10/2019</t>
  </si>
  <si>
    <t>https://drive.google.com/file/d/1vLheVg2GqZGxpmlJ7KkkpRSkqPlS-wbA/view?usp=sharing</t>
  </si>
  <si>
    <t>Oza Sriyuni, S2 (BP.1720422003)</t>
  </si>
  <si>
    <t>10/01/2020</t>
  </si>
  <si>
    <t>https://drive.google.com/file/d/1vb-XEeTVdTYOpRxISTwzv4uSY18qxgqO/view?usp=sharing</t>
  </si>
  <si>
    <t>8. Semester Genap 2020/2021 (Februari 2021 s/d Juli 2021)</t>
  </si>
  <si>
    <t>Putri Aliyyanti, S2 (BP.1920422001)</t>
  </si>
  <si>
    <t>10/05/2021</t>
  </si>
  <si>
    <t>https://drive.google.com/file/d/19mCCVXShsouAC8h8miDSoVTMFymnv6Qg/view?usp=sharing</t>
  </si>
  <si>
    <t>Mikel Yulia, S2 (BP.1720422015)</t>
  </si>
  <si>
    <t>https://drive.google.com/file/d/1HArtup8gP1OxxHbbi8fbVLbabbRzYWO0/view?usp=sharing</t>
  </si>
  <si>
    <t>Selvie Rimayani, S2 (BP.1720422009)</t>
  </si>
  <si>
    <t>05/07/2021</t>
  </si>
  <si>
    <t>https://drive.google.com/file/d/1IKuH1Kv83kPHVFTR1Ppwd9H8WfZpmPrk/view?usp=sharing</t>
  </si>
  <si>
    <t>Nola Suryani Putri, S2 (BP.1720422015)</t>
  </si>
  <si>
    <t>16/07/2021</t>
  </si>
  <si>
    <t>https://drive.google.com/file/d/1wDXfxa7DfwJyARx5GxMx87RZyEbmNTUv/view?usp=sharing</t>
  </si>
  <si>
    <t>Pembimbing Utama (Skripsi)</t>
  </si>
  <si>
    <t>Dewi Handayani, S1 (BP.07933009)</t>
  </si>
  <si>
    <t>24/11/2011</t>
  </si>
  <si>
    <t>Lembar pengesahan Skripsi</t>
  </si>
  <si>
    <t>https://drive.google.com/file/d/1LkYUU5Y23YBY4SN4NzAY81wkr7jEIclT/view?usp=sharing</t>
  </si>
  <si>
    <t>Haviza Anugra, S1 (BP.07933008)</t>
  </si>
  <si>
    <t>24/01/2012</t>
  </si>
  <si>
    <t>https://drive.google.com/file/d/1t4nauwIUaR83TPr3fbrW90gmFQ3Qfk05/view?usp=sharing</t>
  </si>
  <si>
    <t>2. Semester Ganjil 2012/2013 (Agustus 2012 s/d Januari 2013)</t>
  </si>
  <si>
    <t>Gita Prima Yudha, S1 (BP.0810422028)</t>
  </si>
  <si>
    <t>17/01/2013</t>
  </si>
  <si>
    <t>https://drive.google.com/file/d/1uwo6Mx7DR2YKMGQzl5xRrF3FT41iZZP7/view?usp=sharing</t>
  </si>
  <si>
    <t>3. Semester Ganjil 2013/2014 (Agustus 2013 s/d Januari 2014)</t>
  </si>
  <si>
    <t>Marta Linda, S1 (BP.0910423084)</t>
  </si>
  <si>
    <t>06/11/2013</t>
  </si>
  <si>
    <t>https://drive.google.com/file/d/1y006hsXpOnZIw8yiTspIMq2OWj5Pc4hO/view?usp=sharing</t>
  </si>
  <si>
    <t>Akhyar Salim, S1 (BP.0910423104)</t>
  </si>
  <si>
    <t>09/01/2014</t>
  </si>
  <si>
    <t>https://drive.google.com/file/d/1Lzmv-WHl7nV09RMKJnL9bMmwYK-QTDrP/view?usp=sharing</t>
  </si>
  <si>
    <t>4. Semester Genap 2013/2014 (Februari 2014 s/d Juli 2014)</t>
  </si>
  <si>
    <t>Nurul Alifah, S1 (BP.0910423114)</t>
  </si>
  <si>
    <t>06/05/2014</t>
  </si>
  <si>
    <t>https://drive.google.com/file/d/1FIYhEtjKY9gfuGn5wZewg0i7NyWifRpd/view?usp=sharing</t>
  </si>
  <si>
    <t>Dola Ratna Yulizar, S1 (BP.0910422050)</t>
  </si>
  <si>
    <t>07/05/2014</t>
  </si>
  <si>
    <t>https://drive.google.com/file/d/1JD8X6dwecbCS3acyHWL8acTmGSDB3oBp/view?usp=sharing</t>
  </si>
  <si>
    <t>5. Semester Ganjil 2014/2015 (Agustus 2014 s/d Januari 2015)</t>
  </si>
  <si>
    <t>Nailul Rahmi Aulya, S1 (BP.1010423009)</t>
  </si>
  <si>
    <t>28/10/2014</t>
  </si>
  <si>
    <t>https://drive.google.com/file/d/1l9SXd2sGq3RO1DD2JJwhjwDMLh2EPSXc/view?usp=sharing</t>
  </si>
  <si>
    <t>Putri Seti Ayu, S1 (BP.1010423037)</t>
  </si>
  <si>
    <t>https://drive.google.com/file/d/1iIks67_e2Kjt2XvKlx3c5aj6DK5x704D/view?usp=sharing</t>
  </si>
  <si>
    <t>Novia Rika Deli, S1 (BP.1010422031)</t>
  </si>
  <si>
    <t>21/01/2015</t>
  </si>
  <si>
    <t>https://drive.google.com/file/d/15e8pghysD0g8otmHMjzpQpq0wtyTpZ-6/view?usp=sharing</t>
  </si>
  <si>
    <t>6. Semester Genap 2014/2015 (Februari 2014 s/d Juli 2015)</t>
  </si>
  <si>
    <t>Anita Sari, S1 (BP.0910423088)</t>
  </si>
  <si>
    <t>28/04/2015</t>
  </si>
  <si>
    <t>https://drive.google.com/file/d/1J2jQFRocq3BC7Yx1kg7HSp1XEWh139rF/view?usp=sharing</t>
  </si>
  <si>
    <t>Feby Zulya, S1 (BP.0910423111)</t>
  </si>
  <si>
    <t>04/05/2015</t>
  </si>
  <si>
    <t>https://drive.google.com/file/d/13xv4Qfo44WVvxdaBN94M4ly_1FjV2YWL/view?usp=sharing</t>
  </si>
  <si>
    <t>Rahmila Dewita, S1 (BP.1110423022)</t>
  </si>
  <si>
    <t>27/07/2015</t>
  </si>
  <si>
    <t>https://drive.google.com/file/d/1Mke0y6GoJxW2ey5xNtJ47h_sH8l4pFvI/view?usp=sharing</t>
  </si>
  <si>
    <t>7. Semester Ganjil 2015/2016 (Agustus 2015 s/d Januari 2016)</t>
  </si>
  <si>
    <t>Vivi Zuhelmi, S1 (BP.1110421014)</t>
  </si>
  <si>
    <t>21/09/2015</t>
  </si>
  <si>
    <t>https://drive.google.com/file/d/1OtiW3AlnMcfLaWTKRga2FTT8mvR5qwGE/view?usp=sharing</t>
  </si>
  <si>
    <t>Meri Delita, S1 (BP.1110423010)</t>
  </si>
  <si>
    <t>28/09/2015</t>
  </si>
  <si>
    <t>https://drive.google.com/file/d/1ta8IGBZzI7Zxjsj53uJr190HFASXEsXh/view?usp=sharing</t>
  </si>
  <si>
    <t>Ivo Octaviani, S1 (BP.1110422025)</t>
  </si>
  <si>
    <t>29/10/2015</t>
  </si>
  <si>
    <t>https://drive.google.com/file/d/13xAf8DYR_a7ds5bzybQokMOnTR_WWJCE/view?usp=sharing</t>
  </si>
  <si>
    <t>Yossi Eka Saputri, S1 (BP.1110423005)</t>
  </si>
  <si>
    <t>https://drive.google.com/file/d/1MXxelGRc30iVIFGQOJxngkstoW5wWOv-/view?usp=sharing</t>
  </si>
  <si>
    <t>Nazhira Fadhilah, S1 (BP.1110423046)</t>
  </si>
  <si>
    <t>21/12/2015</t>
  </si>
  <si>
    <t>https://drive.google.com/file/d/1PUY9E1Yfvrup3bebZlT-v4W1UkPbyvH2/view?usp=sharing</t>
  </si>
  <si>
    <t>Agusti Apriliani, S1 (BP.1110423046)</t>
  </si>
  <si>
    <t>https://drive.google.com/file/d/1XJuZvtDoDoWcT9zRt9fnN2jN21A9K1XV/view?usp=sharing</t>
  </si>
  <si>
    <t>Reini, S1 (BP.1210423042)</t>
  </si>
  <si>
    <t>16/01/2016</t>
  </si>
  <si>
    <t>https://drive.google.com/file/d/1atTuidnMa1eD2CKGmv2LduC26hiUbEJR/view?usp=sharing</t>
  </si>
  <si>
    <t>8. Semester Ganjil 2016/2017 (Agustus 2016 s/d Januari 2017)</t>
  </si>
  <si>
    <t>Elvina Sari, S1 (BP.1110423049)</t>
  </si>
  <si>
    <t>22/12/2016</t>
  </si>
  <si>
    <t>https://drive.google.com/file/d/1NYrbZ8Xa0dTUOAyjmaNUVzh9denrhLyZ/view?usp=sharing</t>
  </si>
  <si>
    <t>Elfi Rahmi, S1 (BP.1210422050)</t>
  </si>
  <si>
    <t>18/01/2017</t>
  </si>
  <si>
    <t>https://drive.google.com/file/d/1KTbb9Hd3QTpLxydJZWVxYDb3LtdRe-YN/view?usp=sharing</t>
  </si>
  <si>
    <t>Wika Mardhiyah, S1 (BP.1210422001)</t>
  </si>
  <si>
    <t>23/01/2017</t>
  </si>
  <si>
    <t>https://drive.google.com/file/d/1gtNgE6Yk-lNgWWkxJyrlG3DQeIOVQhm5/view?usp=sharing</t>
  </si>
  <si>
    <t>Husri Meli, S1 (BP.1210421012)</t>
  </si>
  <si>
    <t>24/01/2017</t>
  </si>
  <si>
    <t>https://drive.google.com/file/d/1hU8qQKSrXUYIYKkklyIKz5KIrhQStfFz/view?usp=sharing</t>
  </si>
  <si>
    <t>Anita Tri Astuti, S1 (BP.1210423025)</t>
  </si>
  <si>
    <t>https://drive.google.com/file/d/1e4cwUn1nnjLc-B14S5rtsQli-XKRqRA9/view?usp=sharing</t>
  </si>
  <si>
    <t>9. Semester Ganjil 2017/2018 (Agustus 2017 s/d Januari 2018)</t>
  </si>
  <si>
    <t>Asih Yulia Rahmadani, S1 (BP.1310422009)</t>
  </si>
  <si>
    <t>25/10/2017</t>
  </si>
  <si>
    <t>https://drive.google.com/file/d/1tp1mGkDBu8Jck2Lh_BzHOINJFnT_uo0Z/view?usp=sharing</t>
  </si>
  <si>
    <t>Tressa Pratywi Gupitasari, S1 (BP.1210422047)</t>
  </si>
  <si>
    <t>16/11/2017</t>
  </si>
  <si>
    <t>https://drive.google.com/file/d/1LfzqfRpu4ylHyw_PFU3M0Y6Zrj5fyqZv/view?usp=sharing</t>
  </si>
  <si>
    <t>Zicka Mulyawati, S1 (BP.1310422015)</t>
  </si>
  <si>
    <t>08/01/2018</t>
  </si>
  <si>
    <t>https://drive.google.com/file/d/1t4CDeMK0D0zUPavq8FfgSAvO1qwJSPxU/view?usp=sharing</t>
  </si>
  <si>
    <t>10. Semester Genap 2017/2018 (Februari 2018 s/d Juli 2018)</t>
  </si>
  <si>
    <t>Aisyah, S1 (BP.1110422009)</t>
  </si>
  <si>
    <t>27/07/2018</t>
  </si>
  <si>
    <t>https://drive.google.com/file/d/1gE00JOh6hfeltlKmoT36IIuODTEVwMaa/view?usp=sharing</t>
  </si>
  <si>
    <t>11. Semester Ganjil 2018/2019 (Agustus 2018 s/d Januari 2019)</t>
  </si>
  <si>
    <t>Yulieta Febrina Sari, S1 (BP.1410421017)</t>
  </si>
  <si>
    <t>16/10/2018</t>
  </si>
  <si>
    <t>https://drive.google.com/file/d/1tlguR3cae4hE2UxTWXJoOtnC2skuFenA/view?usp=sharing</t>
  </si>
  <si>
    <t>Sri Wahyuni, S1 (BP.1410421032)</t>
  </si>
  <si>
    <t>14/01/2019</t>
  </si>
  <si>
    <t>https://drive.google.com/file/d/1hwx3gSYlAY0uJrjMGeYNhrJiYIjzVC7v/view?usp=sharing</t>
  </si>
  <si>
    <t>Finarti, S1 (BP.1410422048)</t>
  </si>
  <si>
    <t>15/01/2019</t>
  </si>
  <si>
    <t>https://drive.google.com/file/d/14hLfOI2q23gLjekIB_dAJSBSWAKRCpiV/view?usp=sharing</t>
  </si>
  <si>
    <t>12. Semester Genap 2018/2019 (Februari 2019 s/d Juli 2019)</t>
  </si>
  <si>
    <t>Isma Wati, S1 (BP.1510422025)</t>
  </si>
  <si>
    <t>18/07/2019</t>
  </si>
  <si>
    <t>https://drive.google.com/file/d/1FKwB8IdsfANBKpZcFsH-b2Zqv13FBGEf/view?usp=sharing</t>
  </si>
  <si>
    <t>Ika Mardatillah, S1 (BP.1510422033)</t>
  </si>
  <si>
    <t>19/07/2019</t>
  </si>
  <si>
    <t>https://drive.google.com/file/d/14LBlLZiCwSlB5L0OLtbdykRjFS1wcT1L/view?usp=sharing</t>
  </si>
  <si>
    <t>Reza Oktavia, S1 (BP.1510421003)</t>
  </si>
  <si>
    <t>25/07/2019</t>
  </si>
  <si>
    <t>https://drive.google.com/file/d/1ZOEPLojsnG3tWO6F6epZS9WyJOFsq6kw/view?usp=sharing</t>
  </si>
  <si>
    <t>13. Semester Ganjil 2019/2020 (Agustus 2019 s/d Januari 2020)</t>
  </si>
  <si>
    <t>Fauziaturrahmi, S1 (BP.1510421015)</t>
  </si>
  <si>
    <t>22/01/2020</t>
  </si>
  <si>
    <t>https://drive.google.com/file/d/1EJc7BY0ItTYilek7qHOaLRsBJ9PZiYZs/view?usp=sharing</t>
  </si>
  <si>
    <t>14. Semester Ganjil 2020/2021 (Agustus 2020 s/d Januari 2021)</t>
  </si>
  <si>
    <t>Regita Cahyani, S1 (BP.1610423002)</t>
  </si>
  <si>
    <t>10/11/2020</t>
  </si>
  <si>
    <t>https://drive.google.com/file/d/1fTqKYWOwHyZDVeHE8m4CuHjZIJWiCgcv/view?usp=sharing</t>
  </si>
  <si>
    <t>15. Semester Genap 2020/2021 (Februari 2021 s/d Juli 2021)</t>
  </si>
  <si>
    <t>Sri Wahyuni, S1 (BP.1610423002)</t>
  </si>
  <si>
    <t>04/02/2021</t>
  </si>
  <si>
    <t>https://drive.google.com/file/d/1smnRnv6VqCRvffW5xVL8pn_Gi3xsjera/view?usp=sharing</t>
  </si>
  <si>
    <t>Angie Suryani, S1 (BP.1610422023)</t>
  </si>
  <si>
    <t>https://drive.google.com/file/d/1y3Ih6rqXQ3Y3vDmp2Km0LPBtsHo7DAoC/view?usp=sharing</t>
  </si>
  <si>
    <t>Rizka Putri Artha, S1 (BP.1610422035)</t>
  </si>
  <si>
    <t>26/03/2021</t>
  </si>
  <si>
    <t>https://drive.google.com/file/d/1FY7j_3CfQ9TyZyPJGEZuZFuRPqYpZszs/view?usp=sharing</t>
  </si>
  <si>
    <t>Sintia Rahmadani, S1 (BP.1710423012)</t>
  </si>
  <si>
    <t>29/06/2021</t>
  </si>
  <si>
    <t>https://drive.google.com/file/d/1pdA2VLykQfSSAX3XZ3uAKfEttia27-Py/view?usp=sharing</t>
  </si>
  <si>
    <t>16. Semester Ganjil 2021/2022 (Agustus 2021 s/d Januari 2022)</t>
  </si>
  <si>
    <t>Syifa Ulia, S1 (BP.1710421025)</t>
  </si>
  <si>
    <t>27/08/2021</t>
  </si>
  <si>
    <t>https://drive.google.com/file/d/1D8B6kQMvfZr9Jb8ghStNVizUXpLDgaZ0/view?usp=sharing</t>
  </si>
  <si>
    <t>Fanny Sukria Fatma, S1 (BP.1610422047)</t>
  </si>
  <si>
    <t>17/11/2021</t>
  </si>
  <si>
    <t>https://drive.google.com/file/d/1_NC78gJZ5NFPL_l1U7BSrGnwfYVPDkX2/view?usp=sharing</t>
  </si>
  <si>
    <t>Julita, S1 (BP.1710423022)</t>
  </si>
  <si>
    <t>30/12/2021</t>
  </si>
  <si>
    <t>https://drive.google.com/file/d/1IqyC2h7C6JqkqkUrwBrvOV3Gxb_vQQkI/view?usp=sharing</t>
  </si>
  <si>
    <t>Pembimbing Pendamping/Pembantu (Disertasi)</t>
  </si>
  <si>
    <t>1. Semester Genap 2014/2015 (Februari 2015 s/d Juli 2015)</t>
  </si>
  <si>
    <t>Zahanis, S3 (BP.06301032)</t>
  </si>
  <si>
    <t>2015</t>
  </si>
  <si>
    <t>Pembimbing 3</t>
  </si>
  <si>
    <t>Lembar pengesahan Disertasi</t>
  </si>
  <si>
    <t>https://drive.google.com/file/d/1bbnv_bTyIK4piUCbfNFdxJfoYu7bm003/view?usp=sharing</t>
  </si>
  <si>
    <t>Pembimbing Pendamping/Pembantu (Tesis)</t>
  </si>
  <si>
    <t>1. Semester Genap 2010/2011 (Februari 2011 s/d Juli 2011)</t>
  </si>
  <si>
    <t>Ressy Karmila, S2 (BP.0821208005)</t>
  </si>
  <si>
    <t>26/07/2021</t>
  </si>
  <si>
    <t>Pembimbing 2</t>
  </si>
  <si>
    <t>https://drive.google.com/file/d/1-nNLAz3PvrrFysOUfUc14L04JpfSqzcf/view?usp=sharing</t>
  </si>
  <si>
    <t>2. Semester Genap 2014/2015 (Februari 2015 s/d Juli 2015)</t>
  </si>
  <si>
    <t>Yeni Indriani, S2 (BP.2020421003)</t>
  </si>
  <si>
    <t>06/05/2021</t>
  </si>
  <si>
    <t>https://drive.google.com/file/d/1Lz0fjvpOoO0-PzFP-8H1ZXLmZZqvQHnI/view?usp=sharing</t>
  </si>
  <si>
    <t>Pembimbing Pendamping/Pembantu (Skripsi)</t>
  </si>
  <si>
    <t>Fitri Wahyuni, S1 (BP.07933028)</t>
  </si>
  <si>
    <t>08/12/2011</t>
  </si>
  <si>
    <t>https://drive.google.com/file/d/1AOVt81j1-2sSvQtKlxRSJL5fm6aJX55q/view?usp=sharing</t>
  </si>
  <si>
    <t>Sub total pembimbing Pendamping</t>
  </si>
  <si>
    <t>Widia Rahmatullah, S1 (BP.0810421009)</t>
  </si>
  <si>
    <t>27/04/2012</t>
  </si>
  <si>
    <t>https://drive.google.com/file/d/18EopyOIDUV4-KRjf32mDeO8OPs8eM4bx/view?usp=sharing</t>
  </si>
  <si>
    <t>Gian Wulandari, S1 (BP.0910422058)</t>
  </si>
  <si>
    <t>27/01/2014</t>
  </si>
  <si>
    <t>https://drive.google.com/file/d/1lKrHAmF6pybjYODmGe4nQkBvHlOYlyaU/view?usp=sharing</t>
  </si>
  <si>
    <t>4. Semester Genap 2013/2014 (Februari 2013 s/d Juli 2014)</t>
  </si>
  <si>
    <t>Elfans Bawalsyah S.A., S1 (BP.07133006)</t>
  </si>
  <si>
    <t>https://drive.google.com/file/d/1VGXQZM5PQEZyTqJjVvR9NXCZar3eX3PV/view?usp=sharing</t>
  </si>
  <si>
    <t>Mayola Arda, S1 (BP.1010422017)</t>
  </si>
  <si>
    <t>https://drive.google.com/file/d/1Oh7agmrUCuUTLjhpq2KMrpjc4dJHLOfd/view?usp=sharing</t>
  </si>
  <si>
    <t>Wenny Rahma Gusni, S1 (BP.0910421016)</t>
  </si>
  <si>
    <t>https://drive.google.com/file/d/1JyUohGtATExXvYcLr5Qw4GAlbr3J8gGV/view?usp=sharing</t>
  </si>
  <si>
    <t>5. Semester Genap 2014/2015 (Februari 2015 s/d Juli 2015)</t>
  </si>
  <si>
    <t>Astari Lolita, S1 (BP.1110422022)</t>
  </si>
  <si>
    <t>24/07/2015</t>
  </si>
  <si>
    <t>https://drive.google.com/file/d/1-9diGYuH67xpIkS95JRI4kZptWNg50LW/view?usp=sharing</t>
  </si>
  <si>
    <t>Nurul Owanda, S1 (BP.1110422035)</t>
  </si>
  <si>
    <t>https://drive.google.com/file/d/1wUd76pHMlxW8OlPjNrEK4Jh3bI6502ao/view?usp=sharing</t>
  </si>
  <si>
    <t>6. Semester Ganjil 2015/2016 (Agustus 2015 s/d Januari 2016)</t>
  </si>
  <si>
    <t>Kharlina Yulianis, S1 (BP.1110421011)</t>
  </si>
  <si>
    <t>https://drive.google.com/file/d/1kseRwd_i7aDyMRikcrN5Tf8Bgh2AvrEN/view?usp=sharing</t>
  </si>
  <si>
    <t>Rizqa Zidna C., S1 (BP.1110423006)</t>
  </si>
  <si>
    <t>27/01/2016</t>
  </si>
  <si>
    <t>https://drive.google.com/file/d/1-7kaxaaQk_8dAXiNrZIbo-AQ0cgzquUT/view?usp=sharing</t>
  </si>
  <si>
    <t>7. Semester Genap 2015/2016 (Februari 2016 s/d Juli 2016)</t>
  </si>
  <si>
    <t>Raudhatul Jannah, S1 (BP.1110422020)</t>
  </si>
  <si>
    <t>25/04/2016</t>
  </si>
  <si>
    <t>https://drive.google.com/file/d/1SYaFBIiSIp8e7fWIHdd2346HJothmvjY/view?usp=sharing</t>
  </si>
  <si>
    <t>Alponsin, S1 (BP.1110422021)</t>
  </si>
  <si>
    <t>28/04/2016</t>
  </si>
  <si>
    <t>https://drive.google.com/file/d/1a4xrtX94wju74GvxDCk-6GXVcQXkVJGU/view?usp=sharing</t>
  </si>
  <si>
    <t>Elvira, S1 (BP.1110423047)</t>
  </si>
  <si>
    <t>https://drive.google.com/file/d/1emPm6JizcB2EYoQjFGeB0DYh7WTH4q7A/view?usp=sharing</t>
  </si>
  <si>
    <t>Asih Maharani, S1 (BP.1210422016)</t>
  </si>
  <si>
    <t>https://drive.google.com/file/d/1XdovkYP4NuAeHg7sV8UqgF315dg5zGVr/view?usp=sharing</t>
  </si>
  <si>
    <t>Ayu Utami Rezki, S1 (BP.1210423022)</t>
  </si>
  <si>
    <t>25/01/2017</t>
  </si>
  <si>
    <t>https://drive.google.com/file/d/1PKd6R4yYl2yEKHUIwsM9WrWjuJzXZGOx/view?usp=sharing</t>
  </si>
  <si>
    <t>Yosendra Prisilla, S1 (BP.1310421030)</t>
  </si>
  <si>
    <t>https://drive.google.com/file/d/1brUAxv7mijPAPzWbjfWMDG4J99t3KA9E/view?usp=sharing</t>
  </si>
  <si>
    <t>Putri Aliyyanti, S1 (BP.1410422012)</t>
  </si>
  <si>
    <t>13/07/2018</t>
  </si>
  <si>
    <t>https://drive.google.com/file/d/18qsLl0v77XxwQRqx3hLd4kmwgSg3QYO0/view?usp=sharing</t>
  </si>
  <si>
    <t>Rizna Wita, S1 (BP.1410421002)</t>
  </si>
  <si>
    <t>https://drive.google.com/file/d/1Fv9zVIX1hKyPQ3mcL15i0AC5poXH8krj/view?usp=sharing</t>
  </si>
  <si>
    <t>Azharia Khalida, S1 (BP.1410422009)</t>
  </si>
  <si>
    <t>https://drive.google.com/file/d/1FziWIl3OeCsPlZs7ramKiS69wRfh6T2u/view?usp=sharing</t>
  </si>
  <si>
    <t>Fikratul Azizah, S1 (BP.1410421040)</t>
  </si>
  <si>
    <t>https://drive.google.com/file/d/1_KYtNpA9UvqJspIq-cdTP9uO6bFBUo89/view?usp=sharing</t>
  </si>
  <si>
    <t>12. Semester Ganjil 2020/2021 (Agustus 2020 s/d Januari 2021)</t>
  </si>
  <si>
    <t>Aulia Putri, S1 (BP.1610421031)</t>
  </si>
  <si>
    <t xml:space="preserve">10/11/2020 </t>
  </si>
  <si>
    <t>https://drive.google.com/file/d/1s19KgathiIcaXlzj6PHy4SgMmFbEuhMD/view?usp=sharing</t>
  </si>
  <si>
    <t>Dina Zhoni Susanti, S1 (BP.1610422014)</t>
  </si>
  <si>
    <t xml:space="preserve">03/12/2020 </t>
  </si>
  <si>
    <t>https://drive.google.com/file/d/1SYWvLo2GUSdVAEFhtAlSvtacdabX_SsK/view?usp=sharing</t>
  </si>
  <si>
    <t>Indah Latifah, S1 (BP.1610422054)</t>
  </si>
  <si>
    <t xml:space="preserve">30/12/2020 </t>
  </si>
  <si>
    <t>https://drive.google.com/file/d/128HAUAkBGkXRRxlBZjeKUijql_5qlnwD/view?usp=sharing</t>
  </si>
  <si>
    <t>Nafa Yulianti, S1 (BP.1610422033)</t>
  </si>
  <si>
    <t xml:space="preserve">13/01/2021 </t>
  </si>
  <si>
    <t>https://drive.google.com/file/d/1SIxqm6d5UiURfOxDgG3-J7TPQDdIvFTV/view?usp=sharing</t>
  </si>
  <si>
    <t>13. Semester Genap 2020/2021 (Februari 2021 s/d Juli 2021)</t>
  </si>
  <si>
    <t>Prastiwi Yulia Helmiza, S1 (BP.1610422013)</t>
  </si>
  <si>
    <t>24/02/2021</t>
  </si>
  <si>
    <t>https://drive.google.com/file/d/1HkHtgWbF2ob0-c-XqhbCwXaxEW8ddNWs/view?usp=sharing</t>
  </si>
  <si>
    <t>Rahma Rani Safitri, S1 (BP.1610422031)</t>
  </si>
  <si>
    <t>https://drive.google.com/file/d/1N5teGOf7UdGz7NIxO1rNtqth7BpSNlQV/view?usp=sharing</t>
  </si>
  <si>
    <t>14. Semester Ganjil 2021/2022 (Agustus 2021 s/d Januari 2022)</t>
  </si>
  <si>
    <t>Fira Julia Putri, S1 (BP.1710423020)</t>
  </si>
  <si>
    <t>26/08/2021</t>
  </si>
  <si>
    <t>https://drive.google.com/file/d/1nXaC2_xZBWZd83Q1lUt9Bp6qmZDgFlBQ/view?usp=sharing</t>
  </si>
  <si>
    <t>Yella Prastika Yuda, S1 (BP.1710423031)</t>
  </si>
  <si>
    <t>https://drive.google.com/file/d/1o8WPhj9rBfN2M-ouKWbCbHMTEWN_jDwS/view?usp=sharing</t>
  </si>
  <si>
    <t>Fina Fitrilita, S1 (BP.1610422021)</t>
  </si>
  <si>
    <t>https://drive.google.com/file/d/1EVEfYxoAWCTJ_OW-3CYOSu_QJM9h7Ti8/view?usp=sharing</t>
  </si>
  <si>
    <t xml:space="preserve">Ketua Penguji </t>
  </si>
  <si>
    <t>Rahma Fitriana, S1 (BP.05933018)</t>
  </si>
  <si>
    <t>24/06/2011</t>
  </si>
  <si>
    <t>Berita Acara Ujian</t>
  </si>
  <si>
    <t>https://drive.google.com/file/d/1o6fhnfbIxGljPqSPY95q5IGyOdIl4l_N/view?usp=sharing</t>
  </si>
  <si>
    <t>Sub total Ketua Penguji</t>
  </si>
  <si>
    <t>2. Semester Ganjil 2011/2012 (Agustus 2011 s/d Januari 2012)</t>
  </si>
  <si>
    <t>Dewi Kurniati, S1 (BP.05133044)</t>
  </si>
  <si>
    <t>09/08/2011</t>
  </si>
  <si>
    <t>https://drive.google.com/file/d/12qpH7rBlA0tExxIfUyOBKem-b1eIosQK/view?usp=sharing</t>
  </si>
  <si>
    <t>Harianty, S1 (BP.07133063)</t>
  </si>
  <si>
    <t>28/10/2011</t>
  </si>
  <si>
    <t>https://drive.google.com/file/d/1VMkfOo19YqjiNpamwSu70K9QDpJKwi7q/view?usp=sharing</t>
  </si>
  <si>
    <t>Roza Melza, S1 (BP.07933023)</t>
  </si>
  <si>
    <t>02/11/2011</t>
  </si>
  <si>
    <t>https://drive.google.com/file/d/1ysTYYdx5v7OB_vZxa30DiLhYwPW-KVgA/view?usp=sharing</t>
  </si>
  <si>
    <t>Lowynda Novyantica, S1 (BP.07933013)</t>
  </si>
  <si>
    <t>22/12/2011</t>
  </si>
  <si>
    <t>https://drive.google.com/file/d/1WHtYGxlKwWPJfr2wNyXBt0Kfq6Vv8akn/view?usp=sharing</t>
  </si>
  <si>
    <t>3. Semester Genap 2011/2012 (Februari 2012 s/d Juli 2012)</t>
  </si>
  <si>
    <t>Zulhilmi, S1 (BP.07133061)</t>
  </si>
  <si>
    <t>07/05/2012</t>
  </si>
  <si>
    <t>https://drive.google.com/file/d/1eQNRRq0aEL-p6VX01pl63boajMy5gkEP/view?usp=sharing</t>
  </si>
  <si>
    <t>Revi Novila Shinta, S1 (BP.0810422055)</t>
  </si>
  <si>
    <t>19/07/2012</t>
  </si>
  <si>
    <t>https://drive.google.com/file/d/1hPjPzU19jL6uOoH3Kv39M3uMhvDSrXgL/view?usp=sharing</t>
  </si>
  <si>
    <t>4. Semester Genap 2012/2013 (Februari 2013 s/d Juli 2013)</t>
  </si>
  <si>
    <t>Dina Barthana, S1 (BP.0910423077)</t>
  </si>
  <si>
    <t>07/05/2013</t>
  </si>
  <si>
    <t>https://drive.google.com/file/d/16GKYLO6p1mwn8dQTQHNBsg-ym7jV93jw/view?usp=sharing</t>
  </si>
  <si>
    <t>5. Semester Ganjil 2013/2014 (Agustus 2013 s/d Januari 2014)</t>
  </si>
  <si>
    <t>Erni Febriyanti, S1 (BP.0910422021)</t>
  </si>
  <si>
    <t>14/08/2013</t>
  </si>
  <si>
    <t>https://drive.google.com/file/d/1aUGalBl9SvHbi8Qy1HCWkdHq2Rp9Lb8V/view?usp=sharing</t>
  </si>
  <si>
    <t>6. Semester Genap 2013/2014 (Februari 2014 s/d Juli 2014)</t>
  </si>
  <si>
    <t>Aghni Aznia, S1 (BP.0910422045)</t>
  </si>
  <si>
    <t>03/04/2014</t>
  </si>
  <si>
    <t>https://drive.google.com/file/d/1MJab3lwQTQ__6OEiNdJkBmbSGyJ1CrY8/view?usp=sharing</t>
  </si>
  <si>
    <t>Dina Hayati Putri, S1 (BP.1010422043)</t>
  </si>
  <si>
    <t>05/05/2014</t>
  </si>
  <si>
    <t>https://drive.google.com/file/d/1V8Eu4bvsjwrDHZQdujvn6ncig6zWighQ/view?usp=sharing</t>
  </si>
  <si>
    <t>Aditya Wira Atmaja, S1 (BP.0910422033)</t>
  </si>
  <si>
    <t>https://drive.google.com/file/d/1whEWI4-Kmlw3Booe1vlQfeeZjq1f1VbY/view?usp=sharing</t>
  </si>
  <si>
    <t>7. Semester Ganjil 2014/2015 (Agustus 2014 s/d Januari 2015)</t>
  </si>
  <si>
    <t>Risca Adelina Atro, S1 (BP.0910422074)</t>
  </si>
  <si>
    <t>https://drive.google.com/file/d/1m7tY5XNTSvKmMkZkmrDHNRrQqJY1WtCI/view?usp=sharing</t>
  </si>
  <si>
    <t>8. Semester Ganjil 2015/2016 (Agustus 2015 s/d Januari 2016)</t>
  </si>
  <si>
    <t>Rahmi Rini Dwi Putri, S1 (BP.1110422002)</t>
  </si>
  <si>
    <t>https://drive.google.com/file/d/10IGQJgDFv8U1H3IMU2uGb4-GAfsGaRoz/view?usp=sharing</t>
  </si>
  <si>
    <t>9. Semester Ganjil 2016/2017 (Agustus 2016 s/d Januari 2017)</t>
  </si>
  <si>
    <t>Masdalena Marpaung, S1 (BP.1210421008)</t>
  </si>
  <si>
    <t>24/10/2016</t>
  </si>
  <si>
    <t>https://drive.google.com/file/d/1pWP-EebyBhRnXRIqcAjc01EN1JY584G3/view?usp=sharing</t>
  </si>
  <si>
    <t>Anggota Penguji</t>
  </si>
  <si>
    <t>Dinillah Safitri, S1 (BP.05133022)</t>
  </si>
  <si>
    <t>10/08/2011</t>
  </si>
  <si>
    <t>https://drive.google.com/file/d/1M5vjqiYr5wfOvlcayrxMalfg5lH7-8Wy/view?usp=sharing</t>
  </si>
  <si>
    <t>Putri Kumalasari, S1 (BP.07933002)</t>
  </si>
  <si>
    <t>https://drive.google.com/file/d/1jRHGBvhpbKx8k4U8JvX50FyBtnZQsy-G/view?usp=sharing</t>
  </si>
  <si>
    <t>Sub total Anggota Penguji</t>
  </si>
  <si>
    <t>Anzharni Fajrina, S1 (BP.0810422017)</t>
  </si>
  <si>
    <t>12/07/2012</t>
  </si>
  <si>
    <t>https://drive.google.com/file/d/1vUXO_eMWPFNkdlDv7Z0drhambIevqDDB/view?usp=sharing</t>
  </si>
  <si>
    <t>Eron Swandra, S1 (BP.0810422113)</t>
  </si>
  <si>
    <t>06/08/2012</t>
  </si>
  <si>
    <t>https://drive.google.com/file/d/10T0p_1fh02QwUBdKXJmMEHt4Bg4S6gi0/view?usp=sharing</t>
  </si>
  <si>
    <t>Devi Syafriyani, S1 (BP.0810423063)</t>
  </si>
  <si>
    <t>02/01/2013</t>
  </si>
  <si>
    <t>https://drive.google.com/file/d/1pRFACFrgQFcMr5J8Hp3P6jrhqdhyptKv/view?usp=sharing</t>
  </si>
  <si>
    <t>Mira Rosnawita, S1 (BP.0910421017)</t>
  </si>
  <si>
    <t>https://drive.google.com/file/d/1BRBXFFb3PKT9Tm4UvPPpM700wsZ-OKM9/view?usp=sharing</t>
  </si>
  <si>
    <t>Desfita Frinanda, S1 (BP.1010422008)</t>
  </si>
  <si>
    <t>https://drive.google.com/file/d/1ZZazpwub_jD-sCKe5pG5YnCnHvZfncA9/view?usp=sharing</t>
  </si>
  <si>
    <t>Yuliastuti, S1 (BP.1010421--6)</t>
  </si>
  <si>
    <t>22/07/2014</t>
  </si>
  <si>
    <t>https://drive.google.com/file/d/1pQNSWfpxCJI37p2wbYt5FP2ZYogq5b7A/view?usp=sharing</t>
  </si>
  <si>
    <t>Rio Febrianto, S1 (BP.1010423012)</t>
  </si>
  <si>
    <t>29/10/2014</t>
  </si>
  <si>
    <t>https://drive.google.com/file/d/1xw7E8WRQP6yg6Si4PVE1_a87z9oDY2i3/view?usp=sharing</t>
  </si>
  <si>
    <t>Martha Aulia Reyadi, S1 (BP.0910422055)</t>
  </si>
  <si>
    <t>https://drive.google.com/file/d/1RS2s1etlDs0sZh2r1CuDSL-fK5VO7K9h/view?usp=sharing</t>
  </si>
  <si>
    <t>Melisa Ainil Fajri, S1 (BP.1010423024)</t>
  </si>
  <si>
    <t>https://drive.google.com/file/d/1k4uRP8lpx3S_exexaQB4ZCdcACf15j_m/view?usp=sharing</t>
  </si>
  <si>
    <t>lmelda, S1 (BP.1010422032)</t>
  </si>
  <si>
    <t>22/01/2015</t>
  </si>
  <si>
    <t>https://drive.google.com/file/d/1j4KIftE6rI1y87pyif6tqsrSHyc8luxX/view?usp=sharing</t>
  </si>
  <si>
    <t>6. Semester Genap 2014/2015 (Februari 2015 s/d Juli 2015)</t>
  </si>
  <si>
    <t>Detty lntan Sari, S1 (BP.1010422037)</t>
  </si>
  <si>
    <t>17/04/2015</t>
  </si>
  <si>
    <t>https://drive.google.com/file/d/1juqClmuvIbPgoTd3ppc2UGrP29S5MIi1/view?usp=sharing</t>
  </si>
  <si>
    <t>Abdini Putri Kiyasa, S1 (BP.1010423035)</t>
  </si>
  <si>
    <t>27/04/2015</t>
  </si>
  <si>
    <t>https://drive.google.com/file/d/1VpnNxEA9GWPRLTAUcJUTDiWbL9BAUwqt/view?usp=sharing</t>
  </si>
  <si>
    <t>Aliya Ningsih, S1 (BP.0910421009)</t>
  </si>
  <si>
    <t>https://drive.google.com/file/d/1ukBIBVnt208pmQe0xVLpctPc_GkKT1pA/view?usp=sharing</t>
  </si>
  <si>
    <t>Shinta Kamela, S1 (BP.1110423018)</t>
  </si>
  <si>
    <t>29/07/2015</t>
  </si>
  <si>
    <t>https://drive.google.com/file/d/16j6hyiWeSWVJPmwlTq14-W2oZozZrx0Q/view?usp=sharing</t>
  </si>
  <si>
    <t>7. Semester Ganjil 2016/2017 (Agustus 2016 s/d Januari 2017)</t>
  </si>
  <si>
    <t>Diana Putri, S1 (BP.1010423040)</t>
  </si>
  <si>
    <t>12/10/2016</t>
  </si>
  <si>
    <t>https://drive.google.com/file/d/1IIIGCyDE-jo3nNkKIx-xMX_hqFxwO0Qn/view?usp=sharing</t>
  </si>
  <si>
    <t>Choni Nurlita, S1 (BP.1210422007)</t>
  </si>
  <si>
    <t>20/10/2016</t>
  </si>
  <si>
    <t>https://drive.google.com/file/d/1QIIeCWgbMgIGf7u2nDJcJzJFMiXRb8AY/view?usp=sharing</t>
  </si>
  <si>
    <t>Dianty Putri, S1 (BP.1110421001)</t>
  </si>
  <si>
    <t>26/10/2016</t>
  </si>
  <si>
    <t>https://drive.google.com/file/d/1QZDIS4bdMIouXyVvnhEfLTwPza61QfFe/view?usp=sharing</t>
  </si>
  <si>
    <t>Cindy, S1 (BP.1210422046)</t>
  </si>
  <si>
    <t>23/12/2016</t>
  </si>
  <si>
    <t>https://drive.google.com/file/d/1tJcHO7gRegMh1hB11-vJnF9hu3Bf3QaR/view?usp=sharing</t>
  </si>
  <si>
    <t>Lusi, S1 (BP.1110422054)</t>
  </si>
  <si>
    <t>27/12/2016</t>
  </si>
  <si>
    <t>https://drive.google.com/file/d/1I2cxYZ15wSMI1hL5_b07QMnp0kW2sUE1/view?usp=sharing</t>
  </si>
  <si>
    <t>Armaleni, S2 (BP.1420422002)</t>
  </si>
  <si>
    <t>https://drive.google.com/file/d/1f74Y_ooEMVMgdvWCa6gOxf4p-i4GiZQV/view?usp=sharing</t>
  </si>
  <si>
    <t>8. Semester Genap 2016/2017 (Februari 2017 s/d Juli 2017)</t>
  </si>
  <si>
    <t>Annisa Lutfia, S1 (BP.1310421067)</t>
  </si>
  <si>
    <t>05/04/2017</t>
  </si>
  <si>
    <t>https://drive.google.com/file/d/1JxhM9ObRJomlEiRAQpC-PP4sI2CUn9xH/view?usp=sharing</t>
  </si>
  <si>
    <t>Ruhama Maya Sari, S1 (BP.1210422026)</t>
  </si>
  <si>
    <t>17/04/2017</t>
  </si>
  <si>
    <t>https://drive.google.com/file/d/1hXJSolWyrvzr7-ws7HNusD3SrJHx7j-_/view?usp=sharing</t>
  </si>
  <si>
    <t>Yuliwan Saputra, S1 (BP.1010421010)</t>
  </si>
  <si>
    <t>02/06/2017</t>
  </si>
  <si>
    <t>https://drive.google.com/file/d/1YZ2uOzIAW-eYkqSXyUd0CsTqU79mVml_/view?usp=sharing</t>
  </si>
  <si>
    <t>Nespy Permata Sari, S1 (BP.1310421045)</t>
  </si>
  <si>
    <t>19/06/2017</t>
  </si>
  <si>
    <t>https://drive.google.com/file/d/1ooYl1ljraHfMrShPOhuq4Vc8AXiSTx5Q/view?usp=sharing</t>
  </si>
  <si>
    <t>Zulfa Zakiah, S3 (BP.1031201005)</t>
  </si>
  <si>
    <t>26/07/2017</t>
  </si>
  <si>
    <t>https://drive.google.com/file/d/1AgbT7dM1Tk9QqLrDHFghiOJumWyDk_hC/view?usp=sharing</t>
  </si>
  <si>
    <t>Genta Permana, S1 (BP.1310422041)</t>
  </si>
  <si>
    <t>23/10/2017</t>
  </si>
  <si>
    <t>https://drive.google.com/file/d/11-vya3LPJgx3DnqCZ5al_GH1cMvFXcxg/view?usp=sharing</t>
  </si>
  <si>
    <t>Miftahul Husna, S1 (BP.1310422021)</t>
  </si>
  <si>
    <t>26/10/2017</t>
  </si>
  <si>
    <t>https://drive.google.com/file/d/19Gwwj7dQ_z5DCBQL069LsOjXMo5x-P9o/view?usp=sharing</t>
  </si>
  <si>
    <t>Alia Sugesti, S1 (BP.1410421033)</t>
  </si>
  <si>
    <t>11/04/2018</t>
  </si>
  <si>
    <t>https://drive.google.com/file/d/1TDPUZ4WVblCwolOQIBjFazGctmkp9DQs/view?usp=sharing</t>
  </si>
  <si>
    <t>Fitriasani Batubara, S1 (BP.1410421011)</t>
  </si>
  <si>
    <t>13/04/2018</t>
  </si>
  <si>
    <t>https://drive.google.com/file/d/1InRWIMwxxPiunURN_Vil0ggEN8CyiQnK/view?usp=sharing</t>
  </si>
  <si>
    <t>Desra Irawan, S2 (BP.1520422016)</t>
  </si>
  <si>
    <t>11/12/2018</t>
  </si>
  <si>
    <t>https://drive.google.com/file/d/12oeMjax5kaqfV_B1ccmNXuC_6qbvc8AP/view?usp=sharing</t>
  </si>
  <si>
    <t>Nindya Permata Petsa, S1 (BP.1410422021)</t>
  </si>
  <si>
    <t>23/01/2019</t>
  </si>
  <si>
    <t>https://drive.google.com/file/d/1QaqOkq3sm8JuasnfKY9eFzUqwkCih489/view?usp=sharing</t>
  </si>
  <si>
    <t>Endah Murwandari, S2 (BP.1720422010)</t>
  </si>
  <si>
    <t>24/04/2019</t>
  </si>
  <si>
    <t>https://drive.google.com/file/d/1FiGKn6UtO9hIicWJQjfh9mSzxJR32cse/view?usp=sharing</t>
  </si>
  <si>
    <t>Gita Prima Yudha, S2 (BP.1420422014)</t>
  </si>
  <si>
    <t>03/05/2019</t>
  </si>
  <si>
    <t>https://drive.google.com/file/d/1j3Pek37Wc7U66puAFGHDb0u4DooiIu1F/view?usp=sharing</t>
  </si>
  <si>
    <t>Dyah Suryani lrsyad, S1 (BP.1510424006)</t>
  </si>
  <si>
    <t>https://drive.google.com/file/d/1MAMsdSc3b5tZpkhXQIKORwUR1outPS50/view?usp=sharing</t>
  </si>
  <si>
    <t>Dwi Ahsani Anugrah, S1 (BP.1210422009)</t>
  </si>
  <si>
    <t>31/07/2019</t>
  </si>
  <si>
    <t>https://drive.google.com/file/d/1S7K8Y28V0HivlBVNXbjljdq73XASYnUb/view?usp=sharing</t>
  </si>
  <si>
    <t>Sarmiyanti, S1 (BP.1510422021)</t>
  </si>
  <si>
    <t>https://drive.google.com/file/d/14t69XngnJrGxzgpD4XjN1FeT8K5aNSc3/view?usp=sharing</t>
  </si>
  <si>
    <t>Riska Nur Safitri, S1 (BP.1510424014)</t>
  </si>
  <si>
    <t>15/10/2020</t>
  </si>
  <si>
    <t>https://drive.google.com/file/d/1oPurcuEYrfFJRXj_xb_-4IXKCF0p2UXX/view?usp=sharing</t>
  </si>
  <si>
    <t>Nadila Enza Suhendri, S1 (BP.1610421015)</t>
  </si>
  <si>
    <t>18/11/2020</t>
  </si>
  <si>
    <t>https://drive.google.com/file/d/1k2KSc0J45k3h59_m21QAtHmYKJrq51fG/view?usp=sharing</t>
  </si>
  <si>
    <t>Ahsanul Husna, S1 (BP.1610423004)</t>
  </si>
  <si>
    <t>18/12/2020</t>
  </si>
  <si>
    <t>https://drive.google.com/file/d/1ggQN4YX8CEI9dISPOD8VWS5zBfywWRjU/view?usp=sharing</t>
  </si>
  <si>
    <t>Nisaun Raniyah, S1 (BP.1610422020)</t>
  </si>
  <si>
    <t>13/01/2021</t>
  </si>
  <si>
    <t>https://drive.google.com/file/d/1jnnPNuiJoq47dkceiJjnTSAvZV2pLBTw/view?usp=sharing</t>
  </si>
  <si>
    <t>Sri Rahma Putri, S1 (BP.1610422043)</t>
  </si>
  <si>
    <t>16/02/2021</t>
  </si>
  <si>
    <t>https://drive.google.com/file/d/1UPIbGJ2DG6gu2gbRpy4tP8d5iSi158fB/view?usp=sharing</t>
  </si>
  <si>
    <t>Rachmad Hidayat, S2 (BP.1920422003)</t>
  </si>
  <si>
    <t>21/06/2021</t>
  </si>
  <si>
    <t>https://drive.google.com/file/d/1PalB4eUEic41EaKlAZ9kHup39jGElNo_/view?usp=sharing</t>
  </si>
  <si>
    <t>Fadilaturrahmah, S1 (BP.1710422015)</t>
  </si>
  <si>
    <t>01/07/2021</t>
  </si>
  <si>
    <t>https://drive.google.com/file/d/1BwdkReXXbBZ5xNuYpywmwMJpRKUQG48f/view?usp=sharing</t>
  </si>
  <si>
    <t>Hanif Aulia Delnur, S2 (BP.1910421004)</t>
  </si>
  <si>
    <t>https://drive.google.com/file/d/1_9leMg_allvSAPximoc1RBJzbOzRgul-/view?usp=sharing</t>
  </si>
  <si>
    <t>Pearenca Nasyrah, S2 (BP.1920422010)</t>
  </si>
  <si>
    <t>02/12/2021</t>
  </si>
  <si>
    <t>https://drive.google.com/file/d/1IOp9JrXq-KRcFGIw3mu4e2is5RvADZOI/view?usp=sharing</t>
  </si>
  <si>
    <t>Penasehat Akademik</t>
  </si>
  <si>
    <t>1. Semester Ganjil 2012/2013 (Agustus 2012 s/d Januari 2013)</t>
  </si>
  <si>
    <t>Penasehat Akademik T.A. 2012/2013
BP: 1110422019 - 1110422036</t>
  </si>
  <si>
    <t>03/09/2012</t>
  </si>
  <si>
    <t>Kegiatan</t>
  </si>
  <si>
    <t>SK Dekan FMIPA Unand No: 629/XIII/D/FMIPA/2012</t>
  </si>
  <si>
    <t>https://drive.google.com/file/d/1KvJBkluAxMOuD8oX0eO_0FeRAlebXrpG/view?usp=sharing</t>
  </si>
  <si>
    <t>2. Semester Genap 2012/2013 (Februari 2013 s/d Juli 2013)</t>
  </si>
  <si>
    <t>Penasehat Akademik T.A. 2013/2014
BP: 1110422019 - 1110422036</t>
  </si>
  <si>
    <t>12/08/2013</t>
  </si>
  <si>
    <t>SK Dekan FMIPA Unand No: 517/XIII/D/FMIPA-2013</t>
  </si>
  <si>
    <t>https://drive.google.com/file/d/1yNKQJs-H3X9_UhxjkhC67PeknBGJHE3I/view?usp=sharing</t>
  </si>
  <si>
    <t>Penasehat Akademik T.A. 2014/2015
BP: 1110422019 - 1110422036</t>
  </si>
  <si>
    <t>01/09/2014</t>
  </si>
  <si>
    <t>SK Dekan FMIPA Unand No: 393/XIII/D/FMIPA-2014</t>
  </si>
  <si>
    <t>https://drive.google.com/file/d/1O_JcbfQ_6pUuUAyo3JnC_idCeIxlUqMp/view?usp=sharing</t>
  </si>
  <si>
    <t>Penasehat Akademik T.A. 2015/2016
BP: 1110422019 - 1110422036</t>
  </si>
  <si>
    <t>01/09/2015</t>
  </si>
  <si>
    <t>SK Dekan FMIPA Unand No: 463/XIII/D/FMIPA-2015</t>
  </si>
  <si>
    <t>https://drive.google.com/file/d/1NGmMoVOY249BSVsso6ncoHwrDYJpED7B/view?usp=sharing</t>
  </si>
  <si>
    <t>8. Semester Genap 2015/2016 (Februari 2016 s/d Juli 2016)</t>
  </si>
  <si>
    <t>Penasehat Akademik T.A. 2017/2018
BP: 1610422056 - 1610423004</t>
  </si>
  <si>
    <t>03/08/2017</t>
  </si>
  <si>
    <t>SK Dekan FMIPA Unand No: 449/XIII/D/FMIPA-2017</t>
  </si>
  <si>
    <t>https://drive.google.com/file/d/1oqfJXnQc2_-0QnKI4GErUFemsHYKC_Ux/view?usp=sharing</t>
  </si>
  <si>
    <t>SK Dekan FMIPA Unand No: 245/XIII/D/FMIPA-2018</t>
  </si>
  <si>
    <t>https://drive.google.com/file/d/17st_vd5T8pu0V8DokiSDEOZKiFEgrKKv/view?usp=sharing</t>
  </si>
  <si>
    <t>11. Semester Genap 2018/2019 (Februari 2019 s/d Juli 2019)</t>
  </si>
  <si>
    <t>Penasehat Akademik T.A. 2018/2019
BP: 1610422056 - 1610423004</t>
  </si>
  <si>
    <t>07/01/2019</t>
  </si>
  <si>
    <t>SK Dekan FMIPA Unand No: 129/XIII/D/FMIPA-2019</t>
  </si>
  <si>
    <t>https://drive.google.com/file/d/1Pig23JbvizNnjLUOFcJXL2TBz_q6a951/view?usp=sharing</t>
  </si>
  <si>
    <t>12. Semester Ganjil 2019/2020 (Agustus 2019 s/d Januari 2020)</t>
  </si>
  <si>
    <t>Penasehat Akademik T.A. 2019/2020
BP: 1610422056 - 1610422061
BP: 1610423001 - 1610423003</t>
  </si>
  <si>
    <t>13/08/2019</t>
  </si>
  <si>
    <t>SK Dekan FMIPA Unand No: 353/XIII/D/FMIPA-2019</t>
  </si>
  <si>
    <t>https://drive.google.com/file/d/1SziGn0NDh9WEjjl6dKUYvuLra4xZSdbk/view?usp=sharing</t>
  </si>
  <si>
    <t>13. Semester Genap 2019/2020 (Februari 2020 s/d Juli 2020)</t>
  </si>
  <si>
    <t>Penasehat Akademik T.A. 2019/2020
BP: 1610422054, 1610422056, 1610422058, 1610422059, 1610422060, 1610422061, 1610423002, 1610423003</t>
  </si>
  <si>
    <t>16/01/2020</t>
  </si>
  <si>
    <t>SK Dekan FMIPA Unand No:65/UN16.03.D/XIII/KPT/2020</t>
  </si>
  <si>
    <t>https://drive.google.com/file/d/1dymmuSeSY8ofv_7UGMDieyTXx4Xx780V/view?usp=sharing</t>
  </si>
  <si>
    <t>Penasehat Akademik T.A. 2020/2021
BP: 1610423002, 1610423003, 1610422054, 1610422056, 1610422058, 1610422059, 1610422060, 1610422061</t>
  </si>
  <si>
    <t>18/08/2020</t>
  </si>
  <si>
    <t>SK Dekan FMIPA Unand No:276/UN16.03.D/XIII/KPT/2020</t>
  </si>
  <si>
    <t>https://drive.google.com/file/d/11R5sbFyIs5cDUaTOOEKZjXNwenyQZCGG/view?usp=sharing</t>
  </si>
  <si>
    <t>Penasehat Akademik T.A. 2020/2021
BP: 1610422056, 1610422058, 1610422059, 1610422060, 1610422061</t>
  </si>
  <si>
    <t>26/02/2021</t>
  </si>
  <si>
    <t>SK Dekan FMIPA Unand No:62/UN16.03.D/XIII/KPT/2021</t>
  </si>
  <si>
    <t>https://drive.google.com/file/d/1K-OXm8Cqnpf0Rp336Mg7oj53otJmuB09/view?usp=sharing</t>
  </si>
  <si>
    <t>Ketua jurusan pada politeknik/akademi/ sekretaris jurusan/bagian pada universitas/ institut/sekolah tinggi</t>
  </si>
  <si>
    <t>Sekretaris jurusan pada politeknik/ akademik dan kepala laboratorium universitas/ institut/ sekolah tinggi/ politeknik/ akademi</t>
  </si>
  <si>
    <t>1. Semester Genap 2017/2018 (Februari 2018 s/d Juli 2018)</t>
  </si>
  <si>
    <t>1) Kepala Laboratorium Riset Fisilogi Tumbuhan, Jurusan Biologi Fakultas MIPA Universitas Andalas Periode 2018-2022</t>
  </si>
  <si>
    <t xml:space="preserve">Semester Genap 2017/2018 </t>
  </si>
  <si>
    <t>Jabatan/ Semester</t>
  </si>
  <si>
    <t>SK Rektor Unand No: 1401/XIII/R/KPT/2018</t>
  </si>
  <si>
    <t>https://drive.google.com/file/d/1aU5KUC6UJBEzbRrf--fNS7RMPSsurEkK/view?usp=sharing</t>
  </si>
  <si>
    <t>2. Semester Ganjil 2018/2019 (Agustus 2018 s/d Januari 2019)</t>
  </si>
  <si>
    <t xml:space="preserve">Semester Ganjil 2018/2019 </t>
  </si>
  <si>
    <t>3. Semester Genap 2018/2019 (Februari 2019 s/d Juli 2019)</t>
  </si>
  <si>
    <t>4. Semester Ganjil 2019/2020 (Agustus 2019 s/d Januari 2020)</t>
  </si>
  <si>
    <t>5. Semester Genap 2019/2020 (Februari 2020 s/d Juli 2020)</t>
  </si>
  <si>
    <t>6. Semester Ganjil 2020/2021 (Agustus 2020 s/d Januari 2021)</t>
  </si>
  <si>
    <t>7. Semester Genap 2020/2021 (Februari 2021 s/d Juli 2021)</t>
  </si>
  <si>
    <t xml:space="preserve">Semester Genap 2020/2021 </t>
  </si>
  <si>
    <t>8. Semester Ganjil 2021/2022 (Agustus 2021 s/d Januari 2022)</t>
  </si>
  <si>
    <t>JUMLAH TOTAL</t>
  </si>
  <si>
    <t>Demikian pernyataan ini dibuat untuk dapat dipergunakan sebagaimana mestinya.</t>
  </si>
  <si>
    <t>Ketua Departemen Biologi</t>
  </si>
  <si>
    <t>Fakultas MIPA Univesitas Andalas</t>
  </si>
  <si>
    <t>MELAKSANAKAN PENELITIAN</t>
  </si>
  <si>
    <t>LK 550</t>
  </si>
  <si>
    <t>LK 700</t>
  </si>
  <si>
    <t>GB 850</t>
  </si>
  <si>
    <t>Telah melaksanakan penelitian sebagai berikut :</t>
  </si>
  <si>
    <t>No</t>
  </si>
  <si>
    <t>Tanggal Terbit/ Publish</t>
  </si>
  <si>
    <t>Reviewer 1</t>
  </si>
  <si>
    <t>Reviewer 2</t>
  </si>
  <si>
    <t>Menghasilkan karya ilmiah:</t>
  </si>
  <si>
    <t>Hasil penelitian atau hasil pemikiran yang dipublikasikan dalam bentuk buku:</t>
  </si>
  <si>
    <r>
      <rPr>
        <b/>
        <sz val="10"/>
        <rFont val="Bookman Old Style"/>
        <charset val="134"/>
      </rPr>
      <t>Hasil penelitian atau hasil pemikiran dalam buku yang dipublikasikan dan berisi berbagai tulisan dari berbagai penulis (</t>
    </r>
    <r>
      <rPr>
        <b/>
        <i/>
        <sz val="10"/>
        <rFont val="Bookman Old Style"/>
        <charset val="134"/>
      </rPr>
      <t>book chapter</t>
    </r>
    <r>
      <rPr>
        <b/>
        <sz val="10"/>
        <rFont val="Bookman Old Style"/>
        <charset val="134"/>
      </rPr>
      <t>):</t>
    </r>
  </si>
  <si>
    <t>Judul Artikel</t>
  </si>
  <si>
    <t>Effect of Plant Extracts on Growth and Yield of Maize (Zea mays L.)</t>
  </si>
  <si>
    <t>Artikel/ Jurnal</t>
  </si>
  <si>
    <t>Penulis</t>
  </si>
  <si>
    <r>
      <rPr>
        <sz val="10"/>
        <rFont val="Bookman Old Style"/>
        <charset val="134"/>
      </rPr>
      <t>Nailul Rahmi Aulya,</t>
    </r>
    <r>
      <rPr>
        <b/>
        <sz val="10"/>
        <rFont val="Bookman Old Style"/>
        <charset val="134"/>
      </rPr>
      <t xml:space="preserve"> Zozy Aneloi Noli,</t>
    </r>
    <r>
      <rPr>
        <sz val="10"/>
        <rFont val="Bookman Old Style"/>
        <charset val="134"/>
      </rPr>
      <t xml:space="preserve"> Amri Bakhtiar and Mansyurdin*</t>
    </r>
  </si>
  <si>
    <t>Nama Jurnal</t>
  </si>
  <si>
    <t>Pertanika Journal of Tropical Agricultural Science</t>
  </si>
  <si>
    <t>Volume Jurnal</t>
  </si>
  <si>
    <t>Nomor Jurnal</t>
  </si>
  <si>
    <t>Tahun Terbit</t>
  </si>
  <si>
    <t>Halaman</t>
  </si>
  <si>
    <t>1193-1205</t>
  </si>
  <si>
    <t>ISSN</t>
  </si>
  <si>
    <t>0128-7702, 2231-8534</t>
  </si>
  <si>
    <t>Penerbit</t>
  </si>
  <si>
    <t>Universiti Putra Malaysia Press</t>
  </si>
  <si>
    <t>DOI</t>
  </si>
  <si>
    <t>Alamat Web Jurnal</t>
  </si>
  <si>
    <t>http://www.pertanika.upm.edu.my/pjtas/browse/archives?article=JTAS-1261-2017</t>
  </si>
  <si>
    <t>http://www.pertanika.upm.edu.my/resources/files/Pertanika%20PAPERS/JTAS%20Vol.%2041%20(3)%20Aug.%202018/20%20JTAS-1261-2017.pdf</t>
  </si>
  <si>
    <t xml:space="preserve">SJR (Opsional) </t>
  </si>
  <si>
    <t>Scopus, 0.16 (Q4)</t>
  </si>
  <si>
    <t>Impact Factor(Opsional)</t>
  </si>
  <si>
    <t>URL Peer Review</t>
  </si>
  <si>
    <t>https://drive.google.com/file/d/1LlM4VqXuSdIpZExyitCzN72YjQBQNTcM/view?usp=sharing</t>
  </si>
  <si>
    <t xml:space="preserve">URL Dokumen Cek Similarity </t>
  </si>
  <si>
    <t>https://drive.google.com/file/d/1AXQpbW5FVhm54tIElbE57KQzXoHQk04n/view?usp=sharing</t>
  </si>
  <si>
    <t>URL Index Jurnal</t>
  </si>
  <si>
    <t>https://www.scimagojr.com/journalsearch.php?q=15500154710&amp;tip=sid&amp;clean=0</t>
  </si>
  <si>
    <t>https://www.scopus.com/sourceid/19600162021</t>
  </si>
  <si>
    <t>URL Dokumen Bukti Korespondensi</t>
  </si>
  <si>
    <t>Apakah ini syarat khusus?</t>
  </si>
  <si>
    <t>tidak</t>
  </si>
  <si>
    <t>Keterangan Tambahan</t>
  </si>
  <si>
    <t>Potential of Native Plant Species and Indigenous Arbuscular Mycorrhizal Fungi in Post-mining Land Recovery and Revegetation</t>
  </si>
  <si>
    <r>
      <rPr>
        <sz val="10"/>
        <rFont val="Bookman Old Style"/>
        <charset val="134"/>
      </rPr>
      <t xml:space="preserve">Chairul, </t>
    </r>
    <r>
      <rPr>
        <b/>
        <sz val="10"/>
        <rFont val="Bookman Old Style"/>
        <charset val="134"/>
      </rPr>
      <t>Zozy Aneloi Noli</t>
    </r>
    <r>
      <rPr>
        <sz val="10"/>
        <rFont val="Bookman Old Style"/>
        <charset val="134"/>
      </rPr>
      <t xml:space="preserve">, Suwirmen, Reini and Roza   </t>
    </r>
  </si>
  <si>
    <t>Pakistan Journal of Biological Sciences</t>
  </si>
  <si>
    <t>769-775</t>
  </si>
  <si>
    <t>1028-8880</t>
  </si>
  <si>
    <t>Asian Network for Scientific Information</t>
  </si>
  <si>
    <t>https://dx.doi.org/10.3923/pjbs.2020.769.775</t>
  </si>
  <si>
    <t>https://scialert.net/abstract/?doi=pjbs.2020.769.775</t>
  </si>
  <si>
    <t>https://scialert.net/qredirect.php?doi=pjbs.2020.769.775&amp;linkid=pdf</t>
  </si>
  <si>
    <t>Scopus, 0.27 (Q3)</t>
  </si>
  <si>
    <t>https://drive.google.com/file/d/1wH5jy-qR_Xrj24YAEkH8pSZXKAxBdY1H/view?usp=sharing</t>
  </si>
  <si>
    <t>https://drive.google.com/file/d/1gaA6NcPT8wtyfuhY_BODbxvxJLv8Hshn/view?usp=sharing</t>
  </si>
  <si>
    <t>https://www.scimagojr.com/journalsearch.php?q=3900148614&amp;tip=sid&amp;clean=0</t>
  </si>
  <si>
    <t>https://www.scopus.com/sourceid/3900148614</t>
  </si>
  <si>
    <t>Study the Effect of P. minor Seaweed Crude Extract as a Biostimulant on Soybean</t>
  </si>
  <si>
    <r>
      <rPr>
        <b/>
        <sz val="10"/>
        <rFont val="Bookman Old Style"/>
        <charset val="134"/>
      </rPr>
      <t xml:space="preserve">Zozy Aneloi Noli*, </t>
    </r>
    <r>
      <rPr>
        <sz val="10"/>
        <rFont val="Bookman Old Style"/>
        <charset val="134"/>
      </rPr>
      <t>Putri Aliyyanti and Mansyurdin</t>
    </r>
  </si>
  <si>
    <t>23-28</t>
  </si>
  <si>
    <t>https://dx.doi.org/10.3923/pjbs.2022.23.28</t>
  </si>
  <si>
    <t>https://scialert.net/abstract/?doi=pjbs.2022.23.28</t>
  </si>
  <si>
    <t>https://scialert.net/qredirect.php?doi=pjbs.2022.23.28&amp;linkid=pdf</t>
  </si>
  <si>
    <t>https://drive.google.com/file/d/1xOn6HJHP2BX1iIOcTK2M296GYvnVB3_i/view?usp=sharing</t>
  </si>
  <si>
    <t>URL Dokumen Cek Similarity</t>
  </si>
  <si>
    <t>https://drive.google.com/file/d/1hyQQzmeV7-VXAknJ-SC_VOIE-8j_uNIw/view?usp=sharing</t>
  </si>
  <si>
    <t>ya</t>
  </si>
  <si>
    <t>Antimicrobial Properties and Lactase Activities from Selected Probiotic Lactobacillus brevis Associated With Green Cacao Fermentation in West Sumatra, Indonesia</t>
  </si>
  <si>
    <r>
      <rPr>
        <sz val="10"/>
        <rFont val="Bookman Old Style"/>
        <charset val="134"/>
      </rPr>
      <t>Sumaryati Syukur*, Benrward Bisping,</t>
    </r>
    <r>
      <rPr>
        <b/>
        <sz val="10"/>
        <rFont val="Bookman Old Style"/>
        <charset val="134"/>
      </rPr>
      <t xml:space="preserve"> Zozy Aneloi Noli</t>
    </r>
    <r>
      <rPr>
        <sz val="10"/>
        <rFont val="Bookman Old Style"/>
        <charset val="134"/>
      </rPr>
      <t xml:space="preserve"> and Endang Purwati</t>
    </r>
  </si>
  <si>
    <t>Journal of Probiotics &amp; Health</t>
  </si>
  <si>
    <t>1-4</t>
  </si>
  <si>
    <t>2329-8901</t>
  </si>
  <si>
    <t>Longdom Publishing</t>
  </si>
  <si>
    <t>http://dx.doi.org/10.4172/2329-8901.1000113</t>
  </si>
  <si>
    <t>https://www.longdom.org/open-access/antimicrobial-properties-and-lactase-activities-from-selected-probiotic-emlactobacillus-brevis-emassociated-with-green-c-33456.html</t>
  </si>
  <si>
    <t>http://repo.unand.ac.id/46122/1/Syukur_et.al.%2C%20J%20Prob%20Health%202013%2C1-4.pdf</t>
  </si>
  <si>
    <t>https://drive.google.com/file/d/1ac82eh1zaWCNbFFBpc1zc6rodjAOsD8y/view?usp=sharing</t>
  </si>
  <si>
    <t>https://drive.google.com/file/d/14ofUfu46CXijX2oSL58mtWW1iCXGnx7U/view?usp=sharing</t>
  </si>
  <si>
    <t>https://journals.indexcopernicus.com/search/details?jmlId=24786075&amp;org=Journal%20of%20Probiotics%20andamp%20Health,p24786075,3.html</t>
  </si>
  <si>
    <t>Index Copernicus</t>
  </si>
  <si>
    <t>Induction of Hairy roots of Pegagan (Centella Asiatica (l.) Urban using Several Explant Sources with Several Agrobacterium Rhizogenes Strains in Vitro</t>
  </si>
  <si>
    <r>
      <rPr>
        <sz val="10"/>
        <rFont val="Bookman Old Style"/>
        <charset val="134"/>
      </rPr>
      <t xml:space="preserve">Zahanis*, Mansyurdin, </t>
    </r>
    <r>
      <rPr>
        <b/>
        <sz val="10"/>
        <rFont val="Bookman Old Style"/>
        <charset val="134"/>
      </rPr>
      <t>Zozy Aneloi Noli</t>
    </r>
    <r>
      <rPr>
        <sz val="10"/>
        <rFont val="Bookman Old Style"/>
        <charset val="134"/>
      </rPr>
      <t>, Amril Bachtiar</t>
    </r>
  </si>
  <si>
    <t>International Journal on Advanced Science, Engineering and Information Technology (IJASEIT)</t>
  </si>
  <si>
    <t>82-85</t>
  </si>
  <si>
    <t>2088-5334</t>
  </si>
  <si>
    <t>INSIGHT - Indonesian Society for Knowledge and Human Development</t>
  </si>
  <si>
    <t>http://dx.doi.org/10.18517/ijaseit.4.4.418</t>
  </si>
  <si>
    <t>http://ijaseit.insightsociety.org/index.php?option=com_content&amp;view=article&amp;id=9&amp;Itemid=1&amp;article_id=418</t>
  </si>
  <si>
    <t>http://www.insightsociety.org/ojaseit/index.php/ijaseit/article/download/418/461</t>
  </si>
  <si>
    <t>https://drive.google.com/file/d/1WMfgnUxe6pAlvPREayFBkPaOq3TGX6vc/view?usp=sharing</t>
  </si>
  <si>
    <t>https://drive.google.com/file/d/1zxrj7gGSrtMBDRVlhMIOmG6u2FbWoQx6/view?usp=sharing</t>
  </si>
  <si>
    <t>https://www.scimagojr.com/journalsearch.php?q=21100463068&amp;tip=sid&amp;clean=0</t>
  </si>
  <si>
    <t>belum terindex Scopus di 2014</t>
  </si>
  <si>
    <t>Production of asiaticoside from hairy roots culture of pegagan (Centella asiatica (l.)) urban using chitosan and its derivates as elisitors</t>
  </si>
  <si>
    <r>
      <rPr>
        <sz val="10"/>
        <rFont val="Bookman Old Style"/>
        <charset val="134"/>
      </rPr>
      <t xml:space="preserve">Zahanis*, Mansyurdin, </t>
    </r>
    <r>
      <rPr>
        <b/>
        <sz val="10"/>
        <rFont val="Bookman Old Style"/>
        <charset val="134"/>
      </rPr>
      <t>Zozy Aneloi Noli</t>
    </r>
    <r>
      <rPr>
        <sz val="10"/>
        <rFont val="Bookman Old Style"/>
        <charset val="134"/>
      </rPr>
      <t xml:space="preserve"> and Amri Bakhtiar</t>
    </r>
  </si>
  <si>
    <t>Journal of Chemical and Pharmaceutical Research</t>
  </si>
  <si>
    <t>808-812</t>
  </si>
  <si>
    <t>0975-7384</t>
  </si>
  <si>
    <t>JOCPR</t>
  </si>
  <si>
    <t>https://www.jocpr.com/archive/jocpr-volume-8-issue-2-year-2016.html</t>
  </si>
  <si>
    <t>https://www.jocpr.com/articles/production-of-asiaticoside-from-hairy-roots-culture-of-pegagan-centella-asiatica-l-urban-using-chitosan-and-its-derivate.pdf</t>
  </si>
  <si>
    <t>https://drive.google.com/file/d/1xvr3kI_PJSjM1zsEBEwM1QW0RaepHbok/view?usp=sharing</t>
  </si>
  <si>
    <t>https://drive.google.com/file/d/1xni8Bthrr0F32p8ZRjuO5XKD2_ftsZeS/view?usp=sharing</t>
  </si>
  <si>
    <t>https://www.scimagojr.com/journalsearch.php?q=19700201521&amp;tip=sid&amp;clean=0</t>
  </si>
  <si>
    <t>https://www.scopus.com/authid/detail.uri?authorId=57191636466</t>
  </si>
  <si>
    <t>Artikel terindex dan terdaftar di Scopus 2016, discontinue di tahun yang sama 2016</t>
  </si>
  <si>
    <t>d)</t>
  </si>
  <si>
    <t>Effect of Certain Plant Crude Extracts on the Growth of Upland Rice (Oryza sativa L.)</t>
  </si>
  <si>
    <r>
      <rPr>
        <sz val="10"/>
        <rFont val="Bookman Old Style"/>
        <charset val="134"/>
      </rPr>
      <t xml:space="preserve">Kuntum Khaira Ummah, </t>
    </r>
    <r>
      <rPr>
        <b/>
        <sz val="10"/>
        <rFont val="Bookman Old Style"/>
        <charset val="134"/>
      </rPr>
      <t xml:space="preserve">Zozy Aneloi Noli, </t>
    </r>
    <r>
      <rPr>
        <sz val="10"/>
        <rFont val="Bookman Old Style"/>
        <charset val="134"/>
      </rPr>
      <t>Amri Bakhtiar and Mansyurdin*</t>
    </r>
  </si>
  <si>
    <t>International Journal of Current Research in Biosciences and Plant Biology</t>
  </si>
  <si>
    <t>1-6</t>
  </si>
  <si>
    <t>2349-8080</t>
  </si>
  <si>
    <t>Excellent Publishers</t>
  </si>
  <si>
    <t>https://doi.org/10.20546/ijcrbp.2017.409.001</t>
  </si>
  <si>
    <t>http://www.ijcrbp.com/abstractview.php?ID=378&amp;vol=4-9-2017&amp;SNo=1</t>
  </si>
  <si>
    <t>http://www.ijcrbp.com/4-9-2017/Kuntum%20Khaira%20Ummah,%20et%20al.pdf</t>
  </si>
  <si>
    <t>https://drive.google.com/file/d/1_3ClGkHFyBWFPEf81nEL816b8ZcBAHSv/view?usp=sharing</t>
  </si>
  <si>
    <t>https://drive.google.com/file/d/1YMBOeIor5X2GfUVT02TwdT_GGBhgqV0J/view?usp=sharing</t>
  </si>
  <si>
    <t>https://journals.indexcopernicus.com/search/journal/issue?issueId=all&amp;journalId=47264</t>
  </si>
  <si>
    <t>e)</t>
  </si>
  <si>
    <t>Exploration of Indigenous Arbuscular Mycorrhizal Fungi on Post Mining Soil as Rehabilitation Strategy</t>
  </si>
  <si>
    <r>
      <rPr>
        <sz val="10"/>
        <rFont val="Bookman Old Style"/>
        <charset val="134"/>
      </rPr>
      <t xml:space="preserve">Chairul*, </t>
    </r>
    <r>
      <rPr>
        <b/>
        <sz val="10"/>
        <rFont val="Bookman Old Style"/>
        <charset val="134"/>
      </rPr>
      <t>Zozy Aneloi Noli</t>
    </r>
    <r>
      <rPr>
        <sz val="10"/>
        <rFont val="Bookman Old Style"/>
        <charset val="134"/>
      </rPr>
      <t xml:space="preserve">, Suwirmen, Syamsuardi and Reini </t>
    </r>
  </si>
  <si>
    <t>Journal of Biological Sciences</t>
  </si>
  <si>
    <t>218-223</t>
  </si>
  <si>
    <t>1727-3048</t>
  </si>
  <si>
    <t>https://doi.org/10.3923/jbs.2019.218.223</t>
  </si>
  <si>
    <t>https://scialert.net/abstract/?doi=jbs.2019.218.223</t>
  </si>
  <si>
    <t>https://scialert.net/qredirect.php?doi=jbs.2019.218.223&amp;linkid=pdf</t>
  </si>
  <si>
    <t>https://drive.google.com/file/d/19pUdEMtwbYFFY1BdOnO0VjJ47tRGytLB/view?usp=sharing</t>
  </si>
  <si>
    <t>https://drive.google.com/file/d/1NsRvnYK_b4OQSLClp0Vmi_6Nd2XU_fnb/view?usp=sharing</t>
  </si>
  <si>
    <t>https://www.scimagojr.com/journalsearch.php?q=3900148202&amp;tip=sid&amp;clean=0</t>
  </si>
  <si>
    <t>discontinue 2020</t>
  </si>
  <si>
    <t>f)</t>
  </si>
  <si>
    <t>Influence Of Micronutrients And Terpenoid Extract Of Centella Asiatica Applications On Growth And Yield Of Corn Var. Lamuru</t>
  </si>
  <si>
    <r>
      <rPr>
        <sz val="10"/>
        <rFont val="Bookman Old Style"/>
        <charset val="134"/>
      </rPr>
      <t>Raudhatul Jannah*, Mansyurdin,</t>
    </r>
    <r>
      <rPr>
        <b/>
        <sz val="10"/>
        <rFont val="Bookman Old Style"/>
        <charset val="134"/>
      </rPr>
      <t xml:space="preserve"> Zozy Aneloi Noli</t>
    </r>
  </si>
  <si>
    <t xml:space="preserve">International Journal of Scientific and Technology Research </t>
  </si>
  <si>
    <t>4212-4217</t>
  </si>
  <si>
    <t>2277-8616</t>
  </si>
  <si>
    <t>International Journal of Scientific and Technology Research</t>
  </si>
  <si>
    <t>https://www.ijstr.org/paper-references.php?ref=IJSTR-0220-30670</t>
  </si>
  <si>
    <t>https://www.ijstr.org/final-print/feb2020/Influence-Of-Micronutrients-And-Terpenoid-Extract-Of-Centella-Asiatica-Applications-On-Growth-And-Yield-Of-Corn-Var-Lamuru.pdf</t>
  </si>
  <si>
    <t>https://drive.google.com/file/d/1lxhoCidLxqc9zrfLx0r55GgOB35DSb7A/view?usp=sharing</t>
  </si>
  <si>
    <t>https://drive.google.com/file/d/1xn3u5fW1BQUPVdtxxXHoPHAsyQt9LTVT/view?usp=sharing</t>
  </si>
  <si>
    <t>https://www.scimagojr.com/journalsearch.php?q=21100894501&amp;tip=sid&amp;clean=0</t>
  </si>
  <si>
    <t>g)</t>
  </si>
  <si>
    <t>Application Of Seaweed Extract Sargassum Cristaefolium And Amino Acid To Growth And Yield Of Upland Rice (Oryza Sativa L.)</t>
  </si>
  <si>
    <r>
      <rPr>
        <sz val="10"/>
        <rFont val="Bookman Old Style"/>
        <charset val="134"/>
      </rPr>
      <t xml:space="preserve">Oza Sriyuni, Mansyurdin, Tesri Maideliza, Izmiarti, </t>
    </r>
    <r>
      <rPr>
        <b/>
        <sz val="10"/>
        <rFont val="Bookman Old Style"/>
        <charset val="134"/>
      </rPr>
      <t>Zozy Aneloi Noli</t>
    </r>
  </si>
  <si>
    <t>2014-2018</t>
  </si>
  <si>
    <t>https://www.ijstr.org/paper-references.php?ref=IJSTR-0320-31177</t>
  </si>
  <si>
    <t>https://www.ijstr.org/final-print/mar2020/Application-Of-Seaweed-Extract-Sargassum-Cristaefolium-And-Amino-Acid-To-Growth-And-Yield-Of-Upland-Rice-oryza-Sativa-L.pdf</t>
  </si>
  <si>
    <t>https://drive.google.com/file/d/1eRysOVkOnXAriYPgemrz9nYFDYQJ7Btw/view?usp=sharing</t>
  </si>
  <si>
    <t>https://drive.google.com/file/d/1kj36otK9Db4hH7tMD-wuscZw90rw1RW0/view?usp=sharing</t>
  </si>
  <si>
    <t>Artikel terindex dan terdaftar di Scopus 2020, discontinue di tahun yang sama 2020</t>
  </si>
  <si>
    <t>h)</t>
  </si>
  <si>
    <t>Effect of Seaweed Extract from Water, Methanol, and Ethanol Extraction as Biostimulant on Growth and Yield of Upland Rice (Oryza sativa L.) in Ultisol</t>
  </si>
  <si>
    <r>
      <rPr>
        <sz val="10"/>
        <rFont val="Bookman Old Style"/>
        <charset val="134"/>
      </rPr>
      <t xml:space="preserve">Selvie Rimayani*, </t>
    </r>
    <r>
      <rPr>
        <b/>
        <sz val="10"/>
        <rFont val="Bookman Old Style"/>
        <charset val="204"/>
      </rPr>
      <t>Zozy Aneloi Noli</t>
    </r>
    <r>
      <rPr>
        <sz val="10"/>
        <rFont val="Bookman Old Style"/>
        <charset val="134"/>
      </rPr>
      <t>, Zulfikar, Amri Bakhtiar</t>
    </r>
  </si>
  <si>
    <t>International Journal of Progressive Sciences and Technologies (IJPSAT)</t>
  </si>
  <si>
    <t>449-455</t>
  </si>
  <si>
    <t>2509-0119</t>
  </si>
  <si>
    <t>International Journals of Sciences and High Technologies (IJSHT)</t>
  </si>
  <si>
    <t>http://dx.doi.org/10.52155/ijpsat.v30.2.4031</t>
  </si>
  <si>
    <t>https://ijpsat.ijsht-journals.org/index.php/ijpsat/article/view/4031</t>
  </si>
  <si>
    <t>https://ijpsat.ijsht-journals.org/index.php/ijpsat/article/view/4031/2471</t>
  </si>
  <si>
    <t>https://drive.google.com/file/d/1uIxiNgosrOAikfTR55ZRKV_RsZSc3n7G/view?usp=sharing</t>
  </si>
  <si>
    <t>https://drive.google.com/file/d/1ofnr1DrPLV4Ci7foBFNcBmZjiSK_mHei/view?usp=sharing</t>
  </si>
  <si>
    <t>https://journals.indexcopernicus.com/search/details?id=44355</t>
  </si>
  <si>
    <t>i)</t>
  </si>
  <si>
    <t>Effect of giving frass hermetia illucen l. on soil physical chemical properties, chlorophyll content and yield of upland rice (oryza sativa l.) on ultisol soil</t>
  </si>
  <si>
    <r>
      <rPr>
        <sz val="10"/>
        <rFont val="Bookman Old Style"/>
        <charset val="134"/>
      </rPr>
      <t>Reswita*,</t>
    </r>
    <r>
      <rPr>
        <b/>
        <sz val="10"/>
        <rFont val="Bookman Old Style"/>
        <charset val="204"/>
      </rPr>
      <t xml:space="preserve"> Zozy Aneloi Noli,</t>
    </r>
    <r>
      <rPr>
        <sz val="10"/>
        <rFont val="Bookman Old Style"/>
        <charset val="134"/>
      </rPr>
      <t xml:space="preserve"> Resti Rahayu</t>
    </r>
  </si>
  <si>
    <t>Eduvest – Journal of Universal Studies</t>
  </si>
  <si>
    <t>335-346</t>
  </si>
  <si>
    <t>2775-3735, 2775-3727</t>
  </si>
  <si>
    <t>CV. Green Publisher Indonesia</t>
  </si>
  <si>
    <t>https://doi.org/10.36418/edv.v2i2.320</t>
  </si>
  <si>
    <t>https://eduvest.greenvest.co.id/index.php/edv/article/view/320</t>
  </si>
  <si>
    <t>https://eduvest.greenvest.co.id/index.php/edv/article/view/320/502</t>
  </si>
  <si>
    <t>https://drive.google.com/file/d/18sHUkL0NsaSOaJph4QJQWkpZ5mx-zDZ_/view?usp=sharing</t>
  </si>
  <si>
    <t>https://drive.google.com/file/d/1UkHt7jkHpZC0FCjtjCLFWf0LEMK0IQB-/view?usp=sharing</t>
  </si>
  <si>
    <t>https://journals.indexcopernicus.com/search/details?id=67825&amp;lang=en</t>
  </si>
  <si>
    <t>j)</t>
  </si>
  <si>
    <t>Effect of Biostimulant Formulation of Centella asiatica (L.) Urb. Crude Terpenoid Extract with Addition of Micronutrients on the Growth and Yield of Upland Rice (Oryza sativa L.)</t>
  </si>
  <si>
    <r>
      <rPr>
        <sz val="10"/>
        <rFont val="Bookman Old Style"/>
        <charset val="134"/>
      </rPr>
      <t xml:space="preserve">Mikel Yulia, Mansyurdin*, </t>
    </r>
    <r>
      <rPr>
        <b/>
        <sz val="10"/>
        <rFont val="Bookman Old Style"/>
        <charset val="134"/>
      </rPr>
      <t xml:space="preserve">Zozy Aneloi Noli </t>
    </r>
  </si>
  <si>
    <t>Asian Journal of Biology</t>
  </si>
  <si>
    <t>28-34</t>
  </si>
  <si>
    <t>2456-7124</t>
  </si>
  <si>
    <t>SCIENCEDOMAIN international</t>
  </si>
  <si>
    <t>https://doi.org/10.9734/ajob/2022/v14i230211</t>
  </si>
  <si>
    <t>https://www.journalajob.com/index.php/AJOB/article/view/30211</t>
  </si>
  <si>
    <t>https://www.journalajob.com/index.php/AJOB/article/view/30211/56670</t>
  </si>
  <si>
    <t>https://drive.google.com/file/d/18nqw7j_ACdZlaVLrXTvvOYRQ3s4tMqSw/view?usp=sharing</t>
  </si>
  <si>
    <t>https://drive.google.com/file/d/1WKEEJeJbPj3VGFQJM_LciSj9t_Wnjt-t/view?usp=sharing</t>
  </si>
  <si>
    <t>https://journals.indexcopernicus.com/search/details?id=49755</t>
  </si>
  <si>
    <t>Jurnal Nasional DOAJ/CABI/Copernicus/Peringkat 3 dan 4 (SINTA)</t>
  </si>
  <si>
    <t>Pengaruh Konsentrasi IBA Terhadap Kemampuan Berakar Setek Pucuk Alstonia scholaris (L.) R. Br. Sebagai Upaya Penyediaan Bibit Untuk Revegetasi</t>
  </si>
  <si>
    <r>
      <rPr>
        <sz val="10"/>
        <rFont val="Bookman Old Style"/>
        <charset val="134"/>
      </rPr>
      <t xml:space="preserve">Tiara*, </t>
    </r>
    <r>
      <rPr>
        <b/>
        <sz val="10"/>
        <rFont val="Bookman Old Style"/>
        <charset val="134"/>
      </rPr>
      <t xml:space="preserve">Zozy Aneloi Noli </t>
    </r>
    <r>
      <rPr>
        <sz val="10"/>
        <rFont val="Bookman Old Style"/>
        <charset val="134"/>
      </rPr>
      <t>dan Chairul</t>
    </r>
  </si>
  <si>
    <t>METAMORFOSA Journal of Biological Sciences</t>
  </si>
  <si>
    <t>29-34</t>
  </si>
  <si>
    <t>2302-5697</t>
  </si>
  <si>
    <t>Program Studi Magister Ilmu Biologi Universitas Udayana Universitas Udayana</t>
  </si>
  <si>
    <t>https://doi.org/10.24843/metamorfosa.2017.v04.i01.p05</t>
  </si>
  <si>
    <t>https://ojs.unud.ac.id/index.php/metamorfosa/article/view/29744</t>
  </si>
  <si>
    <t>https://ojs.unud.ac.id/index.php/metamorfosa/article/view/29744/18353</t>
  </si>
  <si>
    <t>https://drive.google.com/file/d/1qmWg_JhTmgBkl9kxHrfcgPJy4Nl1utjt/view?usp=sharing</t>
  </si>
  <si>
    <t>terakreditasi Sinta Peringkat 3</t>
  </si>
  <si>
    <t>https://sinta3.kemdikbud.go.id/journals/profile/4229</t>
  </si>
  <si>
    <t>Studi Anatomi Daun Cantigi (Vaccinium korinchense Ridl.) Pada Altitud Berbeda Di Gunung Talang</t>
  </si>
  <si>
    <r>
      <rPr>
        <sz val="10"/>
        <rFont val="Bookman Old Style"/>
        <charset val="134"/>
      </rPr>
      <t xml:space="preserve">Alponsin*, Tesri Maideliza, </t>
    </r>
    <r>
      <rPr>
        <b/>
        <sz val="10"/>
        <rFont val="Bookman Old Style"/>
        <charset val="134"/>
      </rPr>
      <t>Zozy Aneloi Noli</t>
    </r>
  </si>
  <si>
    <t>114-121</t>
  </si>
  <si>
    <t>https://doi.org/10.24843/metamorfosa.2017.v04.i01.p17</t>
  </si>
  <si>
    <t>https://ojs.unud.ac.id/index.php/metamorfosa/article/view/29884</t>
  </si>
  <si>
    <t>https://ojs.unud.ac.id/index.php/metamorfosa/article/view/29884/18393</t>
  </si>
  <si>
    <t>https://drive.google.com/file/d/1QdVuI-lCvB7yAzwDA-cVMKseEX3I9Llb/view?usp=sharing</t>
  </si>
  <si>
    <t>Pemanfaatan Sampah Organik Kota Sebagai Bahan Dasar Pupuk Organik Cair (POC) Untuk Pertumbuhan Lactuca sativa L.var. crispa Dengan Sistem Vertikultur</t>
  </si>
  <si>
    <r>
      <rPr>
        <sz val="10"/>
        <rFont val="Bookman Old Style"/>
        <charset val="134"/>
      </rPr>
      <t xml:space="preserve">Eka Muliani*, </t>
    </r>
    <r>
      <rPr>
        <b/>
        <sz val="10"/>
        <rFont val="Bookman Old Style"/>
        <charset val="134"/>
      </rPr>
      <t>Zozy Aneloi Noli</t>
    </r>
    <r>
      <rPr>
        <sz val="10"/>
        <rFont val="Bookman Old Style"/>
        <charset val="134"/>
      </rPr>
      <t>, Periadnadi</t>
    </r>
  </si>
  <si>
    <t>152-158</t>
  </si>
  <si>
    <t>https://doi.org/10.24843/metamorfosa.2017.v04.i02.p03</t>
  </si>
  <si>
    <t>https://ojs.unud.ac.id/index.php/metamorfosa/article/view/34923</t>
  </si>
  <si>
    <t>https://ojs.unud.ac.id/index.php/metamorfosa/article/view/34923/21126</t>
  </si>
  <si>
    <t>https://drive.google.com/file/d/1yabkLGdfRhrLQ1azLbbimI6YqBKMoxCF/view?usp=sharing</t>
  </si>
  <si>
    <t>Aplikasi Pupuk Organik Cair Menggunakan Bioaktivator Mikroorganisme Indigenous HPPB Untuk Pertumbuhan Desmodium heterophyllum pada Tanah Bekas Tambang Batu Kapur PT. Semen Padang</t>
  </si>
  <si>
    <r>
      <rPr>
        <sz val="10"/>
        <rFont val="Bookman Old Style"/>
        <charset val="134"/>
      </rPr>
      <t xml:space="preserve">Rizqa Zidna Chairafahmi*, Suwirmen dan </t>
    </r>
    <r>
      <rPr>
        <b/>
        <sz val="10"/>
        <rFont val="Bookman Old Style"/>
        <charset val="134"/>
      </rPr>
      <t>Zozy Aneloi Noli</t>
    </r>
  </si>
  <si>
    <t>Jurnal Biologi Universitas Andalas</t>
  </si>
  <si>
    <t>6-14</t>
  </si>
  <si>
    <t>2655-9587, 2303-2162</t>
  </si>
  <si>
    <t xml:space="preserve">Jurusan Biologi FMIPA Universitas Andalas    </t>
  </si>
  <si>
    <t>http://jbioua.fmipa.unand.ac.id/index.php/jbioua/article/view/213</t>
  </si>
  <si>
    <t>http://jbioua.fmipa.unand.ac.id/index.php/jbioua/article/view/213/196</t>
  </si>
  <si>
    <t>https://drive.google.com/file/d/1NFPKWXCYdfYefmBaFQQje3pHUcBihjUY/view?usp=sharing</t>
  </si>
  <si>
    <t>terakreditasi Sinta Peringkat 4</t>
  </si>
  <si>
    <t>https://sinta3.kemdikbud.go.id/journals/profile/363</t>
  </si>
  <si>
    <t>Pengaruh Pupuk N dan Cekaman Kekeringan terhadap Pertumbuhan dan Kandungan Artemisinin Tanaman Artemisia vulgaris L.</t>
  </si>
  <si>
    <r>
      <rPr>
        <sz val="10"/>
        <rFont val="Bookman Old Style"/>
        <charset val="134"/>
      </rPr>
      <t xml:space="preserve">Elvina Sari*, </t>
    </r>
    <r>
      <rPr>
        <b/>
        <sz val="10"/>
        <rFont val="Bookman Old Style"/>
        <charset val="134"/>
      </rPr>
      <t>Zozy Aneloi Noli</t>
    </r>
    <r>
      <rPr>
        <sz val="10"/>
        <rFont val="Bookman Old Style"/>
        <charset val="134"/>
      </rPr>
      <t>, Suwirmen</t>
    </r>
  </si>
  <si>
    <t>71-78</t>
  </si>
  <si>
    <t>http://jbioua.fmipa.unand.ac.id/index.php/jbioua/article/view/233</t>
  </si>
  <si>
    <t>http://jbioua.fmipa.unand.ac.id/index.php/jbioua/article/view/233/206</t>
  </si>
  <si>
    <t>https://drive.google.com/file/d/1-HsKEYoTm9FD3WZdE7RwFnRY_KZopsfo/view?usp=sharing</t>
  </si>
  <si>
    <t>Pengaruh Ekstrak Daun Tumbuhan Mikania micrantha Kunth. (Invasif) dan Cosmos sulphureus Cav. (Non Invasif) Terhadap Perkecambahan Jagung (Zea mays L.)</t>
  </si>
  <si>
    <r>
      <rPr>
        <sz val="10"/>
        <rFont val="Bookman Old Style"/>
        <charset val="134"/>
      </rPr>
      <t xml:space="preserve">Ayu Utami Rezki*, Suwirmen, </t>
    </r>
    <r>
      <rPr>
        <b/>
        <sz val="10"/>
        <rFont val="Bookman Old Style"/>
        <charset val="134"/>
      </rPr>
      <t>Zozy Aneloi Noli</t>
    </r>
  </si>
  <si>
    <t>79-83</t>
  </si>
  <si>
    <t>http://jbioua.fmipa.unand.ac.id/index.php/jbioua/article/view/234</t>
  </si>
  <si>
    <t>http://jbioua.fmipa.unand.ac.id/index.php/jbioua/article/view/234/207</t>
  </si>
  <si>
    <t>https://drive.google.com/file/d/1afH5z7YVQbm7aMn1GYNugMBzKS7DEqjN/view?usp=sharing</t>
  </si>
  <si>
    <t>Induksi Kalus Tanaman Puspa (Schima wallichii (DC.) Korth) dengan Penambahan Beberapa Konsentrasi Benzyl Amino Purin (BAP) dan 2,4-Diklorofenoksiasetat (2,4-D)</t>
  </si>
  <si>
    <r>
      <rPr>
        <sz val="10"/>
        <rFont val="Bookman Old Style"/>
        <charset val="134"/>
      </rPr>
      <t>Husri Meli*,</t>
    </r>
    <r>
      <rPr>
        <b/>
        <sz val="10"/>
        <rFont val="Bookman Old Style"/>
        <charset val="134"/>
      </rPr>
      <t xml:space="preserve"> Zozy Aneloi Noli,</t>
    </r>
    <r>
      <rPr>
        <sz val="10"/>
        <rFont val="Bookman Old Style"/>
        <charset val="134"/>
      </rPr>
      <t xml:space="preserve"> Suwirmen</t>
    </r>
  </si>
  <si>
    <t>1-5</t>
  </si>
  <si>
    <t xml:space="preserve">Jurusan Biologi Fakultas MIPA Universitas Andalas </t>
  </si>
  <si>
    <t>https://doi.org/10.25077/jbioua.7.1.1-5.2019</t>
  </si>
  <si>
    <t>http://jbioua.fmipa.unand.ac.id/index.php/jbioua/article/view/248</t>
  </si>
  <si>
    <t>http://jbioua.fmipa.unand.ac.id/index.php/jbioua/article/view/248/211</t>
  </si>
  <si>
    <t>https://drive.google.com/file/d/19qjzDHkgBhX5pssGnYqgEOWOInvQrQD9/view?usp=sharing</t>
  </si>
  <si>
    <t>Induksi Embriogenesis Somatik Pada Anggrek Vanda Sumatrana Schltr. dengan Penambahan Beberapa Konsentrasi Asam 2,4-Diklorofenoksiasetat (2,4-D)</t>
  </si>
  <si>
    <r>
      <rPr>
        <sz val="10"/>
        <rFont val="Bookman Old Style"/>
        <charset val="134"/>
      </rPr>
      <t>Anita Tri Astuti*,</t>
    </r>
    <r>
      <rPr>
        <b/>
        <sz val="10"/>
        <rFont val="Bookman Old Style"/>
        <charset val="134"/>
      </rPr>
      <t xml:space="preserve"> Zozy Aneloi Noli</t>
    </r>
    <r>
      <rPr>
        <sz val="10"/>
        <rFont val="Bookman Old Style"/>
        <charset val="134"/>
      </rPr>
      <t>, Suwirmen Suwirmen</t>
    </r>
  </si>
  <si>
    <t>6-13</t>
  </si>
  <si>
    <t>https://doi.org/10.25077/jbioua.7.1.6-13.2019</t>
  </si>
  <si>
    <t>http://jbioua.fmipa.unand.ac.id/index.php/jbioua/article/view/250</t>
  </si>
  <si>
    <t>http://jbioua.fmipa.unand.ac.id/index.php/jbioua/article/view/250/212</t>
  </si>
  <si>
    <t>https://drive.google.com/file/d/1ZK3KjrN86IezO_wER2SW1iC9H9xBaUiR/view?usp=sharing</t>
  </si>
  <si>
    <t>Pertumbuhan Stek Pucuk Tumbuhan Sarang semut (Myrmecodia pendens Merr. &amp; L.M. Perry) yang ditanam pada Berbagai Jenis Media Tanam</t>
  </si>
  <si>
    <r>
      <rPr>
        <sz val="10"/>
        <rFont val="Bookman Old Style"/>
        <charset val="134"/>
      </rPr>
      <t xml:space="preserve">Suci Rahmadani Putri *, Suwirmen dan </t>
    </r>
    <r>
      <rPr>
        <b/>
        <sz val="10"/>
        <rFont val="Bookman Old Style"/>
        <charset val="134"/>
      </rPr>
      <t>Zozy Aneloi Noli</t>
    </r>
  </si>
  <si>
    <t>91-99</t>
  </si>
  <si>
    <t>https://doi.org/10.25077/jbioua.7.2.91-99.2019</t>
  </si>
  <si>
    <t>http://jbioua.fmipa.unand.ac.id/index.php/jbioua/article/view/272</t>
  </si>
  <si>
    <t>http://jbioua.fmipa.unand.ac.id/index.php/jbioua/article/view/272/226</t>
  </si>
  <si>
    <t>https://drive.google.com/file/d/1FAiDXt9_rvhA9zHd8bM0xu0RZfQ5Fg-0/view?usp=sharing</t>
  </si>
  <si>
    <t>Induksi Kalus Anggrek Lilin (Aerides odorata Lour.) dengan Pemberian beberapa Konsentrasi 2,4 Diklorofenoksiasetat (2,4 D)</t>
  </si>
  <si>
    <r>
      <rPr>
        <sz val="10"/>
        <rFont val="Bookman Old Style"/>
        <charset val="134"/>
      </rPr>
      <t>Azharia Khalida*, Suwirmen,</t>
    </r>
    <r>
      <rPr>
        <b/>
        <sz val="10"/>
        <rFont val="Bookman Old Style"/>
        <charset val="134"/>
      </rPr>
      <t xml:space="preserve"> Zozy Aneloi Noli</t>
    </r>
  </si>
  <si>
    <t>109-117</t>
  </si>
  <si>
    <t>https://doi.org/10.25077/jbioua.7.2.109-117.2019</t>
  </si>
  <si>
    <t>http://jbioua.fmipa.unand.ac.id/index.php/jbioua/article/view/269</t>
  </si>
  <si>
    <t>http://jbioua.fmipa.unand.ac.id/index.php/jbioua/article/view/269/223</t>
  </si>
  <si>
    <t>https://drive.google.com/file/d/1Xxr_9Q_2_omby74_kngqPreg9pgS9K4V/view?usp=sharing</t>
  </si>
  <si>
    <t>k)</t>
  </si>
  <si>
    <t>The Growth of Coastal Cottonwood (Hibiscus tiliaceus Linn.) Seedlings by Inoculating Arbuscular Mychorrhiza Fungi (AMF) on Sand Beach Planting Media</t>
  </si>
  <si>
    <r>
      <rPr>
        <sz val="10"/>
        <rFont val="Bookman Old Style"/>
        <charset val="134"/>
      </rPr>
      <t>Nailul Rahmi Aulya*,</t>
    </r>
    <r>
      <rPr>
        <b/>
        <sz val="10"/>
        <rFont val="Bookman Old Style"/>
        <charset val="134"/>
      </rPr>
      <t xml:space="preserve"> Zozy Aneloi Noli</t>
    </r>
    <r>
      <rPr>
        <sz val="10"/>
        <rFont val="Bookman Old Style"/>
        <charset val="134"/>
      </rPr>
      <t>, Suwirmen Suwirmen</t>
    </r>
  </si>
  <si>
    <t>36-41</t>
  </si>
  <si>
    <t>https://doi.org/10.25077/jbioua.8.2.36-40.2020</t>
  </si>
  <si>
    <t>http://jbioua.fmipa.unand.ac.id/index.php/jbioua/article/view/241</t>
  </si>
  <si>
    <t>http://jbioua.fmipa.unand.ac.id/index.php/jbioua/article/view/241/239</t>
  </si>
  <si>
    <t>https://drive.google.com/file/d/1mBzNmYvgUcuNMLeM1LO6_E6hFna5PHYT/view?usp=sharing</t>
  </si>
  <si>
    <t>l)</t>
  </si>
  <si>
    <t>Effects of Sargassum crassifolium Extract Formula as Biostimulant on Growth and Yield of Glycine max L. Merill</t>
  </si>
  <si>
    <r>
      <rPr>
        <b/>
        <sz val="10"/>
        <rFont val="Bookman Old Style"/>
        <charset val="134"/>
      </rPr>
      <t>Zozy Aneloi Noli*</t>
    </r>
    <r>
      <rPr>
        <sz val="10"/>
        <rFont val="Bookman Old Style"/>
        <charset val="134"/>
      </rPr>
      <t>, Muhammad Azwar</t>
    </r>
  </si>
  <si>
    <t>Jurnal Biologi Tropis</t>
  </si>
  <si>
    <t>691-697</t>
  </si>
  <si>
    <t>2549-7863, 1411-9587</t>
  </si>
  <si>
    <t>Fakultas Keguruan dan Imu Pendidikan Universitas Mataram</t>
  </si>
  <si>
    <t>https://doi.org/10.29303/jbt.v21i3.2842</t>
  </si>
  <si>
    <t>https://jurnalfkip.unram.ac.id/index.php/JBT/article/view/2842</t>
  </si>
  <si>
    <t>https://jurnalfkip.unram.ac.id/index.php/JBT/article/view/2842/1916</t>
  </si>
  <si>
    <t>https://drive.google.com/file/d/1eMQYjAzI9cRjgp1H4GE7kfsF4AwuowTd/view?usp=sharing</t>
  </si>
  <si>
    <t>https://sinta3.kemdikbud.go.id/journals/profile/3662</t>
  </si>
  <si>
    <t>m)</t>
  </si>
  <si>
    <t>RESPON PADI GOGO (Oryza sativa L.) TERHADAP PEMBERIAN BIOSTIMULAN DARI EKSTRAK RUMPUT LAUT Padina minor</t>
  </si>
  <si>
    <r>
      <rPr>
        <b/>
        <sz val="10"/>
        <rFont val="Bookman Old Style"/>
        <charset val="134"/>
      </rPr>
      <t xml:space="preserve">Zozy Aneloi Noli*, </t>
    </r>
    <r>
      <rPr>
        <sz val="10"/>
        <rFont val="Bookman Old Style"/>
        <charset val="134"/>
      </rPr>
      <t>Suwirmen, Izmiarti, Reza Oktavia, dan Putri Aliyyanti</t>
    </r>
  </si>
  <si>
    <t>Bioscientist : Jurnal Ilmiah Biologi</t>
  </si>
  <si>
    <t>412-419</t>
  </si>
  <si>
    <t>2654-4571, 2338-5006</t>
  </si>
  <si>
    <t>Program Studi Pendidikan Biologi PMIPA FKIP Universitas Mataram</t>
  </si>
  <si>
    <t>https://doi.org/10.33394/bioscientist.v9i2.4249</t>
  </si>
  <si>
    <t>https://e-journal.undikma.ac.id/index.php/bioscientist/article/view/4249</t>
  </si>
  <si>
    <t>https://e-journal.undikma.ac.id/index.php/bioscientist/article/view/4249/3004</t>
  </si>
  <si>
    <t>https://drive.google.com/file/d/1dXDTIpaNwjIhGiO9vjl4_U9bIDsuOd-Z/view?usp=sharing</t>
  </si>
  <si>
    <t>https://sinta3.kemdikbud.go.id/journals/profile/6598</t>
  </si>
  <si>
    <t>n)</t>
  </si>
  <si>
    <t>Pengaruh Cara Aplikasi dan Konsentrasi Ekstrak Kelor (Moringa oleifera L.) terhadap Pertumbuhan Kubis Singgalang (Brassica oleracea var. capitata L.)</t>
  </si>
  <si>
    <r>
      <rPr>
        <sz val="10"/>
        <rFont val="Bookman Old Style"/>
        <charset val="134"/>
      </rPr>
      <t xml:space="preserve">Suwirmen, </t>
    </r>
    <r>
      <rPr>
        <b/>
        <sz val="10"/>
        <rFont val="Bookman Old Style"/>
        <charset val="134"/>
      </rPr>
      <t>Zozy Aneloi Noli</t>
    </r>
    <r>
      <rPr>
        <sz val="10"/>
        <rFont val="Bookman Old Style"/>
        <charset val="134"/>
      </rPr>
      <t>, Fira Julia Putri*</t>
    </r>
  </si>
  <si>
    <t>Agro Bali: Agricultural Journal</t>
  </si>
  <si>
    <t>20-29</t>
  </si>
  <si>
    <t>2655-853X</t>
  </si>
  <si>
    <t>Universitas Panji Sakti</t>
  </si>
  <si>
    <t>https://doi.org/10.37637/ab.v5i1.806</t>
  </si>
  <si>
    <t>https://ejournal.unipas.ac.id/index.php/Agro/article/view/806</t>
  </si>
  <si>
    <t>https://ejournal.unipas.ac.id/index.php/Agro/article/view/806/672</t>
  </si>
  <si>
    <t>https://drive.google.com/file/d/1nCLunts6erqwdMqAo9VBmU-SXrqocfbU/view?usp=sharing</t>
  </si>
  <si>
    <t>https://sinta3.kemdikbud.go.id/journals/profile/6677</t>
  </si>
  <si>
    <t>o)</t>
  </si>
  <si>
    <t>Pengaruh Air Lindi Sisa Pakan Maggot (Hermetia illucens) terhadap Pertumbuhan Sawi Pagoda (Brassica rapa var. narinosa L.) dengan Sistem Hidroponik</t>
  </si>
  <si>
    <r>
      <rPr>
        <sz val="10"/>
        <rFont val="Bookman Old Style"/>
        <charset val="134"/>
      </rPr>
      <t>Suwirmen,</t>
    </r>
    <r>
      <rPr>
        <b/>
        <sz val="10"/>
        <rFont val="Bookman Old Style"/>
        <charset val="134"/>
      </rPr>
      <t xml:space="preserve"> Zozy Aneloi Noli</t>
    </r>
    <r>
      <rPr>
        <sz val="10"/>
        <rFont val="Bookman Old Style"/>
        <charset val="134"/>
      </rPr>
      <t>, Resti Rahayu, Yella Prastika Yuda*</t>
    </r>
  </si>
  <si>
    <t>240-250</t>
  </si>
  <si>
    <t>https://doi.org/10.37637/ab.v5i2.867</t>
  </si>
  <si>
    <t>https://ejournal2.unipas.ac.id/index.php/Agro/article/view/867</t>
  </si>
  <si>
    <t>https://ejournal2.unipas.ac.id/index.php/Agro/article/view/867/728</t>
  </si>
  <si>
    <t>https://drive.google.com/file/d/13J_7Fl420l0-dAdVW2ZykVkqxdw6Soed/view?usp=sharing</t>
  </si>
  <si>
    <t>Jurnal Nasional/Nasional di Luar Peringkat 1-6</t>
  </si>
  <si>
    <t>Pengurangan Masa Stratifikasi dengan Penambahan Hormon GA3 Pada Perkecambahan Benih Stroberi (Fragaria x annanassa (Weston) Duchesne)</t>
  </si>
  <si>
    <r>
      <rPr>
        <sz val="10"/>
        <rFont val="Bookman Old Style"/>
        <charset val="204"/>
      </rPr>
      <t xml:space="preserve">Mayola Arda*, Suwirmen dan </t>
    </r>
    <r>
      <rPr>
        <b/>
        <sz val="10"/>
        <rFont val="Bookman Old Style"/>
        <charset val="134"/>
      </rPr>
      <t>Zozy Aneloi Noli</t>
    </r>
  </si>
  <si>
    <t>296-302</t>
  </si>
  <si>
    <t>http://jbioua.fmipa.unand.ac.id/index.php/jbioua/article/view/144</t>
  </si>
  <si>
    <t>http://jbioua.fmipa.unand.ac.id/index.php/jbioua/article/view/144/136</t>
  </si>
  <si>
    <t>https://drive.google.com/file/d/1-YpAuoKR3wR-JAtmPWTC3qgs4zuZtbdV/view?usp=sharing</t>
  </si>
  <si>
    <t>Induksi Tunas Kunyit Putih (Curcuma zedoaria Roscoe) Pada Media MS Dengan Penambahan Berbagai Konsentrasi BAP dan Sukrosa Secara In Vitro</t>
  </si>
  <si>
    <r>
      <rPr>
        <sz val="10"/>
        <rFont val="Bookman Old Style"/>
        <charset val="134"/>
      </rPr>
      <t xml:space="preserve">Dola Ratna Yulizar*), </t>
    </r>
    <r>
      <rPr>
        <b/>
        <sz val="10"/>
        <rFont val="Bookman Old Style"/>
        <charset val="134"/>
      </rPr>
      <t>Zozy Aneloi Noli,</t>
    </r>
    <r>
      <rPr>
        <sz val="10"/>
        <rFont val="Bookman Old Style"/>
        <charset val="134"/>
      </rPr>
      <t xml:space="preserve"> dan M. Idris</t>
    </r>
  </si>
  <si>
    <t>310-316</t>
  </si>
  <si>
    <t>http://jbioua.fmipa.unand.ac.id/index.php/jbioua/article/view/146</t>
  </si>
  <si>
    <t>http://jbioua.fmipa.unand.ac.id/index.php/jbioua/article/view/146/138</t>
  </si>
  <si>
    <t>https://drive.google.com/file/d/1oCSvut9_KOyGOlogAruirc2rVP0dOL4U/view?usp=sharing</t>
  </si>
  <si>
    <t>Pertumbuhan Bibit Karet (Hevea brasiliensis Mull Arg.) Setelah Pemberian Beberapa Dosis Fungi Mikoriza Arbuskula (FMA) Indigineous Dari Hutan Pendidikan Dan Penelitian Biologi (HPPB) Universitas Andalas Padang</t>
  </si>
  <si>
    <r>
      <rPr>
        <sz val="10"/>
        <rFont val="Bookman Old Style"/>
        <charset val="134"/>
      </rPr>
      <t xml:space="preserve">Akhyar Salim*, </t>
    </r>
    <r>
      <rPr>
        <b/>
        <sz val="10"/>
        <rFont val="Bookman Old Style"/>
        <charset val="134"/>
      </rPr>
      <t xml:space="preserve">Zozy Aneloi Noli </t>
    </r>
    <r>
      <rPr>
        <sz val="10"/>
        <rFont val="Bookman Old Style"/>
        <charset val="134"/>
      </rPr>
      <t>dan Suwirmen</t>
    </r>
    <r>
      <rPr>
        <b/>
        <sz val="10"/>
        <rFont val="Bookman Old Style"/>
        <charset val="204"/>
      </rPr>
      <t xml:space="preserve">       </t>
    </r>
    <r>
      <rPr>
        <sz val="10"/>
        <rFont val="Bookman Old Style"/>
        <charset val="134"/>
      </rPr>
      <t xml:space="preserve">                                                                                  </t>
    </r>
  </si>
  <si>
    <t>31-37</t>
  </si>
  <si>
    <t>http://jbioua.fmipa.unand.ac.id/index.php/jbioua/article/view/115</t>
  </si>
  <si>
    <t>http://jbioua.fmipa.unand.ac.id/index.php/jbioua/article/view/115/107</t>
  </si>
  <si>
    <t>https://drive.google.com/file/d/1ku_VGDjr-pvW-6SfY2SoaMZoCBc17my0/view?usp=sharing</t>
  </si>
  <si>
    <t>Pertumbuhan Rumput Kerbau (Paspalum conjugatum Berg.) yang Diinokulasi Beberapa Dosis Fungi Mikoriza Arbuskular (FMA) pada Media yang Mengandung Merkuri (Hg)</t>
  </si>
  <si>
    <r>
      <rPr>
        <sz val="10"/>
        <rFont val="Bookman Old Style"/>
        <charset val="134"/>
      </rPr>
      <t xml:space="preserve">Putri Seti Ayu*, </t>
    </r>
    <r>
      <rPr>
        <b/>
        <sz val="10"/>
        <rFont val="Bookman Old Style"/>
        <charset val="134"/>
      </rPr>
      <t>Zozy Aneloi Noli</t>
    </r>
    <r>
      <rPr>
        <sz val="10"/>
        <rFont val="Bookman Old Style"/>
        <charset val="134"/>
      </rPr>
      <t>, Solfiyeni</t>
    </r>
  </si>
  <si>
    <t>107-112</t>
  </si>
  <si>
    <t>http://jbioua.fmipa.unand.ac.id/index.php/jbioua/article/view/154</t>
  </si>
  <si>
    <t>http://jbioua.fmipa.unand.ac.id/index.php/jbioua/article/view/154/146</t>
  </si>
  <si>
    <t>https://drive.google.com/file/d/1-TJrBMepbRvnifWD57kv27Lbhsq1l299/view?usp=sharing</t>
  </si>
  <si>
    <t>Respon Pertumbuhan Nodus Artemisia vulgaris L pada Medium Murashige-Skoog dengan Penambahan Beberapa Zat Pengatur Tumbuh Secara In Vitro</t>
  </si>
  <si>
    <r>
      <rPr>
        <sz val="10"/>
        <rFont val="Bookman Old Style"/>
        <charset val="134"/>
      </rPr>
      <t>Novia Rika Deli*,</t>
    </r>
    <r>
      <rPr>
        <b/>
        <sz val="10"/>
        <rFont val="Bookman Old Style"/>
        <charset val="134"/>
      </rPr>
      <t xml:space="preserve"> Zozy Aneloi Noli</t>
    </r>
    <r>
      <rPr>
        <sz val="10"/>
        <rFont val="Bookman Old Style"/>
        <charset val="134"/>
      </rPr>
      <t>, Suwirmen</t>
    </r>
  </si>
  <si>
    <t>162-168</t>
  </si>
  <si>
    <t>http://jbioua.fmipa.unand.ac.id/index.php/jbioua/article/view/164</t>
  </si>
  <si>
    <t>http://jbioua.fmipa.unand.ac.id/index.php/jbioua/article/view/164/156</t>
  </si>
  <si>
    <t>https://drive.google.com/file/d/1ZTlnu76wf_WWeY6jkkBv0c5Pp60Q76aa/view?usp=sharing</t>
  </si>
  <si>
    <t>Pemberian Beberapa Jenis Dan Konsentrasi Auksin Untuk Menginduksi Perakaran Pada Stek Pucuk Bayur (Pterospermum javanicum Jungh.) Dalam Upaya Perbanyakan Tanaman Revegetasi</t>
  </si>
  <si>
    <r>
      <rPr>
        <sz val="10"/>
        <rFont val="Bookman Old Style"/>
        <charset val="134"/>
      </rPr>
      <t>Agusti Apriliani*,</t>
    </r>
    <r>
      <rPr>
        <b/>
        <sz val="10"/>
        <rFont val="Bookman Old Style"/>
        <charset val="134"/>
      </rPr>
      <t xml:space="preserve"> Zozy Aneloi Noli</t>
    </r>
    <r>
      <rPr>
        <sz val="10"/>
        <rFont val="Bookman Old Style"/>
        <charset val="134"/>
      </rPr>
      <t xml:space="preserve"> dan Suwirmen</t>
    </r>
  </si>
  <si>
    <t>178-187</t>
  </si>
  <si>
    <t>http://jbioua.fmipa.unand.ac.id/index.php/jbioua/article/view/166</t>
  </si>
  <si>
    <t>http://jbioua.fmipa.unand.ac.id/index.php/jbioua/article/view/166/158</t>
  </si>
  <si>
    <t>https://drive.google.com/file/d/1wtuk_n6k8LtgiD9QK3yR-XZdAlMtsnTp/view?usp=sharing</t>
  </si>
  <si>
    <t xml:space="preserve">Pertumbuhan Bibit Surian (Toona sinensis (Juss,) M. Roem) Yang Diinokulasi Mikoriza Pada Media Tanam Tanah Ultisol </t>
  </si>
  <si>
    <r>
      <rPr>
        <sz val="10"/>
        <rFont val="Bookman Old Style"/>
        <charset val="134"/>
      </rPr>
      <t xml:space="preserve">Anita Sari*, </t>
    </r>
    <r>
      <rPr>
        <b/>
        <sz val="10"/>
        <rFont val="Bookman Old Style"/>
        <charset val="134"/>
      </rPr>
      <t>Zozy Aneloi Noli</t>
    </r>
    <r>
      <rPr>
        <sz val="10"/>
        <rFont val="Bookman Old Style"/>
        <charset val="134"/>
      </rPr>
      <t>, Suwirmen</t>
    </r>
  </si>
  <si>
    <t>Al-Kauniyah Jurnal Biologi</t>
  </si>
  <si>
    <t>1-9</t>
  </si>
  <si>
    <t>1978-3736, 2502-6720</t>
  </si>
  <si>
    <t xml:space="preserve">Program Studi Biologi, Fakultas Sains dan Teknologi Universitas Islam Negeri Syarif Hidayatullah  </t>
  </si>
  <si>
    <t>https://doi.org/10.15408/kauniyah.v9i1.3250</t>
  </si>
  <si>
    <t>http://journal.uinjkt.ac.id/index.php/kauniyah/article/view/3250</t>
  </si>
  <si>
    <t>http://journal.uinjkt.ac.id/index.php/kauniyah/article/view/3250/pdf</t>
  </si>
  <si>
    <t>https://drive.google.com/file/d/1z-kAna2l3uh6jIEvzHsk2jIKDHXHMf3z/view?usp=sharing</t>
  </si>
  <si>
    <t>Respon Bibit Surian (Toona sinensis (Juss,) M. Roem.) Terhadap Inokulasi Beberapa Dosis Fungi Mikoriza Arbuskula Pada Media Tanah Ultisol Yang Dicampur Pupuk Kompos</t>
  </si>
  <si>
    <r>
      <rPr>
        <sz val="10"/>
        <rFont val="Bookman Old Style"/>
        <charset val="134"/>
      </rPr>
      <t xml:space="preserve">Feby Zulya*, </t>
    </r>
    <r>
      <rPr>
        <b/>
        <sz val="10"/>
        <rFont val="Bookman Old Style"/>
        <charset val="134"/>
      </rPr>
      <t>Zozy Aneloi Noli</t>
    </r>
    <r>
      <rPr>
        <sz val="10"/>
        <rFont val="Bookman Old Style"/>
        <charset val="134"/>
      </rPr>
      <t>, Tesri Maideliza</t>
    </r>
  </si>
  <si>
    <t>10-18</t>
  </si>
  <si>
    <t>https://doi.org/10.15408/kauniyah.v9i1.3253</t>
  </si>
  <si>
    <t>http://journal.uinjkt.ac.id/index.php/kauniyah/article/view/3253</t>
  </si>
  <si>
    <t>http://journal.uinjkt.ac.id/index.php/kauniyah/article/view/3253/pdf</t>
  </si>
  <si>
    <t>https://drive.google.com/file/d/1tj-it8e_POBoqc22QkCsusUf7ubOU1b2/view?usp=sharing</t>
  </si>
  <si>
    <t>Pertumbuhan Dan Kadar Artemisinin Cina Baru (Artemisia Vulgaris L). Pada Intensitas Cahaya Dan Komposisi Media Tanam Yang Berbeda</t>
  </si>
  <si>
    <r>
      <rPr>
        <sz val="10"/>
        <rFont val="Bookman Old Style"/>
        <charset val="134"/>
      </rPr>
      <t xml:space="preserve">Ivo Octaviani*, </t>
    </r>
    <r>
      <rPr>
        <b/>
        <sz val="10"/>
        <rFont val="Bookman Old Style"/>
        <charset val="134"/>
      </rPr>
      <t>Zozy Aneloi Noli</t>
    </r>
    <r>
      <rPr>
        <sz val="10"/>
        <rFont val="Bookman Old Style"/>
        <charset val="134"/>
      </rPr>
      <t>, Suwirmen</t>
    </r>
  </si>
  <si>
    <t xml:space="preserve">Biocelebes </t>
  </si>
  <si>
    <t>43-51</t>
  </si>
  <si>
    <t>1978-6417</t>
  </si>
  <si>
    <t xml:space="preserve">Jurusan Biologi Fakultas Matematika Dan Ilmu Pengetahuan Alam Universitas Tadulako </t>
  </si>
  <si>
    <t>http://jurnal.untad.ac.id/jurnal/index.php/Biocelebes/article/view/7383</t>
  </si>
  <si>
    <t>http://jurnal.untad.ac.id/jurnal/index.php/Biocelebes/article/view/7383/5911</t>
  </si>
  <si>
    <t>https://drive.google.com/file/d/1i1ik59h038bxXo8bb0UdzIlgYdCf7Jwj/view?usp=sharing</t>
  </si>
  <si>
    <t>Respon Pertumbuhan Tanaman Desmodium heterophyllum WilldD.C Dengan Pemberian Fungi Mikoriza Arbuskular (FMA) Pada Tanah Lahan Bekas Tambang Batubara Sawahlunto</t>
  </si>
  <si>
    <r>
      <rPr>
        <sz val="10"/>
        <rFont val="Bookman Old Style"/>
        <charset val="134"/>
      </rPr>
      <t xml:space="preserve">Yossi Eka Saputri*, </t>
    </r>
    <r>
      <rPr>
        <b/>
        <sz val="10"/>
        <rFont val="Bookman Old Style"/>
        <charset val="134"/>
      </rPr>
      <t>Zozy Aneloi Noli</t>
    </r>
    <r>
      <rPr>
        <sz val="10"/>
        <rFont val="Bookman Old Style"/>
        <charset val="134"/>
      </rPr>
      <t xml:space="preserve"> dan Suwirmen</t>
    </r>
  </si>
  <si>
    <t>52-60</t>
  </si>
  <si>
    <t>http://jurnal.untad.ac.id/jurnal/index.php/Biocelebes/article/view/7384</t>
  </si>
  <si>
    <t>http://jurnal.untad.ac.id/jurnal/index.php/Biocelebes/article/view/7384/5912</t>
  </si>
  <si>
    <t>https://drive.google.com/file/d/1xlwcZ2F6FWmOdLIxWwBX-FMcWj_HkOcm/view?usp=sharing</t>
  </si>
  <si>
    <t>Respon Berbagai Sumber Bahan Stek terhadap Kemampuan Berakar Stek Alstonia scholaris (L) R. Br. sebagai Upaya Penyediaan Bibit untuk Lahan Terdegradasi</t>
  </si>
  <si>
    <r>
      <rPr>
        <sz val="10"/>
        <rFont val="Bookman Old Style"/>
        <charset val="134"/>
      </rPr>
      <t xml:space="preserve">Kiki Ayunda Putri*, Suwirmen, </t>
    </r>
    <r>
      <rPr>
        <b/>
        <sz val="10"/>
        <rFont val="Bookman Old Style"/>
        <charset val="134"/>
      </rPr>
      <t>Zozy Aneloi Noli</t>
    </r>
  </si>
  <si>
    <t>http://jbioua.fmipa.unand.ac.id/index.php/jbioua/article/view/203</t>
  </si>
  <si>
    <t>http://jbioua.fmipa.unand.ac.id/index.php/jbioua/article/view/203/188</t>
  </si>
  <si>
    <t>https://drive.google.com/file/d/1FxBN3YTRB5GGRESRaKxMVdMgmHTRfFHn/view?usp=sharing</t>
  </si>
  <si>
    <t>Dipresentasikan secara oral dan dimuat dalam prosiding yang dipublikasikan (ber ISSN/ISBN) :</t>
  </si>
  <si>
    <t>Effect of liquid seaweed extracts as biostimulant on vegetative growth of soybean</t>
  </si>
  <si>
    <t>Artikel/ Prosiding</t>
  </si>
  <si>
    <r>
      <rPr>
        <b/>
        <sz val="10"/>
        <rFont val="Bookman Old Style"/>
        <charset val="134"/>
      </rPr>
      <t>Zozy Aneloi Noli*</t>
    </r>
    <r>
      <rPr>
        <sz val="10"/>
        <rFont val="Bookman Old Style"/>
        <charset val="134"/>
      </rPr>
      <t>, Suwirmen, Aisyah and Putri Aliyyanti</t>
    </r>
  </si>
  <si>
    <t>Nama Seminar/ Konferensi/Simposium</t>
  </si>
  <si>
    <t>IOP Conf. Series: Earth and Environmental Science, 759</t>
  </si>
  <si>
    <t xml:space="preserve">Penyelenggara Seminar/Konferensi/ Simposium </t>
  </si>
  <si>
    <t>IOP Publishing Ltd. / University of Jember</t>
  </si>
  <si>
    <t>Tanggal/ Waktu Pelaksanaan</t>
  </si>
  <si>
    <t>06 s/d 07 Oktober 2020</t>
  </si>
  <si>
    <t xml:space="preserve">URL Web Prosiding </t>
  </si>
  <si>
    <t>https://iopscience.iop.org/article/10.1088/1755-1315/759/1/012029</t>
  </si>
  <si>
    <t xml:space="preserve">ISBN/ISSN </t>
  </si>
  <si>
    <t>1755-1307, 1755-1315</t>
  </si>
  <si>
    <t>https://iopscience.iop.org/article/10.1088/1755-1315/759/1/012029/pdf</t>
  </si>
  <si>
    <t>https://drive.google.com/file/d/1Xrfk8H0BB2s1LYug1294u1ZS1FqESYZ2/view?usp=sharing</t>
  </si>
  <si>
    <t>URL Dokumen Cek Similarity/ Originality</t>
  </si>
  <si>
    <t>https://drive.google.com/file/d/1nnp_HSFFlXcTzKY_2xDAuVidelh-hQzY/view?usp=sharing</t>
  </si>
  <si>
    <t>Scopus, 0.18</t>
  </si>
  <si>
    <t>https://www.scimagojr.com/journalsearch.php?q=19900195068&amp;tip=sid&amp;clean=0</t>
  </si>
  <si>
    <t>Growth of Andalas (Morus macroura Miq.) seedlings from shoot cutting inoculated with Arbuscular Mycorrhiza Fungi</t>
  </si>
  <si>
    <r>
      <rPr>
        <sz val="10"/>
        <rFont val="Bookman Old Style"/>
        <charset val="134"/>
      </rPr>
      <t xml:space="preserve">Suwirmen, </t>
    </r>
    <r>
      <rPr>
        <b/>
        <sz val="10"/>
        <rFont val="Bookman Old Style"/>
        <charset val="134"/>
      </rPr>
      <t>Zozy Aneloi Noli</t>
    </r>
    <r>
      <rPr>
        <sz val="10"/>
        <rFont val="Bookman Old Style"/>
        <charset val="134"/>
      </rPr>
      <t>, Chairul, and Reini</t>
    </r>
  </si>
  <si>
    <t>International Conference on Basic Sciences and Its Applications (ICBSA)</t>
  </si>
  <si>
    <t>KnE Publishing / FMIPA Universitas Andalas</t>
  </si>
  <si>
    <t>23 s/d 24 Agustus 2018</t>
  </si>
  <si>
    <t>https://knepublishing.com/index.php/KnE-Engineering/article/view/4453</t>
  </si>
  <si>
    <t>2518-6841</t>
  </si>
  <si>
    <t>https://knepublishing.com/index.php/KnE-Engineering/article/view/4453/9131</t>
  </si>
  <si>
    <t>https://drive.google.com/file/d/1Fs2bjFTanwt4fhS_nGmJvpEdc1yQ2fZs/view?usp=sharing</t>
  </si>
  <si>
    <t>https://drive.google.com/file/d/18NM1N5Fm_IrMr-YYW0P8WmgwHbpfgc-L/view?usp=sharing</t>
  </si>
  <si>
    <t xml:space="preserve"> Internasional</t>
  </si>
  <si>
    <t xml:space="preserve">Hasil penelitian/pemikiran yang disajikan dalam koran/majalah populer/umum: </t>
  </si>
  <si>
    <t>Hasil penelitian atau hasil pemikiran yang tidak di publikasikan (tersimpan di perpustakaan perguruan tinggi) :</t>
  </si>
  <si>
    <t>Membuat rancangan dan karya teknologi yang dipatenkan atau seni yang yang terdaftar di HAKI secara nasional dan internasional</t>
  </si>
  <si>
    <t xml:space="preserve">Internasional yang sudah diimplementasikan di industri (paling sedikit diakui oleh 4 Negara) </t>
  </si>
  <si>
    <t xml:space="preserve">Internasional yang belum diimplementasikan di industri (paling sedikit diakui oleh 4 Negara) </t>
  </si>
  <si>
    <t>Nasional yang sudah diimplementasikan di industri</t>
  </si>
  <si>
    <t>Nasional yang belum diimplementasikan di industri</t>
  </si>
  <si>
    <t>Nasional, dalam bentuk Paten Sederhana yang memiliki sertifikat dari Direktorat Jenderal Kekayaan Intelektual, Kemenkumham.</t>
  </si>
  <si>
    <t>Karya ciptaan, desain industri, indikasi geografis yang memiliki sertifikat dari Direktorat Jenderal Kekayaan Intelektual, Kemenkumham (Sertifikat Penciptaan)</t>
  </si>
  <si>
    <t xml:space="preserve">Membuat rancangan dan karya teknologi yang tidak dipatenkan; rancangan dan karya seni monumental yang tidak terdaftar di HKI tetapi telah dipresentasikan pada forum yang teragenda: </t>
  </si>
  <si>
    <t>MELAKSANAKAN PENGABDIAN KEPADA MASYARAKAT</t>
  </si>
  <si>
    <t>Telah melakukan melaksanakan pengabdian kepada masyarakat sebagai berikut :</t>
  </si>
  <si>
    <t>Menduduki jabatan pimpinan.</t>
  </si>
  <si>
    <t>Menduduki jabatan pimpinan pada lembaga pemerintahan/pejabat negara yang harus dibebaskan dari jabatan organiknya, setiap semester</t>
  </si>
  <si>
    <t>jabatan/ semester</t>
  </si>
  <si>
    <t>Melaksanakan pengembangan hasil pendidikan dan penelitian.</t>
  </si>
  <si>
    <t>Melaksanakan pengembangan hasil pendidikan, dan penelitian yang dapat dimanfaatkan oleh masyarakat/indusri, setiap program</t>
  </si>
  <si>
    <t>Memberi latihan/penyuluhan/penataran/ ceramah pada masyarakat terjadwal/ terpogram</t>
  </si>
  <si>
    <t>Tingkat internasional, tiap program</t>
  </si>
  <si>
    <t>Tingkat nasional, tiap program</t>
  </si>
  <si>
    <t>Tingkat lokal, tiap program</t>
  </si>
  <si>
    <t>Kurang dari satu semester dan minimal satu bulan.</t>
  </si>
  <si>
    <t>Penanaman Tumbuhan Pekarangan dan Tanaman Buah di Nagari Kepala Hilalang Barat, Kayu Tanam, Kab. Padang Pariaman</t>
  </si>
  <si>
    <t>Laporan PKM</t>
  </si>
  <si>
    <t>https://drive.google.com/file/d/18tjcq21duqr6VCah1jPIYUGfx0NPE5LI/view?usp=sharing</t>
  </si>
  <si>
    <t>Penyuluhan dan Penanaman Pohon Pelindung di Hutan Kota di Sikapak Barat Pariaman</t>
  </si>
  <si>
    <t>https://drive.google.com/file/d/1k3G1dyMEEoWUWHNE-5OIEkMXkNX3Q5BJ/view?usp=sharing</t>
  </si>
  <si>
    <t>Teknik Perbanyakan Tanaman Secara Vegetatif dan Kultur Jaringan Menuju Sekolah Adiwiyata di MAN 3 Padang Panjang</t>
  </si>
  <si>
    <t>https://drive.google.com/file/d/1SFd7-1XuVVAQAv8Uh2SOlx-UryYBhRRY/view?usp=sharing</t>
  </si>
  <si>
    <t>Sosialisasi Fish Apartment Untuk Masyarakat Nelayan Kota Pariaman Dalam Upaya Rehabilitasi Ekosistem Pantai Untuk Peningkatan Populasi Ikan</t>
  </si>
  <si>
    <t>https://drive.google.com/file/d/1v9fvLdqkiCTA4OCbAxOcMxpXRU8c3gbU/view?usp=sharing</t>
  </si>
  <si>
    <t>Pengayaan Keanekaragaman Hayati Tumbuhan Asli Daerah di Pulau Angso Duo Kota Pariaman</t>
  </si>
  <si>
    <t>https://drive.google.com/file/d/1hylGyb_FUzo9tDpaRQ6OYBGewMiZECc3/view?usp=sharing</t>
  </si>
  <si>
    <t>Propagasi Tanaman Andalas (Morus macroura MIQ.) Dalam Upaya Konservasi Tanaman Maskot Flora Sumatera Barat</t>
  </si>
  <si>
    <t>https://drive.google.com/file/d/1EDNZspaLrC8UL9_9VfzgAzm7iKfpXyFv/view?usp=sharing</t>
  </si>
  <si>
    <t>Praktikum Biologi Untuk Peningkatan Pemahaman Siswa Dengan Memanfaatkan Laboratorium</t>
  </si>
  <si>
    <t>https://drive.google.com/file/d/1qrBTIx-irEDKitoqSFqmcbgCxuZwJu7B/view?usp=sharing</t>
  </si>
  <si>
    <t>Sosialisasi Dan Konservasi Tanaman Andalas Sebagai Maskot Flora Sumatera Barat Di Bukik Bulek Kenagarian Taram Kabupaten Limapuluh Kota</t>
  </si>
  <si>
    <t>https://drive.google.com/file/d/11NGCXQ0jqe9IIskxGgHjW2cx3N7iOyQ_/view?usp=sharing</t>
  </si>
  <si>
    <t>Peningkatan Pemahaman Ilmu Biologi Pada Siswa SMAN 9 Padang: Pengenalan Keanekaragaman Biota Akuatik</t>
  </si>
  <si>
    <t>https://drive.google.com/file/d/1RPqHrH7GLnc-HtWYGIH7gxz3wGTLD5Xz/view?usp=sharing</t>
  </si>
  <si>
    <t>Pemasangan Ovitrap Di Daerah Endemik DBD</t>
  </si>
  <si>
    <t>https://drive.google.com/file/d/1YJHHdnSCVTFs2ngBy8FcV3YahWRiZz0x/view?usp=sharing</t>
  </si>
  <si>
    <t>Pemberian Nama Ilmiah Tumbuhan Asli Bernilai Konservasi Di Kawasan Ekowisata Sungai Buluah Padang Pariaman Guna Peningkatan Nilai Edukasi Dan Wisata</t>
  </si>
  <si>
    <t>https://drive.google.com/file/d/1Tu-I3K9o7F8IED72ieSA_1b4aFktXvdp/view?usp=sharing</t>
  </si>
  <si>
    <t>Sosialisasi Budidaya Galo-galo serta Peluang Kerjasama PerguruanTinggi dan Pemda dalam Bidang Ekowisata</t>
  </si>
  <si>
    <t>https://drive.google.com/file/d/136NklVPa_4wsX51CXnxTGJG7GYtKuPpK/view?usp=sharing</t>
  </si>
  <si>
    <t>Pengenalan Budidaya Tamanan Anggrek Dalam Rangka Pemberdayaan Masyarakat Lingkungan Kelurahan Limau Manis Selatan, Kecamatan Pauh, Kota Padang</t>
  </si>
  <si>
    <t>https://drive.google.com/file/d/1uK_oW1FQHXxNOg56UfRTaB3ncVX8A1JL/view?usp=sharing</t>
  </si>
  <si>
    <t>Pelatihan Pembuatan Pupuk Organik Cair Bagi Kelompok Tani Tanaman Hias di Kelurahan Lubuk Minturun</t>
  </si>
  <si>
    <t>https://drive.google.com/file/d/1JEx45QO-2kBssHQ5tpEa7FLQZCYm2KCW/view?usp=sharing</t>
  </si>
  <si>
    <t>Workshop : Menjadi Guru Inspiratif Melahirkan Bintang</t>
  </si>
  <si>
    <t>https://drive.google.com/file/d/1K81HbLzsHVJUtiQI9t9eOWC50yn7uKkJ/view?usp=sharing</t>
  </si>
  <si>
    <t>Pengolahan Sampah Dan Edukasi Kesehatan Di Lingkungan Nelayan Pasir Jambak, Padang</t>
  </si>
  <si>
    <t>https://drive.google.com/file/d/1liixbrn52XPerYXE2q-24yGjbbJUMpQ8/view?usp=sharing</t>
  </si>
  <si>
    <t>Praktikum Dasar-Dasar Biologi Untuk Siswa SMAN 4 Bukitinggi</t>
  </si>
  <si>
    <t>https://drive.google.com/file/d/1ecqegM4Q7uVs_1zollGFHwhHJ24_1xcY/view?usp=sharing</t>
  </si>
  <si>
    <t>Budidaya Anggrek Sebagai Salah Satu Usaha Untuk Peningkatan Ekonomi Keluarga di koto Kaciak Mata Air Padang</t>
  </si>
  <si>
    <t>https://drive.google.com/file/d/1QbXVw4LcgcLoOurG6yRMTJ4feV1fYtyq/view?usp=sharing</t>
  </si>
  <si>
    <t>FGD, Membangun Sinergi Universitas Andalas, Komunitas Peternak Unggas, Ikan Dan Penggiat Maggot Untuk Penyediaan Pakan Mandiri Dalam Rangka Mewujudkan Ketahanan Pangan Nasional</t>
  </si>
  <si>
    <t>https://drive.google.com/file/d/1V-otQNhSj8u0VflYIteA2hwD2JPGaB1h/view?usp=sharing</t>
  </si>
  <si>
    <t>Pengenalan Keragaman dan Potensi Tanaman Anggrek eksotik Mentawai (Orchidaceae) pada siswa SMA Negeri 1 Siberut Selatan Mentawai</t>
  </si>
  <si>
    <t>https://drive.google.com/file/d/1WlM3FkLapo6Jfge14-MAWTkidez0avr6/view?usp=sharing</t>
  </si>
  <si>
    <t>Sosialisasi Keragaman dan Potensi Tanaman Anggrek eksotik Mentawai (Orchidaceae) pada masyarakat desa Maileppet Siberut Selatan Mentawai</t>
  </si>
  <si>
    <t>https://drive.google.com/file/d/1EZa0IkjM1WNkXEZM54-l7xk5zETcArZs/view?usp=sharing</t>
  </si>
  <si>
    <t>Pemberdayaan Masyarakat Desa Di Kecamatan Siberut Selatan Melalui Pelatihan Pengembangan Produk Pangan Komersil Berbasis Olahan Sagu</t>
  </si>
  <si>
    <t>https://drive.google.com/file/d/1lyQgNfQ7xntf3w_DXH4dp5U2QLT3Rgfz/view?usp=sharing</t>
  </si>
  <si>
    <t>Peningkatan Nilai Edukasi Dan Ekowisata Di Kawasan Ekowisata Talao Park, Nagari Ulakan, Kabupaten Padang Pariaman Melalui Pemberian Nama Ilmiah Tumbuhan Asli Bernilai Konservasi</t>
  </si>
  <si>
    <t>https://drive.google.com/file/d/1Jzhmq-CcQF5FfrvQYzD75LNPfcqeakuA/view?usp=sharing</t>
  </si>
  <si>
    <t>Pelatihan Penataan Halaman Asri, Tertib, Indah dan Nyaman (HATINYA PKK) Bagi Kelompok PKK Di Desa Talago Gunung, Kecamatan Barangin Sawah Lunto</t>
  </si>
  <si>
    <t>https://drive.google.com/file/d/1IZOOJvjk_vHqkmycl3T-lKlPGfh5pPWN/view?usp=sharing</t>
  </si>
  <si>
    <t>Pelatihan Pembuatan Pupuk Organik Cair (POC) Bagi Kelompok PKK Di Desa Talago Gunung, Kecamatan Barangin Sawah Lunto</t>
  </si>
  <si>
    <t>https://drive.google.com/file/d/1LSpskWO046Uiv5YGT6FFerSecb3TOT7X/view?usp=sharing</t>
  </si>
  <si>
    <t>Pelatihan Pembuatan Eco Enzyme (EE) Dan Pupuk Organik Cair (POC) Sebagai Salah Satu Usaha Pengolahan Dan Pemanfaatan Sampah Rumah Tangga</t>
  </si>
  <si>
    <t>https://drive.google.com/file/d/1uuxwN4w4uv3wnfxkj98KBhUPweKOeZ4b/view?usp=sharing</t>
  </si>
  <si>
    <t>Budidaya Tanaman Anggrek Pada 11 Kelompok Tani Dari Kota Bukittinggi Di Orchid House Padang</t>
  </si>
  <si>
    <t>https://drive.google.com/file/d/1ZS4AWy3r0J0rQyTKtW3Ab1vsAy925HGp/view?usp=sharing</t>
  </si>
  <si>
    <t>Pengenalan Budidaya Tanaman Anggrek Bagi Mahasiswa Jurusan Budidaya Tanaman Hortikultura Politeknik Pertanian Payakumbuh Di Orchid House Padang</t>
  </si>
  <si>
    <t>https://drive.google.com/file/d/1R1D_zUZPay0hRdpMifWDhU-xhVpuM3f5/view?usp=sharing</t>
  </si>
  <si>
    <t>Metoda Pengeringan Maggot Black Soldier Fly Pasca Panen untuk menjaga Kualitas Produk Agar Tahan Lama</t>
  </si>
  <si>
    <t>https://drive.google.com/file/d/1WdxMACcJnKlwSpR9JPhNb55oKi2h_MVm/view?usp=sharing</t>
  </si>
  <si>
    <t>Teknik Pengolahan Sampah Organik Secara Sederhana Untuk Penyelamatan Lingkungan dan Peningkatan Ekonomi Masyarakat Jorong Balai Barueh, Nagari Batu Bajanjang Kab. Solok</t>
  </si>
  <si>
    <t>https://drive.google.com/file/d/1rW6bycwxmy0Xnbnwx4ewyNlh-gbTkSAC/view?usp=sharing</t>
  </si>
  <si>
    <t>Memberi pelayanan kepada masyarakat atau kegiatan lain yang menunjang pelaksanaan tugas umum pemerintah dan pembangunan.</t>
  </si>
  <si>
    <t>Berdasarkan bidang keahlian.</t>
  </si>
  <si>
    <t>Berdasarkan penugasan lembaga perguruan tinggi.</t>
  </si>
  <si>
    <t>Berdasarkan fungsi/jabatan.</t>
  </si>
  <si>
    <t>Membuat/menulis karya pengabdian.</t>
  </si>
  <si>
    <t>Membuat/menulis karya pengabdian pada masyarakat yang tidak dipublikasikan.</t>
  </si>
  <si>
    <t>MELAKSANAKAN PENUNJANG TUGAS DOSEN</t>
  </si>
  <si>
    <t>Telah melaksanakan penunjang tugas Dosen sebagai berikut :</t>
  </si>
  <si>
    <t>Tim Gugus Kendali Mutu (GKM) Jurusan Biologi Fakultas MIPA Universitas Andalas Tahun 2015</t>
  </si>
  <si>
    <t>15/04/2015</t>
  </si>
  <si>
    <t>SK Dekan FMIPA Unand No: 213/XIII/D/FMIPA-2015</t>
  </si>
  <si>
    <t>Tim Gugus Kendali Mutu (GKM) Jurusan Biologi Fakultas MIPA Universitas Andalas Tahun 2018</t>
  </si>
  <si>
    <t>02/01/2018</t>
  </si>
  <si>
    <t>SK Dekan FMIPA Unand No: 380/XIII/D/FMIPA-2018</t>
  </si>
  <si>
    <t>Panitia Workshop Pengembangan Kurikulum Program Studi Jurusan Biologi Fakultas MIPA Universitas Andalas Tahun 2018</t>
  </si>
  <si>
    <t>12/03/2018</t>
  </si>
  <si>
    <t>SK Dekan FMIPA Unand No: 262/XIII/D/FMIPA-2018</t>
  </si>
  <si>
    <t>Tim Gugus Kendali Mutu (GKM) Jurusan Biologi Fakultas MIPA Universitas Andalas Tahun 2019</t>
  </si>
  <si>
    <t>15/07/2019</t>
  </si>
  <si>
    <t>SK Dekan FMIPA Unand No: 283/XIII/D/FMIPA-2019</t>
  </si>
  <si>
    <t>Tim Gugus Kendali Mutu (GKM) Jurusan Biologi Fakultas MIPA Universitas Andalas Tahun 2020</t>
  </si>
  <si>
    <t>SK Dekan FMIPA Unand No: 53/UN16.03.D/XIII/KPT/2020</t>
  </si>
  <si>
    <t>Tim Gugus Kendali Mutu (GKM) Jurusan Biologi Fakultas MIPA Universitas Andalas Tahun 2021</t>
  </si>
  <si>
    <t>02/01/2021</t>
  </si>
  <si>
    <t>SK Dekan FMIPA Unand No: 71/UN16.03.D/XIII/KPT/2021</t>
  </si>
  <si>
    <t>Tim Open Lab. Lomba Biologi dan Karya Tulis llmiah Jurusan Biologi Fakultas MIPA Universitas Andalas Tahun 2015</t>
  </si>
  <si>
    <t>07/04/2015</t>
  </si>
  <si>
    <t>SK Dekan FMIPA Unand No: 177/XIII/D/FMIPA-2015</t>
  </si>
  <si>
    <t>Panitia Lomba Biologi dan Karya Tulis llmiah XV Tingkat SMP, SMA dan Umum Se-lndonesia Tahun 2016</t>
  </si>
  <si>
    <t>12/01/2016</t>
  </si>
  <si>
    <t>Surat Tugas Dekan FMIPA Unand No: 120/UN.16.3.D/PP/2016</t>
  </si>
  <si>
    <t>Pengurus Pusat Studi Alam Sumatera (Sumatera Nature Studi Center) Universitas Andalas Periode 2016 s/d 2019</t>
  </si>
  <si>
    <t>15/01/2016 s.d 15/01/2019</t>
  </si>
  <si>
    <t>SK Dekan FMIPA Unand No: 035/XIII/D/FMIPA-2016</t>
  </si>
  <si>
    <t>Panitia Dies Natalis Fakultas MIPA Universitas Andalas ke-62 Tahun 2017</t>
  </si>
  <si>
    <t>04/09/2017</t>
  </si>
  <si>
    <t>SK Dekan FMIPA Unand No: 340/XIII/D/FMIPA-2017</t>
  </si>
  <si>
    <t>Tim Focus Group Discussion Pengembangan Mutu Pelaksanaan Pembelajarn pada Semester Ganjl 2017/2018 Fakultas MIPA Universitas Andalas Tahun 2018</t>
  </si>
  <si>
    <t>SK Dekan FMIPA Unand No: 295/XIII/D/FMIPA-2018</t>
  </si>
  <si>
    <t>Tim Penyusunan Rubrik Penilaian Tata Nilai dan Softskills Fakultas MIPA Universitas Andalas Tahun 2018</t>
  </si>
  <si>
    <t>20/02/2018</t>
  </si>
  <si>
    <t>SK Dekan FMIPA Unand No: 126/XIII/D/FMIPA-2018</t>
  </si>
  <si>
    <t>Tim Penyusun Borang dan Evaluasi Diri Program Studi Magister (S2) Biologi Fakultas MIPA Universitas Andalas Tahun 2018</t>
  </si>
  <si>
    <t>18/06/2018</t>
  </si>
  <si>
    <t>SK Dekan FMIPA Unand No: 291/XIII/D/FMIPA-2018</t>
  </si>
  <si>
    <t>Tim Penyusun Borang Akreditasi/ Self Assesment Report AUN-QA Jurusan Biologi Fakultas MIPA Universitas Andalas Tahun 2018</t>
  </si>
  <si>
    <t>29/06/2018</t>
  </si>
  <si>
    <t>SK Dekan FMIPA Unand No: 309 /XIII/D/FMIPA-2018</t>
  </si>
  <si>
    <t>Panitia Dies Natalis Fakultas MIPA Universitas Andalas ke-63 Tahun 2018</t>
  </si>
  <si>
    <t>07/09/2018</t>
  </si>
  <si>
    <t>SK Dekan FMIPA Unand No: 368/XIII/D/FMIPA-2018</t>
  </si>
  <si>
    <t>Panitia Visitasi Akreditasi Program Magister Jurusan Biologi Fakultas MIPA Universitas Andalas Tahun 2018</t>
  </si>
  <si>
    <t>04/12/2018</t>
  </si>
  <si>
    <t>SK Dekan FMIPA Unand No: 522/XIII/D/FMIPA-2018</t>
  </si>
  <si>
    <t>Tim Penyusunan Formulir Layanan Pendidikan Program Magister Jurusan Biologi Fakultas MIPA Universitas Andalas Tahun 2018</t>
  </si>
  <si>
    <t>18/12/2018</t>
  </si>
  <si>
    <t>SK Dekan FMIPA Unand No: 619/XIII/D/FMIPA-2018</t>
  </si>
  <si>
    <t>Tim Biology Study Program Academic Staff for AUN-QA Interview Jurusan Biologi Fakultas MIPA Universitas Andalas Tahun 2018</t>
  </si>
  <si>
    <t>28/12/2018</t>
  </si>
  <si>
    <t>SK Dekan FMIPA Unand No: 623/XIII/D/FMIPA-2018</t>
  </si>
  <si>
    <t>Panitia Seminar Nasional Biologi BioETI 5 dan Internasional Wildlife Symposium 5 Jurusan Biologi Fakultas MIPA Universitas Andalas Tahun 2019</t>
  </si>
  <si>
    <t>16/09/2019</t>
  </si>
  <si>
    <t>SK Dekan FMIPA Unand No: 472/XIII/D/FMIPA-2019</t>
  </si>
  <si>
    <t>Pengurus Pusat Studi Alam Sumatera (Sumatera Nature Studi Center) Universitas Andalas Periode 2020 s/d 2024</t>
  </si>
  <si>
    <t>12/08/2020</t>
  </si>
  <si>
    <t>SK Dekan FMIPA Unand No: 163/UN16.03.D/XIII/KPT/2020</t>
  </si>
  <si>
    <t>Tim Ad-Hoc Pengembangan Kurikulum Prodi S1 Jurusan Biologi Jurusan Biologi FMIPA Universitas Andalas Tahun 2021</t>
  </si>
  <si>
    <t>03/06/2021</t>
  </si>
  <si>
    <t>SK Dekan FMIPA Unand No: 182/UN16.03.D/XIII/KPT/2021</t>
  </si>
  <si>
    <t>Panitia Webinar Series Hari Lingkungan Hidup "Restorasi Ekosistem Sebagai Antisipasi Permasalahan Lingkungan Hidup Masa Depan" Jurusan Biologi FMIPA Universitas Andalas Tahun 2021</t>
  </si>
  <si>
    <t>23/06/2021</t>
  </si>
  <si>
    <t>SK Dekan FMIPA Unand No: 138/UN16.03.D/XIII/KPT/2021</t>
  </si>
  <si>
    <t>c</t>
  </si>
  <si>
    <t>Keanggotaan dalam tim penilai jabatan akademik dosen (tiap semester)</t>
  </si>
  <si>
    <t>Menjadi Asesor</t>
  </si>
  <si>
    <t>Menjadi Asesor kegiatan seperti PAK, BKD, Hibah Penelitian dan Pengabdian (tiap kegiatan)</t>
  </si>
  <si>
    <t>Lampiran IV.e.</t>
  </si>
  <si>
    <t>RESUME USUL PENETAPAN ANGKA KREDIT</t>
  </si>
  <si>
    <t>JABATAN AKADEMIK DOSEN UNIVERSITAS ANDALAS</t>
  </si>
  <si>
    <t>Fakultas</t>
  </si>
  <si>
    <t>: MIPA</t>
  </si>
  <si>
    <t xml:space="preserve">Tanggal Penilaian </t>
  </si>
  <si>
    <t>:  .............................</t>
  </si>
  <si>
    <t>KETERANGAN  PERORANGAN</t>
  </si>
  <si>
    <t>N a m a</t>
  </si>
  <si>
    <t xml:space="preserve">NIP/NIDN/NIDK </t>
  </si>
  <si>
    <t>Pangkat dan Golongan Ruang / TMT</t>
  </si>
  <si>
    <t>Jabatan Akademik Dosen / TMT</t>
  </si>
  <si>
    <t>MIPA</t>
  </si>
  <si>
    <t>Jurusan</t>
  </si>
  <si>
    <t>Biologi</t>
  </si>
  <si>
    <t xml:space="preserve">Diusulkan menjadi </t>
  </si>
  <si>
    <t>Dalam Bidang Ilmu</t>
  </si>
  <si>
    <t>Fisiologi Hewan</t>
  </si>
  <si>
    <t>Sub Unsur</t>
  </si>
  <si>
    <t>BIDANG DAN BUTIR KEGIATAN YANG DINILAI</t>
  </si>
  <si>
    <t xml:space="preserve">Pendidikan Sekolah </t>
  </si>
  <si>
    <t>Penelitian</t>
  </si>
  <si>
    <t>Pengabdian</t>
  </si>
  <si>
    <t>Penunjang</t>
  </si>
  <si>
    <t>Jml Usul Angka Kredit</t>
  </si>
  <si>
    <t>Kelebihan AK yang lalu</t>
  </si>
  <si>
    <t>Kelebihan yang Diakui Kelompok C - Pelaksanaan Penelitian Sebesar 80 %</t>
  </si>
  <si>
    <t>Jml AK Seluruhnya</t>
  </si>
  <si>
    <t>Jml AK Seharusnya</t>
  </si>
  <si>
    <t>≥ 40 %</t>
  </si>
  <si>
    <t>≤ 10 %</t>
  </si>
  <si>
    <t>Pertimbangan TPJA Fakultas</t>
  </si>
  <si>
    <t>Tanda Centang</t>
  </si>
  <si>
    <t>Nama Tim Penilai</t>
  </si>
  <si>
    <t>Tanda Tangan</t>
  </si>
  <si>
    <t>......................</t>
  </si>
  <si>
    <t xml:space="preserve">1. </t>
  </si>
  <si>
    <t>DISETUJUI/DIUSULKAN menjadi Lektor Kepala (700 Kum)</t>
  </si>
  <si>
    <t>Karena Telah Memenuhi Seluruh Persyaratan.</t>
  </si>
  <si>
    <t>setelah melengkapi persyaratan sbb :</t>
  </si>
  <si>
    <t>DITOLAK DIUSULKAN menjadi Lektor Kepala (700 Kum) dengan alasan sbb:</t>
  </si>
  <si>
    <t>Menyetujui :</t>
  </si>
  <si>
    <t>Ketua TPJA</t>
  </si>
  <si>
    <t>_______________________</t>
  </si>
  <si>
    <t xml:space="preserve"> NIP ............................</t>
  </si>
  <si>
    <t>Keterangan :</t>
  </si>
  <si>
    <t>Kolom Warna Biru : Diisi oleh sesuai dengan hasil penilaian angka kredit Tim TPJA.</t>
  </si>
  <si>
    <t>Kolom Warna Kuning :  Angka Kredit Kumulatif Inpasing Dosen (sesuai Lampiran III)</t>
  </si>
</sst>
</file>

<file path=xl/styles.xml><?xml version="1.0" encoding="utf-8"?>
<styleSheet xmlns="http://schemas.openxmlformats.org/spreadsheetml/2006/main">
  <numFmts count="17">
    <numFmt numFmtId="41" formatCode="_-* #,##0_-;\-* #,##0_-;_-* &quot;-&quot;_-;_-@_-"/>
    <numFmt numFmtId="176" formatCode="_-&quot;Rp&quot;* #,##0.00_-;\-&quot;Rp&quot;* #,##0.00_-;_-&quot;Rp&quot;* &quot;-&quot;??_-;_-@_-"/>
    <numFmt numFmtId="177" formatCode="_(* #,##0.00_);_(* \(#,##0.00\);_(* &quot;-&quot;??_);_(@_)"/>
    <numFmt numFmtId="178" formatCode="_-* #,##0.00_-;\-* #,##0.00_-;_-* &quot;-&quot;??_-;_-@_-"/>
    <numFmt numFmtId="179" formatCode="_-&quot;Rp&quot;* #,##0_-;\-&quot;Rp&quot;* #,##0_-;_-&quot;Rp&quot;* &quot;-&quot;??_-;_-@_-"/>
    <numFmt numFmtId="180" formatCode="_(* #,##0_);_(* \(#,##0\);_(* &quot;-&quot;_);_(@_)"/>
    <numFmt numFmtId="181" formatCode="_-&quot;Rp&quot;* #,##0_-;\-&quot;Rp&quot;* #,##0_-;_-&quot;Rp&quot;* &quot;-&quot;_-;_-@_-"/>
    <numFmt numFmtId="182" formatCode="dd\-mmm\-yy"/>
    <numFmt numFmtId="183" formatCode="0."/>
    <numFmt numFmtId="184" formatCode="0_)"/>
    <numFmt numFmtId="185" formatCode="_(* #,##0.000_);_(* \(#,##0.000\);_(* &quot;-&quot;???_);_(@_)"/>
    <numFmt numFmtId="186" formatCode="0.0"/>
    <numFmt numFmtId="187" formatCode="mmm\-yy"/>
    <numFmt numFmtId="188" formatCode="dd\-mmm"/>
    <numFmt numFmtId="189" formatCode="[$-409]d\-mmm\-yy;@"/>
    <numFmt numFmtId="190" formatCode="_-* #,##0_-;\-* #,##0_-;_-* &quot;-&quot;??_-;_-@_-"/>
    <numFmt numFmtId="191" formatCode="_-* #,##0.000_-;\-* #,##0.000_-;_-* &quot;-&quot;??_-;_-@_-"/>
  </numFmts>
  <fonts count="76">
    <font>
      <sz val="11"/>
      <color theme="1"/>
      <name val="Calibri"/>
      <charset val="134"/>
      <scheme val="minor"/>
    </font>
    <font>
      <sz val="8"/>
      <color theme="1"/>
      <name val="Calibri"/>
      <charset val="134"/>
      <scheme val="minor"/>
    </font>
    <font>
      <sz val="11"/>
      <name val="Times New Roman"/>
      <charset val="134"/>
    </font>
    <font>
      <b/>
      <sz val="11"/>
      <name val="Times New Roman"/>
      <charset val="134"/>
    </font>
    <font>
      <sz val="10"/>
      <name val="Times New Roman"/>
      <charset val="134"/>
    </font>
    <font>
      <b/>
      <sz val="10"/>
      <name val="Times New Roman"/>
      <charset val="134"/>
    </font>
    <font>
      <sz val="12"/>
      <name val="Times New Roman"/>
      <charset val="134"/>
    </font>
    <font>
      <sz val="11"/>
      <color theme="1"/>
      <name val="Times New Roman"/>
      <charset val="134"/>
    </font>
    <font>
      <b/>
      <sz val="10"/>
      <name val="Arial"/>
      <charset val="134"/>
    </font>
    <font>
      <i/>
      <sz val="8"/>
      <name val="Times New Roman"/>
      <charset val="134"/>
    </font>
    <font>
      <i/>
      <sz val="8"/>
      <name val="Arial"/>
      <charset val="134"/>
    </font>
    <font>
      <sz val="8"/>
      <name val="Arial"/>
      <charset val="134"/>
    </font>
    <font>
      <sz val="10"/>
      <name val="Bookman Old Style"/>
      <charset val="134"/>
    </font>
    <font>
      <sz val="10"/>
      <color rgb="FFFF0000"/>
      <name val="Bookman Old Style"/>
      <charset val="134"/>
    </font>
    <font>
      <b/>
      <sz val="10"/>
      <name val="Bookman Old Style"/>
      <charset val="134"/>
    </font>
    <font>
      <sz val="10"/>
      <color indexed="8"/>
      <name val="Bookman Old Style"/>
      <charset val="134"/>
    </font>
    <font>
      <sz val="10"/>
      <color theme="1"/>
      <name val="Bookman Old Style"/>
      <charset val="134"/>
    </font>
    <font>
      <u/>
      <sz val="7.7"/>
      <color theme="10"/>
      <name val="Calibri"/>
      <charset val="134"/>
    </font>
    <font>
      <b/>
      <i/>
      <sz val="10"/>
      <name val="Bookman Old Style"/>
      <charset val="134"/>
    </font>
    <font>
      <u/>
      <sz val="7.7"/>
      <name val="Calibri"/>
      <charset val="134"/>
    </font>
    <font>
      <b/>
      <sz val="10"/>
      <color theme="1"/>
      <name val="Bookman Old Style"/>
      <charset val="134"/>
    </font>
    <font>
      <b/>
      <sz val="9"/>
      <name val="Bookman Old Style"/>
      <charset val="134"/>
    </font>
    <font>
      <b/>
      <sz val="10"/>
      <color indexed="8"/>
      <name val="Bookman Old Style"/>
      <charset val="134"/>
    </font>
    <font>
      <b/>
      <sz val="10"/>
      <name val="Bookman Old Style"/>
      <charset val="204"/>
    </font>
    <font>
      <u/>
      <sz val="10"/>
      <color theme="10"/>
      <name val="Bookman Old Style"/>
      <charset val="134"/>
    </font>
    <font>
      <sz val="10"/>
      <name val="Bookman Old Style"/>
      <charset val="204"/>
    </font>
    <font>
      <sz val="9"/>
      <name val="Bookman Old Style"/>
      <charset val="134"/>
    </font>
    <font>
      <sz val="9"/>
      <name val="Bookman Old Style"/>
      <charset val="204"/>
    </font>
    <font>
      <sz val="10"/>
      <color rgb="FF0000FF"/>
      <name val="Bookman Old Style"/>
      <charset val="134"/>
    </font>
    <font>
      <u/>
      <sz val="10"/>
      <name val="Bookman Old Style"/>
      <charset val="134"/>
    </font>
    <font>
      <u/>
      <sz val="10"/>
      <color theme="10"/>
      <name val="Bookman Old Style"/>
      <charset val="204"/>
    </font>
    <font>
      <u/>
      <sz val="10"/>
      <name val="Bookman Old Style"/>
      <charset val="204"/>
    </font>
    <font>
      <b/>
      <sz val="10"/>
      <color theme="1"/>
      <name val="Bookman Old Style"/>
      <charset val="204"/>
    </font>
    <font>
      <sz val="7.5"/>
      <color rgb="FFFF0000"/>
      <name val="Bookman Old Style"/>
      <charset val="134"/>
    </font>
    <font>
      <sz val="7.5"/>
      <name val="Bookman Old Style"/>
      <charset val="134"/>
    </font>
    <font>
      <u/>
      <sz val="7.5"/>
      <name val="Calibri"/>
      <charset val="134"/>
    </font>
    <font>
      <u/>
      <sz val="7.7"/>
      <color rgb="FF800080"/>
      <name val="Calibri"/>
      <charset val="134"/>
    </font>
    <font>
      <b/>
      <sz val="10"/>
      <color rgb="FFFF0000"/>
      <name val="Bookman Old Style"/>
      <charset val="134"/>
    </font>
    <font>
      <b/>
      <sz val="7.5"/>
      <name val="Bookman Old Style"/>
      <charset val="134"/>
    </font>
    <font>
      <sz val="10"/>
      <color rgb="FF000000"/>
      <name val="Bookman Old Style"/>
      <charset val="134"/>
    </font>
    <font>
      <sz val="10"/>
      <color theme="1"/>
      <name val="Calibri"/>
      <charset val="134"/>
      <scheme val="minor"/>
    </font>
    <font>
      <sz val="10"/>
      <color indexed="10"/>
      <name val="Bookman Old Style"/>
      <charset val="134"/>
    </font>
    <font>
      <b/>
      <i/>
      <u/>
      <sz val="10"/>
      <color indexed="8"/>
      <name val="Bookman Old Style"/>
      <charset val="134"/>
    </font>
    <font>
      <b/>
      <sz val="10"/>
      <color indexed="8"/>
      <name val="Bookman Old Style"/>
      <charset val="204"/>
    </font>
    <font>
      <sz val="11"/>
      <name val="Bookman Old Style"/>
      <charset val="134"/>
    </font>
    <font>
      <b/>
      <sz val="11"/>
      <name val="Bookman Old Style"/>
      <charset val="134"/>
    </font>
    <font>
      <sz val="11"/>
      <color theme="1"/>
      <name val="Bookman Old Style"/>
      <charset val="134"/>
    </font>
    <font>
      <sz val="12"/>
      <name val="Bookman Old Style"/>
      <charset val="134"/>
    </font>
    <font>
      <b/>
      <sz val="11"/>
      <name val="Bookman Old Style"/>
      <charset val="204"/>
    </font>
    <font>
      <sz val="12"/>
      <name val="Trebuchet MS"/>
      <charset val="134"/>
    </font>
    <font>
      <u/>
      <sz val="11"/>
      <color theme="10"/>
      <name val="Bookman Old Style"/>
      <charset val="134"/>
    </font>
    <font>
      <u/>
      <sz val="11"/>
      <name val="Bookman Old Style"/>
      <charset val="134"/>
    </font>
    <font>
      <u/>
      <sz val="11"/>
      <name val="Bookman Old Style"/>
      <charset val="204"/>
    </font>
    <font>
      <b/>
      <u/>
      <sz val="11"/>
      <name val="Bookman Old Style"/>
      <charset val="134"/>
    </font>
    <font>
      <sz val="7.7"/>
      <name val="Calibri"/>
      <charset val="134"/>
    </font>
    <font>
      <sz val="11"/>
      <color indexed="8"/>
      <name val="Calibri"/>
      <charset val="134"/>
    </font>
    <font>
      <sz val="11"/>
      <color theme="1"/>
      <name val="Calibri"/>
      <charset val="0"/>
      <scheme val="minor"/>
    </font>
    <font>
      <sz val="11"/>
      <color theme="0"/>
      <name val="Calibri"/>
      <charset val="0"/>
      <scheme val="minor"/>
    </font>
    <font>
      <sz val="11"/>
      <color rgb="FFFA7D00"/>
      <name val="Calibri"/>
      <charset val="0"/>
      <scheme val="minor"/>
    </font>
    <font>
      <sz val="11"/>
      <color rgb="FF006100"/>
      <name val="Calibri"/>
      <charset val="0"/>
      <scheme val="minor"/>
    </font>
    <font>
      <b/>
      <sz val="11"/>
      <color rgb="FFFFFFFF"/>
      <name val="Calibri"/>
      <charset val="0"/>
      <scheme val="minor"/>
    </font>
    <font>
      <u/>
      <sz val="11"/>
      <color rgb="FF800080"/>
      <name val="Calibri"/>
      <charset val="0"/>
      <scheme val="minor"/>
    </font>
    <font>
      <b/>
      <sz val="13"/>
      <color theme="3"/>
      <name val="Calibri"/>
      <charset val="134"/>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sz val="10"/>
      <name val="Arial"/>
      <charset val="134"/>
    </font>
    <font>
      <b/>
      <sz val="11"/>
      <color theme="1"/>
      <name val="Calibri"/>
      <charset val="0"/>
      <scheme val="minor"/>
    </font>
    <font>
      <sz val="11"/>
      <color rgb="FF9C0006"/>
      <name val="Calibri"/>
      <charset val="0"/>
      <scheme val="minor"/>
    </font>
    <font>
      <sz val="11"/>
      <color rgb="FF9C6500"/>
      <name val="Calibri"/>
      <charset val="0"/>
      <scheme val="minor"/>
    </font>
    <font>
      <u/>
      <sz val="11"/>
      <color rgb="FF0000FF"/>
      <name val="Calibri"/>
      <charset val="134"/>
      <scheme val="minor"/>
    </font>
  </fonts>
  <fills count="41">
    <fill>
      <patternFill patternType="none"/>
    </fill>
    <fill>
      <patternFill patternType="gray125"/>
    </fill>
    <fill>
      <patternFill patternType="solid">
        <fgColor theme="3" tint="0.799981688894314"/>
        <bgColor indexed="64"/>
      </patternFill>
    </fill>
    <fill>
      <patternFill patternType="solid">
        <fgColor rgb="FFFFFF00"/>
        <bgColor indexed="64"/>
      </patternFill>
    </fill>
    <fill>
      <patternFill patternType="solid">
        <fgColor theme="0"/>
        <bgColor indexed="64"/>
      </patternFill>
    </fill>
    <fill>
      <patternFill patternType="solid">
        <fgColor theme="8" tint="0.599993896298105"/>
        <bgColor indexed="64"/>
      </patternFill>
    </fill>
    <fill>
      <patternFill patternType="solid">
        <fgColor theme="0" tint="-0.0499893185216834"/>
        <bgColor indexed="64"/>
      </patternFill>
    </fill>
    <fill>
      <patternFill patternType="solid">
        <fgColor indexed="9"/>
        <bgColor indexed="64"/>
      </patternFill>
    </fill>
    <fill>
      <patternFill patternType="solid">
        <fgColor rgb="FFFFFFCC"/>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92D050"/>
        <bgColor indexed="64"/>
      </patternFill>
    </fill>
    <fill>
      <patternFill patternType="solid">
        <fgColor theme="0" tint="-0.149998474074526"/>
        <bgColor indexed="64"/>
      </patternFill>
    </fill>
    <fill>
      <patternFill patternType="solid">
        <fgColor rgb="FF00B0F0"/>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s>
  <borders count="61">
    <border>
      <left/>
      <right/>
      <top/>
      <bottom/>
      <diagonal/>
    </border>
    <border>
      <left/>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indexed="8"/>
      </right>
      <top style="thin">
        <color auto="1"/>
      </top>
      <bottom style="thin">
        <color auto="1"/>
      </bottom>
      <diagonal/>
    </border>
    <border>
      <left style="thin">
        <color indexed="8"/>
      </left>
      <right/>
      <top style="thin">
        <color auto="1"/>
      </top>
      <bottom style="thin">
        <color auto="1"/>
      </bottom>
      <diagonal/>
    </border>
    <border>
      <left style="thin">
        <color auto="1"/>
      </left>
      <right style="thin">
        <color indexed="8"/>
      </right>
      <top/>
      <bottom/>
      <diagonal/>
    </border>
    <border>
      <left style="thin">
        <color indexed="8"/>
      </left>
      <right/>
      <top/>
      <bottom/>
      <diagonal/>
    </border>
    <border>
      <left style="thin">
        <color auto="1"/>
      </left>
      <right style="thin">
        <color indexed="8"/>
      </right>
      <top/>
      <bottom style="thin">
        <color auto="1"/>
      </bottom>
      <diagonal/>
    </border>
    <border>
      <left style="thin">
        <color indexed="8"/>
      </left>
      <right/>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01">
    <xf numFmtId="0" fontId="0" fillId="0" borderId="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80" fontId="55" fillId="0" borderId="0" applyFont="0" applyFill="0" applyBorder="0" applyAlignment="0" applyProtection="0"/>
    <xf numFmtId="177" fontId="55" fillId="0" borderId="0" applyFont="0" applyFill="0" applyBorder="0" applyAlignment="0" applyProtection="0"/>
    <xf numFmtId="0" fontId="56" fillId="19" borderId="0" applyNumberFormat="0" applyBorder="0" applyAlignment="0" applyProtection="0">
      <alignment vertical="center"/>
    </xf>
    <xf numFmtId="177" fontId="55" fillId="0" borderId="0" applyFont="0" applyFill="0" applyBorder="0" applyAlignment="0" applyProtection="0"/>
    <xf numFmtId="177" fontId="55" fillId="0" borderId="0" applyFont="0" applyFill="0" applyBorder="0" applyAlignment="0" applyProtection="0"/>
    <xf numFmtId="178" fontId="0"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9" fontId="0" fillId="0" borderId="0" applyFont="0" applyFill="0" applyBorder="0" applyAlignment="0" applyProtection="0">
      <alignment vertical="center"/>
    </xf>
    <xf numFmtId="177" fontId="55" fillId="0" borderId="0" applyFont="0" applyFill="0" applyBorder="0" applyAlignment="0" applyProtection="0"/>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177" fontId="55" fillId="0" borderId="0" applyFont="0" applyFill="0" applyBorder="0" applyAlignment="0" applyProtection="0"/>
    <xf numFmtId="177" fontId="55" fillId="0" borderId="0" applyFont="0" applyFill="0" applyBorder="0" applyAlignment="0" applyProtection="0"/>
    <xf numFmtId="0" fontId="17" fillId="0" borderId="0" applyNumberFormat="0" applyFill="0" applyBorder="0" applyAlignment="0" applyProtection="0">
      <alignment vertical="top"/>
      <protection locked="0"/>
    </xf>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0" fontId="57" fillId="18" borderId="0" applyNumberFormat="0" applyBorder="0" applyAlignment="0" applyProtection="0">
      <alignment vertical="center"/>
    </xf>
    <xf numFmtId="0" fontId="61" fillId="0" borderId="0" applyNumberFormat="0" applyFill="0" applyBorder="0" applyAlignment="0" applyProtection="0">
      <alignment vertical="center"/>
    </xf>
    <xf numFmtId="177" fontId="55" fillId="0" borderId="0" applyFont="0" applyFill="0" applyBorder="0" applyAlignment="0" applyProtection="0"/>
    <xf numFmtId="177" fontId="55" fillId="0" borderId="0" applyFont="0" applyFill="0" applyBorder="0" applyAlignment="0" applyProtection="0"/>
    <xf numFmtId="0" fontId="60" fillId="21" borderId="54" applyNumberFormat="0" applyAlignment="0" applyProtection="0">
      <alignment vertical="center"/>
    </xf>
    <xf numFmtId="177" fontId="55" fillId="0" borderId="0" applyFont="0" applyFill="0" applyBorder="0" applyAlignment="0" applyProtection="0"/>
    <xf numFmtId="177" fontId="55" fillId="0" borderId="0" applyFont="0" applyFill="0" applyBorder="0" applyAlignment="0" applyProtection="0"/>
    <xf numFmtId="0" fontId="62" fillId="0" borderId="55" applyNumberFormat="0" applyFill="0" applyAlignment="0" applyProtection="0">
      <alignment vertical="center"/>
    </xf>
    <xf numFmtId="0" fontId="0" fillId="8" borderId="56" applyNumberFormat="0" applyFont="0" applyAlignment="0" applyProtection="0">
      <alignment vertical="center"/>
    </xf>
    <xf numFmtId="0" fontId="56" fillId="15" borderId="0" applyNumberFormat="0" applyBorder="0" applyAlignment="0" applyProtection="0">
      <alignment vertical="center"/>
    </xf>
    <xf numFmtId="177" fontId="55" fillId="0" borderId="0" applyFont="0" applyFill="0" applyBorder="0" applyAlignment="0" applyProtection="0"/>
    <xf numFmtId="0" fontId="63" fillId="0" borderId="0" applyNumberFormat="0" applyFill="0" applyBorder="0" applyAlignment="0" applyProtection="0">
      <alignment vertical="center"/>
    </xf>
    <xf numFmtId="0" fontId="56" fillId="23" borderId="0" applyNumberFormat="0" applyBorder="0" applyAlignment="0" applyProtection="0">
      <alignment vertical="center"/>
    </xf>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177" fontId="55" fillId="0" borderId="0" applyFont="0" applyFill="0" applyBorder="0" applyAlignment="0" applyProtection="0"/>
    <xf numFmtId="0" fontId="66" fillId="0" borderId="55" applyNumberFormat="0" applyFill="0" applyAlignment="0" applyProtection="0">
      <alignment vertical="center"/>
    </xf>
    <xf numFmtId="0" fontId="67" fillId="0" borderId="57" applyNumberFormat="0" applyFill="0" applyAlignment="0" applyProtection="0">
      <alignment vertical="center"/>
    </xf>
    <xf numFmtId="0" fontId="67" fillId="0" borderId="0" applyNumberFormat="0" applyFill="0" applyBorder="0" applyAlignment="0" applyProtection="0">
      <alignment vertical="center"/>
    </xf>
    <xf numFmtId="0" fontId="68" fillId="25" borderId="58" applyNumberFormat="0" applyAlignment="0" applyProtection="0">
      <alignment vertical="center"/>
    </xf>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0" fontId="57" fillId="22" borderId="0" applyNumberFormat="0" applyBorder="0" applyAlignment="0" applyProtection="0">
      <alignment vertical="center"/>
    </xf>
    <xf numFmtId="0" fontId="59" fillId="20" borderId="0" applyNumberFormat="0" applyBorder="0" applyAlignment="0" applyProtection="0">
      <alignment vertical="center"/>
    </xf>
    <xf numFmtId="177" fontId="55" fillId="0" borderId="0" applyFont="0" applyFill="0" applyBorder="0" applyAlignment="0" applyProtection="0"/>
    <xf numFmtId="177" fontId="55" fillId="0" borderId="0" applyFont="0" applyFill="0" applyBorder="0" applyAlignment="0" applyProtection="0"/>
    <xf numFmtId="0" fontId="69" fillId="26" borderId="59" applyNumberFormat="0" applyAlignment="0" applyProtection="0">
      <alignment vertical="center"/>
    </xf>
    <xf numFmtId="0" fontId="56" fillId="9" borderId="0" applyNumberFormat="0" applyBorder="0" applyAlignment="0" applyProtection="0">
      <alignment vertical="center"/>
    </xf>
    <xf numFmtId="0" fontId="70" fillId="26" borderId="58" applyNumberFormat="0" applyAlignment="0" applyProtection="0">
      <alignment vertical="center"/>
    </xf>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0" fontId="58" fillId="0" borderId="53" applyNumberFormat="0" applyFill="0" applyAlignment="0" applyProtection="0">
      <alignment vertical="center"/>
    </xf>
    <xf numFmtId="0" fontId="72" fillId="0" borderId="60" applyNumberFormat="0" applyFill="0" applyAlignment="0" applyProtection="0">
      <alignment vertical="center"/>
    </xf>
    <xf numFmtId="0" fontId="73" fillId="27" borderId="0" applyNumberFormat="0" applyBorder="0" applyAlignment="0" applyProtection="0">
      <alignment vertical="center"/>
    </xf>
    <xf numFmtId="0" fontId="74" fillId="28" borderId="0" applyNumberFormat="0" applyBorder="0" applyAlignment="0" applyProtection="0">
      <alignment vertical="center"/>
    </xf>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17" borderId="0" applyNumberFormat="0" applyBorder="0" applyAlignment="0" applyProtection="0">
      <alignment vertical="center"/>
    </xf>
    <xf numFmtId="0" fontId="56" fillId="33" borderId="0" applyNumberFormat="0" applyBorder="0" applyAlignment="0" applyProtection="0">
      <alignment vertical="center"/>
    </xf>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0" fontId="57" fillId="34" borderId="0" applyNumberFormat="0" applyBorder="0" applyAlignment="0" applyProtection="0">
      <alignment vertical="center"/>
    </xf>
    <xf numFmtId="0" fontId="57" fillId="35" borderId="0" applyNumberFormat="0" applyBorder="0" applyAlignment="0" applyProtection="0">
      <alignment vertical="center"/>
    </xf>
    <xf numFmtId="0" fontId="56" fillId="24" borderId="0" applyNumberFormat="0" applyBorder="0" applyAlignment="0" applyProtection="0">
      <alignment vertical="center"/>
    </xf>
    <xf numFmtId="0" fontId="57" fillId="36" borderId="0" applyNumberFormat="0" applyBorder="0" applyAlignment="0" applyProtection="0">
      <alignment vertical="center"/>
    </xf>
    <xf numFmtId="0" fontId="56" fillId="37" borderId="0" applyNumberFormat="0" applyBorder="0" applyAlignment="0" applyProtection="0">
      <alignment vertical="center"/>
    </xf>
    <xf numFmtId="0" fontId="56" fillId="38" borderId="0" applyNumberFormat="0" applyBorder="0" applyAlignment="0" applyProtection="0">
      <alignment vertical="center"/>
    </xf>
    <xf numFmtId="0" fontId="57" fillId="39" borderId="0" applyNumberFormat="0" applyBorder="0" applyAlignment="0" applyProtection="0">
      <alignment vertical="center"/>
    </xf>
    <xf numFmtId="0" fontId="56" fillId="5" borderId="0" applyNumberFormat="0" applyBorder="0" applyAlignment="0" applyProtection="0">
      <alignment vertical="center"/>
    </xf>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0" fontId="57" fillId="40" borderId="0" applyNumberFormat="0" applyBorder="0" applyAlignment="0" applyProtection="0">
      <alignment vertical="center"/>
    </xf>
    <xf numFmtId="0" fontId="57" fillId="16" borderId="0" applyNumberFormat="0" applyBorder="0" applyAlignment="0" applyProtection="0">
      <alignment vertical="center"/>
    </xf>
    <xf numFmtId="0" fontId="56" fillId="10" borderId="0" applyNumberFormat="0" applyBorder="0" applyAlignment="0" applyProtection="0">
      <alignment vertical="center"/>
    </xf>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0" fontId="57" fillId="14" borderId="0" applyNumberFormat="0" applyBorder="0" applyAlignment="0" applyProtection="0">
      <alignment vertical="center"/>
    </xf>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41" fontId="55" fillId="0" borderId="0" applyFont="0" applyFill="0" applyBorder="0" applyAlignment="0" applyProtection="0">
      <alignment vertical="center"/>
    </xf>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77" fontId="55" fillId="0" borderId="0" applyFont="0" applyFill="0" applyBorder="0" applyAlignment="0" applyProtection="0"/>
    <xf numFmtId="181" fontId="55" fillId="0" borderId="0" applyFont="0" applyFill="0" applyBorder="0" applyAlignment="0" applyProtection="0"/>
    <xf numFmtId="0" fontId="75" fillId="0" borderId="0" applyNumberFormat="0" applyFill="0" applyBorder="0" applyAlignment="0" applyProtection="0">
      <alignment vertical="center"/>
    </xf>
    <xf numFmtId="0" fontId="71" fillId="0" borderId="0"/>
    <xf numFmtId="0" fontId="71" fillId="0" borderId="0">
      <alignment vertical="center"/>
    </xf>
    <xf numFmtId="0" fontId="0" fillId="0" borderId="0"/>
    <xf numFmtId="0" fontId="55" fillId="0" borderId="0">
      <alignment vertical="center"/>
    </xf>
    <xf numFmtId="0" fontId="0" fillId="0" borderId="0"/>
    <xf numFmtId="0" fontId="71" fillId="0" borderId="0"/>
  </cellStyleXfs>
  <cellXfs count="1124">
    <xf numFmtId="0" fontId="0" fillId="0" borderId="0" xfId="0"/>
    <xf numFmtId="0" fontId="1" fillId="0" borderId="0" xfId="0" applyFont="1"/>
    <xf numFmtId="0" fontId="2"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0" xfId="0" applyFont="1" applyBorder="1" applyAlignment="1">
      <alignment horizontal="left"/>
    </xf>
    <xf numFmtId="0" fontId="2" fillId="0" borderId="0" xfId="0" applyFont="1" applyFill="1"/>
    <xf numFmtId="0" fontId="2" fillId="0" borderId="0" xfId="0" applyFont="1"/>
    <xf numFmtId="182" fontId="2" fillId="0" borderId="0" xfId="0" applyNumberFormat="1" applyFont="1" applyFill="1"/>
    <xf numFmtId="0" fontId="4" fillId="0" borderId="1" xfId="0" applyFont="1" applyBorder="1"/>
    <xf numFmtId="0" fontId="0" fillId="0" borderId="1" xfId="0" applyBorder="1"/>
    <xf numFmtId="0" fontId="5" fillId="0" borderId="2" xfId="0" applyFont="1" applyBorder="1" applyAlignment="1">
      <alignment horizontal="center" vertical="top"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4" fillId="0" borderId="5" xfId="0" applyFont="1" applyBorder="1" applyAlignment="1">
      <alignment horizontal="center"/>
    </xf>
    <xf numFmtId="0" fontId="4" fillId="0" borderId="6" xfId="0" applyFont="1" applyBorder="1" applyAlignment="1">
      <alignment horizontal="left"/>
    </xf>
    <xf numFmtId="0" fontId="4" fillId="0" borderId="4"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center"/>
    </xf>
    <xf numFmtId="0" fontId="5" fillId="0" borderId="5" xfId="0" applyFont="1" applyBorder="1" applyAlignment="1">
      <alignment horizontal="center" vertical="top" wrapText="1"/>
    </xf>
    <xf numFmtId="0" fontId="5" fillId="0" borderId="8" xfId="0" applyFont="1" applyBorder="1" applyAlignment="1">
      <alignment horizontal="center" vertical="center" wrapText="1"/>
    </xf>
    <xf numFmtId="0" fontId="5" fillId="0" borderId="5" xfId="0" applyFont="1" applyBorder="1" applyAlignment="1">
      <alignment horizont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wrapText="1"/>
    </xf>
    <xf numFmtId="0" fontId="4" fillId="0" borderId="5" xfId="0" applyNumberFormat="1" applyFont="1" applyBorder="1" applyAlignment="1">
      <alignment horizontal="center" vertical="top" wrapText="1"/>
    </xf>
    <xf numFmtId="0" fontId="4" fillId="2" borderId="5" xfId="0" applyNumberFormat="1" applyFont="1" applyFill="1" applyBorder="1" applyAlignment="1">
      <alignment horizontal="center" vertical="top" wrapText="1"/>
    </xf>
    <xf numFmtId="2" fontId="4" fillId="2" borderId="5" xfId="0" applyNumberFormat="1" applyFont="1" applyFill="1" applyBorder="1" applyAlignment="1">
      <alignment horizontal="center" vertical="top" wrapText="1"/>
    </xf>
    <xf numFmtId="0" fontId="4" fillId="0" borderId="2" xfId="0" applyNumberFormat="1" applyFont="1" applyFill="1" applyBorder="1" applyAlignment="1">
      <alignment horizontal="center" vertical="top"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4" fillId="0" borderId="8" xfId="0" applyNumberFormat="1" applyFont="1" applyBorder="1" applyAlignment="1">
      <alignment horizontal="center" vertical="center" wrapText="1"/>
    </xf>
    <xf numFmtId="2" fontId="4" fillId="0" borderId="8" xfId="0" applyNumberFormat="1" applyFont="1" applyBorder="1" applyAlignment="1">
      <alignment horizontal="center" vertical="center" wrapText="1"/>
    </xf>
    <xf numFmtId="0" fontId="5" fillId="0" borderId="3" xfId="0" applyFont="1" applyBorder="1" applyAlignment="1">
      <alignment horizontal="left" vertical="center" wrapText="1"/>
    </xf>
    <xf numFmtId="0" fontId="5" fillId="0" borderId="12" xfId="0" applyFont="1" applyBorder="1" applyAlignment="1">
      <alignment horizontal="left" vertical="center" wrapText="1"/>
    </xf>
    <xf numFmtId="0" fontId="4" fillId="3" borderId="9"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9" xfId="0" applyNumberFormat="1" applyFont="1" applyBorder="1" applyAlignment="1">
      <alignment horizontal="center" vertical="center" wrapText="1"/>
    </xf>
    <xf numFmtId="0" fontId="5" fillId="0" borderId="5" xfId="0" applyFont="1" applyBorder="1" applyAlignment="1">
      <alignment vertical="top" wrapText="1"/>
    </xf>
    <xf numFmtId="0" fontId="4" fillId="0" borderId="6"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7" xfId="0" applyNumberFormat="1" applyFont="1" applyBorder="1" applyAlignment="1">
      <alignment horizontal="center" vertical="center" wrapText="1"/>
    </xf>
    <xf numFmtId="0" fontId="4" fillId="2" borderId="9" xfId="0" applyNumberFormat="1" applyFont="1" applyFill="1" applyBorder="1" applyAlignment="1">
      <alignment horizontal="center" vertical="center" wrapText="1"/>
    </xf>
    <xf numFmtId="0" fontId="5" fillId="0" borderId="5" xfId="0" applyFont="1" applyBorder="1" applyAlignment="1">
      <alignment vertical="center" wrapText="1"/>
    </xf>
    <xf numFmtId="0" fontId="4" fillId="0" borderId="5"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0" xfId="0" applyNumberFormat="1" applyFont="1" applyAlignment="1">
      <alignment horizontal="center" vertical="center"/>
    </xf>
    <xf numFmtId="0" fontId="4" fillId="0" borderId="9" xfId="0" applyNumberFormat="1" applyFont="1" applyBorder="1" applyAlignment="1">
      <alignment horizontal="center" vertical="center"/>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8" xfId="0" applyFont="1" applyBorder="1" applyAlignment="1">
      <alignment horizontal="center"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11" xfId="0" applyFont="1" applyBorder="1" applyAlignment="1">
      <alignment horizontal="left" vertical="top" wrapText="1"/>
    </xf>
    <xf numFmtId="0" fontId="4" fillId="0" borderId="11" xfId="0" applyFont="1" applyBorder="1" applyAlignment="1">
      <alignment vertical="top" wrapText="1"/>
    </xf>
    <xf numFmtId="0" fontId="4" fillId="0" borderId="9" xfId="0" applyFont="1" applyBorder="1" applyAlignment="1">
      <alignment horizontal="center" vertical="top" wrapText="1"/>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12" xfId="0" applyFont="1" applyBorder="1" applyAlignment="1">
      <alignment horizontal="left" vertical="top" wrapText="1"/>
    </xf>
    <xf numFmtId="0" fontId="4" fillId="0" borderId="12" xfId="0" applyFont="1" applyBorder="1" applyAlignment="1">
      <alignment vertical="top" wrapText="1"/>
    </xf>
    <xf numFmtId="0" fontId="4" fillId="0" borderId="2" xfId="0" applyFont="1" applyBorder="1" applyAlignment="1">
      <alignment horizontal="center" vertical="top" wrapText="1"/>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5" xfId="0" applyFont="1" applyBorder="1" applyAlignment="1">
      <alignment vertical="top" wrapText="1"/>
    </xf>
    <xf numFmtId="0" fontId="6" fillId="0" borderId="0" xfId="0" applyFont="1"/>
    <xf numFmtId="0" fontId="5" fillId="0" borderId="7" xfId="0" applyFont="1" applyBorder="1" applyAlignment="1">
      <alignment horizontal="center" vertical="center"/>
    </xf>
    <xf numFmtId="0" fontId="5" fillId="4" borderId="6" xfId="0" applyFont="1" applyFill="1" applyBorder="1" applyAlignment="1">
      <alignment horizontal="left"/>
    </xf>
    <xf numFmtId="0" fontId="5" fillId="4" borderId="4" xfId="0" applyFont="1" applyFill="1" applyBorder="1" applyAlignment="1">
      <alignment horizontal="left"/>
    </xf>
    <xf numFmtId="0" fontId="5" fillId="4" borderId="7" xfId="0" applyFont="1" applyFill="1" applyBorder="1" applyAlignment="1">
      <alignment horizontal="left"/>
    </xf>
    <xf numFmtId="0" fontId="4" fillId="4" borderId="6" xfId="0" applyFont="1" applyFill="1" applyBorder="1" applyAlignment="1">
      <alignment horizontal="left"/>
    </xf>
    <xf numFmtId="0" fontId="4" fillId="4" borderId="4" xfId="0" applyFont="1" applyFill="1" applyBorder="1" applyAlignment="1">
      <alignment horizontal="left"/>
    </xf>
    <xf numFmtId="0" fontId="4" fillId="4" borderId="7" xfId="0" applyFont="1" applyFill="1" applyBorder="1" applyAlignment="1">
      <alignment horizontal="left"/>
    </xf>
    <xf numFmtId="0" fontId="5" fillId="0" borderId="6" xfId="0" applyFont="1" applyBorder="1" applyAlignment="1">
      <alignment horizontal="left"/>
    </xf>
    <xf numFmtId="0" fontId="4" fillId="0" borderId="0" xfId="0" applyNumberFormat="1" applyFont="1"/>
    <xf numFmtId="2" fontId="4" fillId="0" borderId="8" xfId="5"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9" xfId="0" applyNumberFormat="1" applyFont="1" applyBorder="1" applyAlignment="1">
      <alignment horizontal="center" vertical="center" wrapText="1"/>
    </xf>
    <xf numFmtId="0" fontId="5" fillId="0" borderId="12"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xf>
    <xf numFmtId="0" fontId="7" fillId="0" borderId="2" xfId="0" applyFont="1" applyBorder="1" applyAlignment="1">
      <alignment horizontal="left"/>
    </xf>
    <xf numFmtId="0" fontId="0" fillId="0" borderId="2" xfId="0" applyBorder="1"/>
    <xf numFmtId="0" fontId="5" fillId="0" borderId="2" xfId="0" applyFont="1" applyBorder="1" applyAlignment="1">
      <alignment horizontal="center" wrapText="1"/>
    </xf>
    <xf numFmtId="0" fontId="4" fillId="0" borderId="2" xfId="0" applyFont="1" applyBorder="1" applyAlignment="1">
      <alignment horizontal="left" wrapText="1"/>
    </xf>
    <xf numFmtId="0" fontId="5" fillId="0" borderId="2" xfId="0" applyFont="1" applyBorder="1" applyAlignment="1">
      <alignment wrapText="1"/>
    </xf>
    <xf numFmtId="0" fontId="4" fillId="0" borderId="2" xfId="0" applyFont="1" applyBorder="1" applyAlignment="1">
      <alignment horizontal="center" wrapText="1"/>
    </xf>
    <xf numFmtId="0" fontId="8" fillId="0" borderId="2" xfId="0" applyFont="1" applyBorder="1" applyAlignment="1">
      <alignment horizontal="center"/>
    </xf>
    <xf numFmtId="0" fontId="0" fillId="0" borderId="2" xfId="0" applyFont="1" applyBorder="1" applyAlignment="1">
      <alignment horizontal="left"/>
    </xf>
    <xf numFmtId="0" fontId="4" fillId="0" borderId="9"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2" xfId="0" applyFont="1" applyBorder="1" applyAlignment="1">
      <alignment horizontal="center" wrapText="1"/>
    </xf>
    <xf numFmtId="0" fontId="5" fillId="0" borderId="14" xfId="0" applyFont="1" applyBorder="1" applyAlignment="1">
      <alignment horizontal="center" wrapText="1"/>
    </xf>
    <xf numFmtId="0" fontId="5" fillId="0" borderId="0" xfId="0" applyFont="1" applyBorder="1" applyAlignment="1">
      <alignment horizontal="center" wrapText="1"/>
    </xf>
    <xf numFmtId="0" fontId="4" fillId="0" borderId="14" xfId="0" applyFont="1" applyBorder="1" applyAlignment="1">
      <alignment horizontal="left" wrapText="1"/>
    </xf>
    <xf numFmtId="0" fontId="4" fillId="0" borderId="0" xfId="0" applyFont="1" applyBorder="1" applyAlignment="1">
      <alignment horizontal="left" wrapText="1"/>
    </xf>
    <xf numFmtId="0" fontId="4" fillId="0" borderId="0" xfId="0" applyFont="1" applyBorder="1" applyAlignment="1">
      <alignment wrapText="1"/>
    </xf>
    <xf numFmtId="0" fontId="5" fillId="0" borderId="0" xfId="0" applyFont="1" applyBorder="1" applyAlignment="1">
      <alignment wrapText="1"/>
    </xf>
    <xf numFmtId="0" fontId="9" fillId="0" borderId="0" xfId="0" applyFont="1" applyBorder="1"/>
    <xf numFmtId="0" fontId="10" fillId="0" borderId="0" xfId="0" applyFont="1" applyBorder="1"/>
    <xf numFmtId="0" fontId="10" fillId="0" borderId="0" xfId="0" applyFont="1"/>
    <xf numFmtId="0" fontId="11" fillId="5" borderId="0" xfId="0" applyFont="1" applyFill="1"/>
    <xf numFmtId="0" fontId="9" fillId="0" borderId="0" xfId="0" applyFont="1" applyBorder="1" applyAlignment="1">
      <alignment horizontal="left" vertical="center"/>
    </xf>
    <xf numFmtId="0" fontId="9" fillId="0" borderId="0" xfId="0" applyFont="1" applyBorder="1" applyAlignment="1">
      <alignment vertical="center" wrapText="1"/>
    </xf>
    <xf numFmtId="0" fontId="11" fillId="3" borderId="0" xfId="0" applyFont="1" applyFill="1"/>
    <xf numFmtId="0" fontId="12" fillId="0" borderId="0" xfId="0" applyFont="1"/>
    <xf numFmtId="0" fontId="13" fillId="0" borderId="0" xfId="0" applyFont="1" applyAlignment="1">
      <alignment vertical="center"/>
    </xf>
    <xf numFmtId="0" fontId="12" fillId="0" borderId="0" xfId="0" applyFont="1" applyAlignment="1">
      <alignment vertical="center"/>
    </xf>
    <xf numFmtId="0" fontId="12" fillId="0" borderId="0" xfId="0" applyFont="1" applyFill="1" applyAlignment="1">
      <alignment vertical="center"/>
    </xf>
    <xf numFmtId="0" fontId="13" fillId="0" borderId="0" xfId="0" applyFont="1"/>
    <xf numFmtId="0" fontId="13" fillId="0" borderId="0" xfId="0" applyFont="1" applyAlignment="1">
      <alignment wrapText="1"/>
    </xf>
    <xf numFmtId="0" fontId="14"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Alignment="1">
      <alignment horizontal="left" vertical="center"/>
    </xf>
    <xf numFmtId="0" fontId="12" fillId="0" borderId="0" xfId="0" applyFont="1" applyBorder="1" applyAlignment="1">
      <alignment horizontal="left" vertical="center"/>
    </xf>
    <xf numFmtId="0" fontId="12" fillId="0" borderId="0" xfId="0" applyFont="1" applyFill="1" applyBorder="1" applyAlignment="1">
      <alignment horizontal="left" vertical="center"/>
    </xf>
    <xf numFmtId="0" fontId="12" fillId="0" borderId="0" xfId="0" applyFont="1" applyBorder="1" applyAlignment="1">
      <alignment horizontal="left" vertical="center" wrapText="1"/>
    </xf>
    <xf numFmtId="0" fontId="14" fillId="0" borderId="0" xfId="0" applyFont="1" applyBorder="1" applyAlignment="1">
      <alignment horizontal="left" vertical="center"/>
    </xf>
    <xf numFmtId="0" fontId="14" fillId="0" borderId="0" xfId="0" applyFont="1" applyAlignment="1">
      <alignment horizontal="left" vertical="center"/>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6" xfId="0" applyFont="1" applyBorder="1" applyAlignment="1">
      <alignment horizontal="left" vertical="center" wrapTex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2" fillId="7" borderId="6"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0" borderId="8" xfId="0" applyFont="1" applyBorder="1" applyAlignment="1">
      <alignment horizontal="center" vertical="center"/>
    </xf>
    <xf numFmtId="0" fontId="12" fillId="0" borderId="6" xfId="0" applyFont="1" applyBorder="1" applyAlignment="1">
      <alignment horizontal="left" vertical="center" wrapText="1"/>
    </xf>
    <xf numFmtId="0" fontId="12" fillId="0" borderId="4" xfId="0" applyFont="1" applyBorder="1" applyAlignment="1">
      <alignment horizontal="left" vertical="center" wrapText="1"/>
    </xf>
    <xf numFmtId="0" fontId="12" fillId="0" borderId="7" xfId="0" applyFont="1" applyBorder="1" applyAlignment="1">
      <alignment horizontal="left" vertical="center" wrapTex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5" xfId="0" applyFont="1" applyBorder="1" applyAlignment="1">
      <alignment vertical="top"/>
    </xf>
    <xf numFmtId="0" fontId="12" fillId="0" borderId="6"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7" xfId="0" applyFont="1" applyFill="1" applyBorder="1" applyAlignment="1">
      <alignment horizontal="left" vertical="top" wrapText="1"/>
    </xf>
    <xf numFmtId="58" fontId="15" fillId="0" borderId="6" xfId="0" applyNumberFormat="1" applyFont="1" applyFill="1" applyBorder="1" applyAlignment="1">
      <alignment horizontal="center" vertical="top" wrapText="1"/>
    </xf>
    <xf numFmtId="0" fontId="13" fillId="7" borderId="2" xfId="0" applyFont="1" applyFill="1" applyBorder="1" applyAlignment="1">
      <alignment horizontal="center" vertical="center" wrapText="1"/>
    </xf>
    <xf numFmtId="0" fontId="13" fillId="0" borderId="2" xfId="0" applyFont="1" applyBorder="1" applyAlignment="1">
      <alignment horizontal="center" vertical="center"/>
    </xf>
    <xf numFmtId="0" fontId="12" fillId="0" borderId="5" xfId="0" applyFont="1" applyBorder="1" applyAlignment="1">
      <alignment horizontal="left" vertical="center" wrapText="1"/>
    </xf>
    <xf numFmtId="0" fontId="12" fillId="7" borderId="6" xfId="0" applyFont="1" applyFill="1" applyBorder="1" applyAlignment="1">
      <alignment horizontal="center" vertical="top" wrapText="1"/>
    </xf>
    <xf numFmtId="0" fontId="13" fillId="7" borderId="2" xfId="0" applyFont="1" applyFill="1" applyBorder="1" applyAlignment="1">
      <alignment horizontal="center" vertical="top" wrapText="1"/>
    </xf>
    <xf numFmtId="0" fontId="12" fillId="0" borderId="6" xfId="0" applyFont="1" applyBorder="1" applyAlignment="1">
      <alignment horizontal="left" vertical="top" wrapText="1"/>
    </xf>
    <xf numFmtId="0" fontId="12" fillId="0" borderId="4" xfId="0" applyFont="1" applyBorder="1" applyAlignment="1">
      <alignment horizontal="left" vertical="top" wrapText="1"/>
    </xf>
    <xf numFmtId="0" fontId="12" fillId="0" borderId="7" xfId="0" applyFont="1" applyBorder="1" applyAlignment="1">
      <alignment horizontal="left" vertical="top" wrapText="1"/>
    </xf>
    <xf numFmtId="58" fontId="12" fillId="0" borderId="6" xfId="0" applyNumberFormat="1" applyFont="1" applyFill="1" applyBorder="1" applyAlignment="1">
      <alignment horizontal="center" vertical="top" wrapText="1"/>
    </xf>
    <xf numFmtId="0" fontId="12" fillId="0" borderId="2" xfId="0" applyFont="1" applyBorder="1" applyAlignment="1">
      <alignment vertical="center"/>
    </xf>
    <xf numFmtId="0" fontId="13" fillId="0" borderId="2" xfId="0" applyFont="1" applyBorder="1" applyAlignment="1">
      <alignment vertical="center"/>
    </xf>
    <xf numFmtId="0" fontId="12" fillId="7" borderId="2" xfId="0" applyFont="1" applyFill="1" applyBorder="1" applyAlignment="1">
      <alignment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7" borderId="6" xfId="0" applyFont="1" applyFill="1" applyBorder="1" applyAlignment="1">
      <alignment vertical="center" wrapText="1"/>
    </xf>
    <xf numFmtId="0" fontId="12" fillId="0" borderId="9" xfId="0" applyFont="1" applyBorder="1" applyAlignment="1">
      <alignment horizontal="center" vertical="center"/>
    </xf>
    <xf numFmtId="0" fontId="12" fillId="0" borderId="5" xfId="0" applyFont="1" applyBorder="1" applyAlignment="1">
      <alignment horizontal="left" vertical="center"/>
    </xf>
    <xf numFmtId="0" fontId="12" fillId="0" borderId="6" xfId="0" applyFont="1" applyFill="1" applyBorder="1" applyAlignment="1">
      <alignment vertical="center"/>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14"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wrapText="1"/>
    </xf>
    <xf numFmtId="0" fontId="12" fillId="0" borderId="0" xfId="0" applyFont="1" applyFill="1" applyAlignment="1">
      <alignment horizontal="center" vertical="center"/>
    </xf>
    <xf numFmtId="0" fontId="12" fillId="0" borderId="0" xfId="0" applyFont="1" applyFill="1" applyAlignment="1">
      <alignment vertical="center" wrapText="1"/>
    </xf>
    <xf numFmtId="0" fontId="12" fillId="0" borderId="0" xfId="0" applyFont="1" applyFill="1" applyBorder="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vertical="center"/>
    </xf>
    <xf numFmtId="0" fontId="14" fillId="3" borderId="5" xfId="0" applyFont="1" applyFill="1" applyBorder="1" applyAlignment="1">
      <alignment horizontal="center" vertical="center" wrapText="1"/>
    </xf>
    <xf numFmtId="0" fontId="12" fillId="0" borderId="5" xfId="0" applyFont="1" applyBorder="1" applyAlignment="1">
      <alignment vertical="center"/>
    </xf>
    <xf numFmtId="1" fontId="14" fillId="0" borderId="5" xfId="0" applyNumberFormat="1" applyFont="1" applyBorder="1" applyAlignment="1">
      <alignment horizontal="center" vertical="center"/>
    </xf>
    <xf numFmtId="0" fontId="13" fillId="0" borderId="5" xfId="0" applyFont="1" applyBorder="1" applyAlignment="1">
      <alignment vertical="center"/>
    </xf>
    <xf numFmtId="0" fontId="13" fillId="0" borderId="5" xfId="0" applyFont="1" applyFill="1" applyBorder="1" applyAlignment="1">
      <alignment vertical="center" wrapText="1"/>
    </xf>
    <xf numFmtId="1" fontId="14" fillId="0" borderId="5" xfId="0" applyNumberFormat="1" applyFont="1" applyFill="1" applyBorder="1" applyAlignment="1">
      <alignment horizontal="center" vertical="center"/>
    </xf>
    <xf numFmtId="185" fontId="12" fillId="0" borderId="9" xfId="0" applyNumberFormat="1" applyFont="1" applyBorder="1" applyAlignment="1">
      <alignment horizontal="center" vertical="top" wrapText="1"/>
    </xf>
    <xf numFmtId="0" fontId="12" fillId="0" borderId="5" xfId="0" applyFont="1" applyFill="1" applyBorder="1" applyAlignment="1">
      <alignment horizontal="center" vertical="top"/>
    </xf>
    <xf numFmtId="0" fontId="16" fillId="0" borderId="5" xfId="0" applyFont="1" applyFill="1" applyBorder="1" applyAlignment="1">
      <alignment horizontal="left" vertical="top" wrapText="1"/>
    </xf>
    <xf numFmtId="0" fontId="17" fillId="8" borderId="5" xfId="22" applyFill="1" applyBorder="1" applyAlignment="1" applyProtection="1">
      <alignment vertical="center" wrapText="1"/>
    </xf>
    <xf numFmtId="0" fontId="12" fillId="0" borderId="5" xfId="0" applyFont="1" applyBorder="1" applyAlignment="1">
      <alignment horizontal="center" vertical="top" wrapText="1"/>
    </xf>
    <xf numFmtId="0" fontId="12" fillId="0" borderId="5" xfId="0" applyFont="1" applyBorder="1" applyAlignment="1">
      <alignment horizontal="center" vertical="top"/>
    </xf>
    <xf numFmtId="0" fontId="17" fillId="8" borderId="5" xfId="22" applyFill="1" applyBorder="1" applyAlignment="1" applyProtection="1">
      <alignment horizontal="left" vertical="center" wrapText="1"/>
    </xf>
    <xf numFmtId="0" fontId="14" fillId="0" borderId="5" xfId="0" applyFont="1" applyFill="1" applyBorder="1" applyAlignment="1">
      <alignment horizontal="center" vertical="center"/>
    </xf>
    <xf numFmtId="0" fontId="12" fillId="0" borderId="5" xfId="0" applyFont="1" applyFill="1" applyBorder="1" applyAlignment="1">
      <alignment vertical="center" wrapText="1"/>
    </xf>
    <xf numFmtId="0" fontId="12" fillId="7" borderId="5" xfId="0" applyFont="1" applyFill="1" applyBorder="1" applyAlignment="1">
      <alignment vertical="center" wrapText="1"/>
    </xf>
    <xf numFmtId="0" fontId="12" fillId="0" borderId="5" xfId="0" applyFont="1" applyFill="1" applyBorder="1" applyAlignment="1">
      <alignment vertical="center"/>
    </xf>
    <xf numFmtId="0" fontId="12"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185" fontId="12" fillId="0" borderId="5" xfId="0" applyNumberFormat="1" applyFont="1" applyBorder="1" applyAlignment="1">
      <alignment horizontal="center" vertical="center" wrapText="1"/>
    </xf>
    <xf numFmtId="0" fontId="12" fillId="0" borderId="5" xfId="0" applyFont="1" applyBorder="1" applyAlignment="1">
      <alignment vertical="center" wrapText="1"/>
    </xf>
    <xf numFmtId="0" fontId="12" fillId="0" borderId="8" xfId="0" applyFont="1" applyBorder="1" applyAlignment="1">
      <alignment horizontal="left" vertical="center" wrapText="1"/>
    </xf>
    <xf numFmtId="0" fontId="12" fillId="7" borderId="10" xfId="0" applyFont="1" applyFill="1" applyBorder="1" applyAlignment="1">
      <alignment horizontal="center" vertical="center" wrapText="1"/>
    </xf>
    <xf numFmtId="0" fontId="12" fillId="0" borderId="6" xfId="0" applyFont="1" applyBorder="1" applyAlignment="1">
      <alignment horizontal="left" vertical="center"/>
    </xf>
    <xf numFmtId="0" fontId="12" fillId="0" borderId="4" xfId="0" applyFont="1" applyBorder="1" applyAlignment="1">
      <alignment horizontal="left" vertical="center"/>
    </xf>
    <xf numFmtId="0" fontId="12" fillId="0" borderId="7" xfId="0" applyFont="1" applyBorder="1" applyAlignment="1">
      <alignment horizontal="left" vertical="center"/>
    </xf>
    <xf numFmtId="0" fontId="12" fillId="7" borderId="2" xfId="0" applyFont="1" applyFill="1" applyBorder="1" applyAlignment="1">
      <alignment horizontal="center" vertical="center"/>
    </xf>
    <xf numFmtId="0" fontId="12" fillId="7" borderId="9" xfId="0" applyFont="1" applyFill="1" applyBorder="1" applyAlignment="1">
      <alignment horizontal="center" vertical="center"/>
    </xf>
    <xf numFmtId="0" fontId="12" fillId="0" borderId="7" xfId="0" applyFont="1" applyBorder="1" applyAlignment="1">
      <alignment vertical="center"/>
    </xf>
    <xf numFmtId="0" fontId="12" fillId="0" borderId="9" xfId="0" applyFont="1" applyBorder="1" applyAlignment="1">
      <alignment horizontal="left" vertical="center" wrapText="1"/>
    </xf>
    <xf numFmtId="0" fontId="12" fillId="7" borderId="3" xfId="0" applyFont="1" applyFill="1" applyBorder="1" applyAlignment="1">
      <alignment horizontal="center" vertical="center" wrapText="1"/>
    </xf>
    <xf numFmtId="0" fontId="12" fillId="0" borderId="6" xfId="0" applyFont="1" applyBorder="1" applyAlignment="1">
      <alignment horizontal="center" vertical="center"/>
    </xf>
    <xf numFmtId="0" fontId="12" fillId="0" borderId="6" xfId="0" applyFont="1" applyBorder="1" applyAlignment="1">
      <alignment vertical="center"/>
    </xf>
    <xf numFmtId="0" fontId="12" fillId="0" borderId="4" xfId="0" applyFont="1" applyBorder="1" applyAlignment="1">
      <alignment vertical="center"/>
    </xf>
    <xf numFmtId="0" fontId="12" fillId="0" borderId="7" xfId="0" applyFont="1" applyBorder="1" applyAlignment="1">
      <alignment vertical="center" wrapText="1"/>
    </xf>
    <xf numFmtId="0" fontId="12" fillId="0" borderId="3" xfId="0" applyFont="1" applyFill="1" applyBorder="1" applyAlignment="1">
      <alignment horizontal="center" vertical="center"/>
    </xf>
    <xf numFmtId="0" fontId="12" fillId="0" borderId="2" xfId="0" applyFont="1" applyFill="1" applyBorder="1" applyAlignment="1">
      <alignment vertical="center" wrapText="1"/>
    </xf>
    <xf numFmtId="0" fontId="12" fillId="0" borderId="8"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9" xfId="0" applyFont="1" applyFill="1" applyBorder="1" applyAlignment="1">
      <alignment horizontal="center" vertical="center"/>
    </xf>
    <xf numFmtId="0" fontId="12" fillId="0" borderId="7" xfId="0" applyFont="1" applyFill="1" applyBorder="1" applyAlignment="1">
      <alignment vertical="center" wrapText="1"/>
    </xf>
    <xf numFmtId="0" fontId="12" fillId="0" borderId="6"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4" fillId="0" borderId="5" xfId="0" applyFont="1" applyBorder="1" applyAlignment="1">
      <alignment horizontal="center" vertical="center"/>
    </xf>
    <xf numFmtId="0" fontId="12" fillId="0" borderId="0" xfId="0" applyFont="1" applyBorder="1" applyAlignment="1">
      <alignment horizontal="center" vertical="center"/>
    </xf>
    <xf numFmtId="185" fontId="12" fillId="0" borderId="8" xfId="0" applyNumberFormat="1" applyFont="1" applyBorder="1" applyAlignment="1">
      <alignment horizontal="center" vertical="center" wrapText="1"/>
    </xf>
    <xf numFmtId="0" fontId="12" fillId="0" borderId="8" xfId="0" applyFont="1" applyBorder="1" applyAlignment="1">
      <alignment vertical="center"/>
    </xf>
    <xf numFmtId="0" fontId="12" fillId="0" borderId="8" xfId="0" applyFont="1" applyFill="1" applyBorder="1" applyAlignment="1">
      <alignment vertical="center" wrapText="1"/>
    </xf>
    <xf numFmtId="185" fontId="12" fillId="0" borderId="5" xfId="5" applyNumberFormat="1" applyFont="1" applyBorder="1" applyAlignment="1">
      <alignment horizontal="center" vertical="center" wrapText="1"/>
    </xf>
    <xf numFmtId="0" fontId="12" fillId="0" borderId="9" xfId="0" applyFont="1" applyBorder="1" applyAlignment="1">
      <alignment vertical="center"/>
    </xf>
    <xf numFmtId="0" fontId="12" fillId="0" borderId="9" xfId="0" applyFont="1" applyFill="1" applyBorder="1" applyAlignment="1">
      <alignment vertical="center" wrapText="1"/>
    </xf>
    <xf numFmtId="185" fontId="12" fillId="0" borderId="5" xfId="0" applyNumberFormat="1" applyFont="1" applyBorder="1" applyAlignment="1">
      <alignment horizontal="center" vertical="center"/>
    </xf>
    <xf numFmtId="186" fontId="18" fillId="0" borderId="5" xfId="0" applyNumberFormat="1" applyFont="1" applyBorder="1" applyAlignment="1">
      <alignment horizontal="center" vertical="center"/>
    </xf>
    <xf numFmtId="186" fontId="18" fillId="0" borderId="0" xfId="0" applyNumberFormat="1" applyFont="1" applyBorder="1" applyAlignment="1">
      <alignment horizontal="center" vertical="center"/>
    </xf>
    <xf numFmtId="0" fontId="12" fillId="0" borderId="0" xfId="0" applyFont="1" applyBorder="1" applyAlignment="1">
      <alignment vertical="center" wrapText="1"/>
    </xf>
    <xf numFmtId="0" fontId="12" fillId="0" borderId="0" xfId="600" applyFont="1" applyBorder="1" applyAlignment="1">
      <alignment horizontal="left" indent="5"/>
    </xf>
    <xf numFmtId="0" fontId="12" fillId="0" borderId="0" xfId="0" applyFont="1" applyFill="1" applyBorder="1" applyAlignment="1">
      <alignment vertical="top"/>
    </xf>
    <xf numFmtId="0" fontId="12" fillId="0" borderId="0" xfId="0" applyFont="1" applyFill="1" applyBorder="1" applyAlignment="1">
      <alignment horizontal="left" vertical="top" wrapText="1"/>
    </xf>
    <xf numFmtId="0" fontId="14" fillId="0" borderId="0" xfId="600" applyFont="1" applyAlignment="1">
      <alignment horizontal="left" indent="5"/>
    </xf>
    <xf numFmtId="0" fontId="13" fillId="0" borderId="0" xfId="600" applyFont="1" applyAlignment="1">
      <alignment horizontal="left"/>
    </xf>
    <xf numFmtId="0" fontId="12" fillId="0" borderId="0" xfId="0" applyFont="1" applyFill="1"/>
    <xf numFmtId="0" fontId="14" fillId="0" borderId="8" xfId="0" applyFont="1" applyBorder="1" applyAlignment="1">
      <alignment horizontal="center" vertical="center"/>
    </xf>
    <xf numFmtId="0" fontId="12" fillId="7" borderId="2" xfId="0" applyFont="1" applyFill="1" applyBorder="1" applyAlignment="1">
      <alignment horizontal="center" vertical="top" wrapText="1"/>
    </xf>
    <xf numFmtId="0" fontId="14" fillId="0" borderId="8" xfId="0" applyFont="1" applyBorder="1" applyAlignment="1">
      <alignment horizontal="center" vertical="center" wrapText="1"/>
    </xf>
    <xf numFmtId="183" fontId="12" fillId="0" borderId="6" xfId="0" applyNumberFormat="1" applyFont="1" applyBorder="1" applyAlignment="1">
      <alignment horizontal="left" vertical="center" wrapText="1"/>
    </xf>
    <xf numFmtId="183" fontId="12" fillId="0" borderId="4" xfId="0" applyNumberFormat="1" applyFont="1" applyBorder="1" applyAlignment="1">
      <alignment horizontal="left" vertical="center" wrapText="1"/>
    </xf>
    <xf numFmtId="183" fontId="12" fillId="0" borderId="7" xfId="0" applyNumberFormat="1" applyFont="1" applyBorder="1" applyAlignment="1">
      <alignment horizontal="left" vertical="center" wrapText="1"/>
    </xf>
    <xf numFmtId="0" fontId="14" fillId="0" borderId="8" xfId="0" applyFont="1" applyBorder="1" applyAlignment="1">
      <alignment horizontal="center" vertical="top" wrapText="1"/>
    </xf>
    <xf numFmtId="0" fontId="14" fillId="0" borderId="10" xfId="0" applyFont="1" applyBorder="1" applyAlignment="1">
      <alignment horizontal="left" vertical="top" wrapText="1"/>
    </xf>
    <xf numFmtId="0" fontId="14" fillId="0" borderId="13" xfId="0" applyFont="1" applyBorder="1" applyAlignment="1">
      <alignment horizontal="left" vertical="top" wrapText="1"/>
    </xf>
    <xf numFmtId="0" fontId="14" fillId="0" borderId="11" xfId="0" applyFont="1" applyBorder="1" applyAlignment="1">
      <alignment horizontal="left" vertical="top" wrapText="1"/>
    </xf>
    <xf numFmtId="0" fontId="12" fillId="0" borderId="2"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6"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7" xfId="0" applyFont="1" applyFill="1" applyBorder="1" applyAlignment="1">
      <alignment horizontal="left" vertical="top" wrapText="1"/>
    </xf>
    <xf numFmtId="0" fontId="12" fillId="0" borderId="2" xfId="0" applyNumberFormat="1" applyFont="1" applyBorder="1" applyAlignment="1">
      <alignment vertical="center" wrapText="1"/>
    </xf>
    <xf numFmtId="0" fontId="12" fillId="0" borderId="1" xfId="0" applyFont="1" applyBorder="1" applyAlignment="1">
      <alignment vertical="center"/>
    </xf>
    <xf numFmtId="0" fontId="12" fillId="0" borderId="12" xfId="0" applyFont="1" applyBorder="1"/>
    <xf numFmtId="0" fontId="12" fillId="0" borderId="3" xfId="0" applyFont="1" applyBorder="1" applyAlignment="1">
      <alignment horizontal="left" vertical="center"/>
    </xf>
    <xf numFmtId="0" fontId="12" fillId="0" borderId="7" xfId="0" applyFont="1" applyBorder="1"/>
    <xf numFmtId="0" fontId="12" fillId="0" borderId="9" xfId="0" applyNumberFormat="1" applyFont="1" applyBorder="1" applyAlignment="1">
      <alignment horizontal="left" vertical="center" wrapText="1"/>
    </xf>
    <xf numFmtId="0" fontId="12" fillId="0" borderId="5" xfId="0" applyNumberFormat="1" applyFont="1" applyBorder="1" applyAlignment="1">
      <alignment horizontal="left" vertical="center" wrapText="1"/>
    </xf>
    <xf numFmtId="0" fontId="12" fillId="0" borderId="2" xfId="0" applyNumberFormat="1" applyFont="1" applyBorder="1" applyAlignment="1">
      <alignment horizontal="left" vertical="center" wrapText="1"/>
    </xf>
    <xf numFmtId="0" fontId="12" fillId="7" borderId="6" xfId="0" applyNumberFormat="1" applyFont="1" applyFill="1" applyBorder="1" applyAlignment="1">
      <alignment horizontal="center" vertical="top" wrapText="1"/>
    </xf>
    <xf numFmtId="0" fontId="14" fillId="3" borderId="5" xfId="0" applyFont="1" applyFill="1" applyBorder="1" applyAlignment="1">
      <alignment horizontal="center" vertical="center"/>
    </xf>
    <xf numFmtId="0" fontId="12" fillId="0" borderId="5" xfId="0" applyFont="1" applyBorder="1"/>
    <xf numFmtId="0" fontId="12" fillId="0" borderId="5" xfId="0" applyFont="1" applyFill="1" applyBorder="1"/>
    <xf numFmtId="0" fontId="12" fillId="0" borderId="8" xfId="0" applyFont="1" applyBorder="1"/>
    <xf numFmtId="0" fontId="12" fillId="0" borderId="8" xfId="0" applyFont="1" applyFill="1" applyBorder="1"/>
    <xf numFmtId="0" fontId="12" fillId="0" borderId="5" xfId="22" applyFont="1" applyBorder="1" applyAlignment="1" applyProtection="1">
      <alignment horizontal="center" vertical="top" wrapText="1"/>
    </xf>
    <xf numFmtId="0" fontId="17" fillId="8" borderId="8" xfId="22" applyFill="1" applyBorder="1" applyAlignment="1" applyProtection="1">
      <alignment horizontal="left" vertical="center" wrapText="1"/>
    </xf>
    <xf numFmtId="0" fontId="17" fillId="8" borderId="8" xfId="22" applyFill="1" applyBorder="1" applyAlignment="1" applyProtection="1">
      <alignment vertical="center" wrapText="1"/>
    </xf>
    <xf numFmtId="0" fontId="12" fillId="0" borderId="5" xfId="0" applyNumberFormat="1" applyFont="1" applyBorder="1" applyAlignment="1">
      <alignment horizontal="center" vertical="center"/>
    </xf>
    <xf numFmtId="0" fontId="14" fillId="0" borderId="3" xfId="0" applyFont="1" applyBorder="1" applyAlignment="1">
      <alignment horizontal="left" vertical="top" wrapText="1"/>
    </xf>
    <xf numFmtId="0" fontId="14" fillId="0" borderId="1" xfId="0" applyFont="1" applyBorder="1" applyAlignment="1">
      <alignment horizontal="left" vertical="top" wrapText="1"/>
    </xf>
    <xf numFmtId="0" fontId="14" fillId="0" borderId="12" xfId="0" applyFont="1" applyBorder="1" applyAlignment="1">
      <alignment horizontal="left" vertical="top" wrapText="1"/>
    </xf>
    <xf numFmtId="0" fontId="14" fillId="7" borderId="6" xfId="0" applyFont="1" applyFill="1" applyBorder="1" applyAlignment="1">
      <alignment horizontal="center" vertical="center" wrapText="1"/>
    </xf>
    <xf numFmtId="0" fontId="12" fillId="0" borderId="1" xfId="0" applyFont="1" applyBorder="1" applyAlignment="1">
      <alignment horizontal="left" vertical="center"/>
    </xf>
    <xf numFmtId="0" fontId="12" fillId="0" borderId="12" xfId="0" applyFont="1" applyBorder="1" applyAlignment="1">
      <alignment horizontal="left" vertical="center"/>
    </xf>
    <xf numFmtId="0" fontId="14" fillId="0" borderId="3" xfId="0" applyFont="1" applyBorder="1" applyAlignment="1">
      <alignment horizontal="left" vertical="center" wrapText="1"/>
    </xf>
    <xf numFmtId="0" fontId="14" fillId="0" borderId="1" xfId="0" applyFont="1" applyBorder="1" applyAlignment="1">
      <alignment horizontal="left" vertical="center" wrapText="1"/>
    </xf>
    <xf numFmtId="0" fontId="14" fillId="0" borderId="12" xfId="0" applyFont="1" applyBorder="1" applyAlignment="1">
      <alignment horizontal="left"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9" fillId="0" borderId="5" xfId="22" applyFont="1" applyFill="1" applyBorder="1" applyAlignment="1" applyProtection="1"/>
    <xf numFmtId="0" fontId="14" fillId="0" borderId="5" xfId="0" applyFont="1" applyBorder="1" applyAlignment="1">
      <alignment horizontal="center" vertical="center" wrapText="1"/>
    </xf>
    <xf numFmtId="0" fontId="14" fillId="0" borderId="5" xfId="0" applyFont="1" applyBorder="1" applyAlignment="1">
      <alignment vertical="center"/>
    </xf>
    <xf numFmtId="0" fontId="12" fillId="0" borderId="9" xfId="0" applyFont="1" applyBorder="1"/>
    <xf numFmtId="0" fontId="19" fillId="0" borderId="9" xfId="22" applyFont="1" applyFill="1" applyBorder="1" applyAlignment="1" applyProtection="1"/>
    <xf numFmtId="0" fontId="12" fillId="0" borderId="9" xfId="0" applyFont="1" applyFill="1" applyBorder="1" applyAlignment="1">
      <alignment horizontal="center" vertical="center" wrapText="1"/>
    </xf>
    <xf numFmtId="0" fontId="12" fillId="0" borderId="9" xfId="0" applyFont="1" applyFill="1" applyBorder="1" applyAlignment="1">
      <alignment vertical="center"/>
    </xf>
    <xf numFmtId="0" fontId="12" fillId="0" borderId="9" xfId="0" applyFont="1" applyFill="1" applyBorder="1"/>
    <xf numFmtId="0" fontId="19" fillId="0" borderId="5" xfId="22" applyFont="1" applyFill="1" applyBorder="1" applyAlignment="1" applyProtection="1">
      <alignment vertical="center"/>
    </xf>
    <xf numFmtId="0" fontId="12" fillId="0" borderId="0" xfId="0" applyFont="1" applyFill="1" applyBorder="1" applyAlignment="1">
      <alignment horizontal="left" vertical="top"/>
    </xf>
    <xf numFmtId="0" fontId="20" fillId="0" borderId="0" xfId="0" applyFont="1"/>
    <xf numFmtId="0" fontId="20" fillId="0" borderId="0" xfId="0" applyFont="1" applyAlignment="1">
      <alignment vertical="center"/>
    </xf>
    <xf numFmtId="0" fontId="16" fillId="0" borderId="0" xfId="0" applyFont="1" applyFill="1"/>
    <xf numFmtId="0" fontId="16" fillId="0" borderId="0" xfId="0" applyFont="1"/>
    <xf numFmtId="49" fontId="16" fillId="0" borderId="0" xfId="0" applyNumberFormat="1" applyFont="1" applyAlignment="1">
      <alignment horizontal="center"/>
    </xf>
    <xf numFmtId="186" fontId="16" fillId="0" borderId="0" xfId="0" applyNumberFormat="1" applyFont="1"/>
    <xf numFmtId="0" fontId="16" fillId="0" borderId="0" xfId="0" applyFont="1" applyAlignment="1">
      <alignment vertical="center"/>
    </xf>
    <xf numFmtId="49" fontId="16" fillId="0" borderId="0" xfId="0" applyNumberFormat="1" applyFont="1" applyAlignment="1">
      <alignment horizontal="center" vertical="center"/>
    </xf>
    <xf numFmtId="49" fontId="12" fillId="0" borderId="0" xfId="0" applyNumberFormat="1" applyFont="1" applyAlignment="1">
      <alignment horizontal="center" vertical="center"/>
    </xf>
    <xf numFmtId="0" fontId="21" fillId="6" borderId="5" xfId="0" applyFont="1" applyFill="1" applyBorder="1" applyAlignment="1">
      <alignment horizontal="center" vertical="center"/>
    </xf>
    <xf numFmtId="0" fontId="21" fillId="6" borderId="6" xfId="0" applyFont="1" applyFill="1" applyBorder="1" applyAlignment="1">
      <alignment horizontal="center" vertical="center"/>
    </xf>
    <xf numFmtId="0" fontId="21" fillId="6" borderId="4" xfId="0" applyFont="1" applyFill="1" applyBorder="1" applyAlignment="1">
      <alignment horizontal="center" vertical="center"/>
    </xf>
    <xf numFmtId="0" fontId="22" fillId="7" borderId="2" xfId="0" applyFont="1" applyFill="1" applyBorder="1" applyAlignment="1">
      <alignment horizontal="center" vertical="top" wrapText="1"/>
    </xf>
    <xf numFmtId="0" fontId="14" fillId="9" borderId="8" xfId="0" applyFont="1" applyFill="1" applyBorder="1" applyAlignment="1">
      <alignment horizontal="center" vertical="center"/>
    </xf>
    <xf numFmtId="0" fontId="14" fillId="9" borderId="6" xfId="0" applyFont="1" applyFill="1" applyBorder="1" applyAlignment="1">
      <alignment horizontal="left" vertical="center" wrapText="1"/>
    </xf>
    <xf numFmtId="0" fontId="14" fillId="9" borderId="4" xfId="0" applyFont="1" applyFill="1" applyBorder="1" applyAlignment="1">
      <alignment horizontal="left" vertical="center" wrapText="1"/>
    </xf>
    <xf numFmtId="0" fontId="14" fillId="10" borderId="8" xfId="0" applyNumberFormat="1" applyFont="1" applyFill="1" applyBorder="1" applyAlignment="1">
      <alignment horizontal="center" vertical="center"/>
    </xf>
    <xf numFmtId="0" fontId="14" fillId="10" borderId="6" xfId="0" applyFont="1" applyFill="1" applyBorder="1" applyAlignment="1">
      <alignment horizontal="left" vertical="center" wrapText="1"/>
    </xf>
    <xf numFmtId="0" fontId="14" fillId="10" borderId="4" xfId="0" applyFont="1" applyFill="1" applyBorder="1" applyAlignment="1">
      <alignment horizontal="left" vertical="center" wrapText="1"/>
    </xf>
    <xf numFmtId="0" fontId="14" fillId="0" borderId="2" xfId="0" applyFont="1" applyBorder="1" applyAlignment="1">
      <alignment vertical="center" wrapText="1"/>
    </xf>
    <xf numFmtId="49" fontId="14" fillId="3" borderId="8" xfId="0" applyNumberFormat="1" applyFont="1" applyFill="1" applyBorder="1" applyAlignment="1">
      <alignment horizontal="center" vertical="center"/>
    </xf>
    <xf numFmtId="0" fontId="14" fillId="3" borderId="6"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22" fillId="7" borderId="2" xfId="0" applyFont="1" applyFill="1" applyBorder="1" applyAlignment="1">
      <alignment horizontal="center" vertical="center" wrapText="1"/>
    </xf>
    <xf numFmtId="0" fontId="14" fillId="0" borderId="2" xfId="0" applyFont="1" applyBorder="1" applyAlignment="1">
      <alignment horizontal="center" vertical="center" wrapText="1"/>
    </xf>
    <xf numFmtId="49" fontId="14" fillId="0" borderId="2" xfId="0" applyNumberFormat="1" applyFont="1" applyBorder="1" applyAlignment="1">
      <alignment horizontal="center" vertical="center"/>
    </xf>
    <xf numFmtId="0" fontId="14" fillId="11" borderId="5" xfId="0" applyFont="1" applyFill="1" applyBorder="1" applyAlignment="1">
      <alignment horizontal="center" vertical="center"/>
    </xf>
    <xf numFmtId="0" fontId="14" fillId="11" borderId="5"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0" borderId="2" xfId="0" applyFont="1" applyBorder="1" applyAlignment="1">
      <alignment horizontal="left" vertical="center" wrapText="1"/>
    </xf>
    <xf numFmtId="49" fontId="14" fillId="0" borderId="2" xfId="0" applyNumberFormat="1" applyFont="1" applyBorder="1" applyAlignment="1">
      <alignment horizontal="center" vertical="center" wrapText="1"/>
    </xf>
    <xf numFmtId="0" fontId="15" fillId="7" borderId="2" xfId="0" applyFont="1" applyFill="1" applyBorder="1" applyAlignment="1">
      <alignment horizontal="center" vertical="top" wrapText="1"/>
    </xf>
    <xf numFmtId="0" fontId="12" fillId="0" borderId="2" xfId="0" applyFont="1" applyBorder="1" applyAlignment="1">
      <alignment vertical="center" wrapText="1"/>
    </xf>
    <xf numFmtId="49" fontId="12" fillId="0" borderId="2" xfId="0" applyNumberFormat="1" applyFont="1" applyBorder="1" applyAlignment="1">
      <alignment horizontal="center" vertical="center"/>
    </xf>
    <xf numFmtId="0" fontId="12" fillId="0" borderId="8" xfId="0" applyFont="1" applyBorder="1" applyAlignment="1">
      <alignment horizontal="center" vertical="top"/>
    </xf>
    <xf numFmtId="0" fontId="23" fillId="0" borderId="4" xfId="0" applyFont="1" applyBorder="1" applyAlignment="1">
      <alignment horizontal="left" vertical="center" wrapText="1"/>
    </xf>
    <xf numFmtId="0" fontId="12" fillId="0" borderId="2" xfId="0" applyFont="1" applyBorder="1" applyAlignment="1">
      <alignment horizontal="center" vertical="top"/>
    </xf>
    <xf numFmtId="187" fontId="12" fillId="0" borderId="4" xfId="0" applyNumberFormat="1" applyFont="1" applyBorder="1" applyAlignment="1">
      <alignment horizontal="left" vertical="center" wrapText="1"/>
    </xf>
    <xf numFmtId="0" fontId="24" fillId="0" borderId="4" xfId="22" applyFont="1" applyBorder="1" applyAlignment="1" applyProtection="1">
      <alignment horizontal="left" vertical="center" wrapText="1"/>
    </xf>
    <xf numFmtId="0" fontId="25" fillId="0" borderId="6" xfId="0" applyFont="1" applyBorder="1" applyAlignment="1">
      <alignment horizontal="left" vertical="center" wrapText="1"/>
    </xf>
    <xf numFmtId="0" fontId="25" fillId="0" borderId="4" xfId="0" applyFont="1" applyBorder="1" applyAlignment="1">
      <alignment horizontal="left" vertical="center" wrapText="1"/>
    </xf>
    <xf numFmtId="0" fontId="14" fillId="0" borderId="4" xfId="22" applyFont="1" applyBorder="1" applyAlignment="1" applyProtection="1">
      <alignment horizontal="left" vertical="center" wrapText="1"/>
    </xf>
    <xf numFmtId="0" fontId="12" fillId="0" borderId="10" xfId="0" applyFont="1" applyBorder="1" applyAlignment="1">
      <alignment horizontal="left" vertical="center" wrapText="1"/>
    </xf>
    <xf numFmtId="0" fontId="12" fillId="0" borderId="3" xfId="0" applyFont="1" applyBorder="1" applyAlignment="1">
      <alignment horizontal="left" vertical="center" wrapText="1"/>
    </xf>
    <xf numFmtId="0" fontId="26" fillId="0" borderId="6" xfId="0" applyFont="1" applyBorder="1" applyAlignment="1">
      <alignment horizontal="left" vertical="center" wrapText="1"/>
    </xf>
    <xf numFmtId="0" fontId="12" fillId="0" borderId="9" xfId="0" applyFont="1" applyBorder="1" applyAlignment="1">
      <alignment horizontal="center" vertical="top"/>
    </xf>
    <xf numFmtId="0" fontId="12" fillId="12" borderId="3" xfId="0" applyFont="1" applyFill="1" applyBorder="1" applyAlignment="1">
      <alignment vertical="top"/>
    </xf>
    <xf numFmtId="0" fontId="12" fillId="12" borderId="4" xfId="0" applyFont="1" applyFill="1" applyBorder="1" applyAlignment="1">
      <alignment vertical="top"/>
    </xf>
    <xf numFmtId="0" fontId="16" fillId="0" borderId="0" xfId="0" applyFont="1" applyAlignment="1">
      <alignment horizontal="center" vertical="center" wrapText="1"/>
    </xf>
    <xf numFmtId="186" fontId="16" fillId="0" borderId="0" xfId="0" applyNumberFormat="1" applyFont="1" applyAlignment="1">
      <alignment horizontal="center" vertical="center"/>
    </xf>
    <xf numFmtId="0" fontId="14" fillId="0" borderId="0" xfId="0" applyFont="1" applyBorder="1" applyAlignment="1">
      <alignment vertical="center"/>
    </xf>
    <xf numFmtId="186" fontId="14" fillId="0" borderId="0" xfId="0" applyNumberFormat="1" applyFont="1" applyBorder="1" applyAlignment="1">
      <alignment vertical="center"/>
    </xf>
    <xf numFmtId="0" fontId="25" fillId="0" borderId="0" xfId="0" applyFont="1" applyBorder="1" applyAlignment="1">
      <alignment vertical="center"/>
    </xf>
    <xf numFmtId="0" fontId="16" fillId="0" borderId="0" xfId="0" applyFont="1" applyAlignment="1">
      <alignment horizontal="right"/>
    </xf>
    <xf numFmtId="186" fontId="16" fillId="0" borderId="0" xfId="0" applyNumberFormat="1" applyFont="1" applyAlignment="1">
      <alignment horizontal="left" vertical="center"/>
    </xf>
    <xf numFmtId="0" fontId="20" fillId="3" borderId="0" xfId="0" applyFont="1" applyFill="1" applyAlignment="1">
      <alignment horizontal="right"/>
    </xf>
    <xf numFmtId="0" fontId="21" fillId="6" borderId="5" xfId="0" applyFont="1" applyFill="1" applyBorder="1" applyAlignment="1">
      <alignment horizontal="center" vertical="center" wrapText="1"/>
    </xf>
    <xf numFmtId="186" fontId="21" fillId="6" borderId="5" xfId="0" applyNumberFormat="1" applyFont="1" applyFill="1" applyBorder="1" applyAlignment="1">
      <alignment horizontal="center" vertical="center" wrapText="1"/>
    </xf>
    <xf numFmtId="1" fontId="21" fillId="6" borderId="5" xfId="0" applyNumberFormat="1" applyFont="1" applyFill="1" applyBorder="1" applyAlignment="1">
      <alignment horizontal="center" vertical="center"/>
    </xf>
    <xf numFmtId="0" fontId="15" fillId="7" borderId="6" xfId="0" applyFont="1" applyFill="1" applyBorder="1" applyAlignment="1">
      <alignment horizontal="center" vertical="center" wrapText="1"/>
    </xf>
    <xf numFmtId="0" fontId="16" fillId="0" borderId="5" xfId="0" applyFont="1" applyBorder="1" applyAlignment="1">
      <alignment horizontal="center" vertical="center" wrapText="1"/>
    </xf>
    <xf numFmtId="0" fontId="15" fillId="0" borderId="5" xfId="0" applyFont="1" applyBorder="1" applyAlignment="1">
      <alignment horizontal="center" vertical="center"/>
    </xf>
    <xf numFmtId="186" fontId="16" fillId="0" borderId="5" xfId="0" applyNumberFormat="1" applyFont="1" applyBorder="1" applyAlignment="1">
      <alignment vertical="center"/>
    </xf>
    <xf numFmtId="2" fontId="20" fillId="0" borderId="5" xfId="0" applyNumberFormat="1" applyFont="1" applyBorder="1" applyAlignment="1">
      <alignment horizontal="center" vertical="center"/>
    </xf>
    <xf numFmtId="0" fontId="14" fillId="9" borderId="7" xfId="0" applyFont="1" applyFill="1" applyBorder="1" applyAlignment="1">
      <alignment horizontal="left" vertical="center" wrapText="1"/>
    </xf>
    <xf numFmtId="0" fontId="14" fillId="9" borderId="6" xfId="0" applyFont="1" applyFill="1" applyBorder="1" applyAlignment="1">
      <alignment vertical="center"/>
    </xf>
    <xf numFmtId="0" fontId="20" fillId="9" borderId="5" xfId="0" applyFont="1" applyFill="1" applyBorder="1" applyAlignment="1">
      <alignment horizontal="center" vertical="center" wrapText="1"/>
    </xf>
    <xf numFmtId="0" fontId="22" fillId="9" borderId="5" xfId="0" applyFont="1" applyFill="1" applyBorder="1" applyAlignment="1">
      <alignment horizontal="center" vertical="center"/>
    </xf>
    <xf numFmtId="186" fontId="20" fillId="9" borderId="5" xfId="0" applyNumberFormat="1" applyFont="1" applyFill="1" applyBorder="1" applyAlignment="1">
      <alignment vertical="center"/>
    </xf>
    <xf numFmtId="2" fontId="20" fillId="9" borderId="5" xfId="0" applyNumberFormat="1" applyFont="1" applyFill="1" applyBorder="1" applyAlignment="1">
      <alignment horizontal="center" vertical="center"/>
    </xf>
    <xf numFmtId="0" fontId="14" fillId="10" borderId="7" xfId="0" applyFont="1" applyFill="1" applyBorder="1" applyAlignment="1">
      <alignment horizontal="left" vertical="center" wrapText="1"/>
    </xf>
    <xf numFmtId="0" fontId="14" fillId="10" borderId="6" xfId="0" applyFont="1" applyFill="1" applyBorder="1" applyAlignment="1">
      <alignment vertical="center"/>
    </xf>
    <xf numFmtId="0" fontId="20" fillId="10" borderId="5" xfId="0" applyFont="1" applyFill="1" applyBorder="1" applyAlignment="1">
      <alignment horizontal="center" vertical="center" wrapText="1"/>
    </xf>
    <xf numFmtId="0" fontId="22" fillId="10" borderId="5" xfId="0" applyFont="1" applyFill="1" applyBorder="1" applyAlignment="1">
      <alignment horizontal="center" vertical="center"/>
    </xf>
    <xf numFmtId="186" fontId="20" fillId="10" borderId="5" xfId="0" applyNumberFormat="1" applyFont="1" applyFill="1" applyBorder="1" applyAlignment="1">
      <alignment vertical="center"/>
    </xf>
    <xf numFmtId="2" fontId="20" fillId="10" borderId="5" xfId="0" applyNumberFormat="1" applyFont="1" applyFill="1" applyBorder="1" applyAlignment="1">
      <alignment horizontal="center" vertical="center"/>
    </xf>
    <xf numFmtId="0" fontId="14" fillId="3" borderId="7" xfId="0" applyFont="1" applyFill="1" applyBorder="1" applyAlignment="1">
      <alignment horizontal="left" vertical="center" wrapText="1"/>
    </xf>
    <xf numFmtId="0" fontId="14" fillId="3" borderId="6" xfId="0" applyFont="1" applyFill="1" applyBorder="1" applyAlignment="1">
      <alignment vertical="center" wrapText="1"/>
    </xf>
    <xf numFmtId="0" fontId="20" fillId="3" borderId="5" xfId="0" applyFont="1" applyFill="1" applyBorder="1" applyAlignment="1">
      <alignment horizontal="center" vertical="center" wrapText="1"/>
    </xf>
    <xf numFmtId="0" fontId="22" fillId="3" borderId="5" xfId="0" applyFont="1" applyFill="1" applyBorder="1" applyAlignment="1">
      <alignment horizontal="center" vertical="center"/>
    </xf>
    <xf numFmtId="186" fontId="20" fillId="3" borderId="5" xfId="0" applyNumberFormat="1" applyFont="1" applyFill="1" applyBorder="1" applyAlignment="1">
      <alignment vertical="center"/>
    </xf>
    <xf numFmtId="1" fontId="20" fillId="3" borderId="5" xfId="0" applyNumberFormat="1" applyFont="1" applyFill="1" applyBorder="1" applyAlignment="1">
      <alignment horizontal="center" vertical="center"/>
    </xf>
    <xf numFmtId="0" fontId="14" fillId="11" borderId="6" xfId="0" applyFont="1" applyFill="1" applyBorder="1" applyAlignment="1">
      <alignment vertical="center" wrapText="1"/>
    </xf>
    <xf numFmtId="0" fontId="20" fillId="11" borderId="5" xfId="0" applyFont="1" applyFill="1" applyBorder="1" applyAlignment="1">
      <alignment vertical="center" wrapText="1"/>
    </xf>
    <xf numFmtId="0" fontId="22" fillId="11" borderId="5" xfId="0" applyFont="1" applyFill="1" applyBorder="1" applyAlignment="1">
      <alignment horizontal="center" vertical="center"/>
    </xf>
    <xf numFmtId="186" fontId="20" fillId="11" borderId="5" xfId="0" applyNumberFormat="1" applyFont="1" applyFill="1" applyBorder="1" applyAlignment="1">
      <alignment vertical="center"/>
    </xf>
    <xf numFmtId="1" fontId="20" fillId="11" borderId="5" xfId="0" applyNumberFormat="1" applyFont="1" applyFill="1" applyBorder="1" applyAlignment="1">
      <alignment horizontal="center" vertical="center"/>
    </xf>
    <xf numFmtId="0" fontId="20" fillId="11" borderId="5" xfId="0" applyFont="1" applyFill="1" applyBorder="1" applyAlignment="1">
      <alignment horizontal="center" vertical="center" wrapText="1"/>
    </xf>
    <xf numFmtId="186" fontId="20" fillId="11" borderId="5" xfId="0" applyNumberFormat="1" applyFont="1" applyFill="1" applyBorder="1" applyAlignment="1">
      <alignment horizontal="center" vertical="center"/>
    </xf>
    <xf numFmtId="186" fontId="20" fillId="3" borderId="5" xfId="0" applyNumberFormat="1" applyFont="1" applyFill="1" applyBorder="1" applyAlignment="1">
      <alignment horizontal="right" vertical="center"/>
    </xf>
    <xf numFmtId="2" fontId="20" fillId="3" borderId="5" xfId="0" applyNumberFormat="1" applyFont="1" applyFill="1" applyBorder="1" applyAlignment="1">
      <alignment horizontal="center" vertical="center"/>
    </xf>
    <xf numFmtId="2" fontId="20" fillId="11" borderId="5" xfId="0" applyNumberFormat="1" applyFont="1" applyFill="1" applyBorder="1" applyAlignment="1">
      <alignment horizontal="center" vertical="center"/>
    </xf>
    <xf numFmtId="0" fontId="23" fillId="0" borderId="7" xfId="0" applyFont="1" applyBorder="1" applyAlignment="1">
      <alignment horizontal="left" vertical="center" wrapText="1"/>
    </xf>
    <xf numFmtId="2" fontId="12" fillId="13" borderId="8" xfId="0" applyNumberFormat="1" applyFont="1" applyFill="1" applyBorder="1" applyAlignment="1">
      <alignment horizontal="center" vertical="center" wrapText="1"/>
    </xf>
    <xf numFmtId="2" fontId="12" fillId="0" borderId="8" xfId="0" applyNumberFormat="1" applyFont="1" applyBorder="1" applyAlignment="1">
      <alignment horizontal="center" vertical="center" wrapText="1"/>
    </xf>
    <xf numFmtId="0" fontId="16" fillId="0" borderId="0" xfId="0" applyFont="1" applyBorder="1" applyAlignment="1">
      <alignment horizontal="center" vertical="center"/>
    </xf>
    <xf numFmtId="2" fontId="12" fillId="13" borderId="2" xfId="0" applyNumberFormat="1" applyFont="1" applyFill="1" applyBorder="1" applyAlignment="1">
      <alignment horizontal="center" vertical="center" wrapText="1"/>
    </xf>
    <xf numFmtId="2" fontId="12" fillId="0" borderId="2" xfId="0" applyNumberFormat="1" applyFont="1" applyBorder="1" applyAlignment="1">
      <alignment horizontal="center" vertical="center" wrapText="1"/>
    </xf>
    <xf numFmtId="0" fontId="24" fillId="0" borderId="7" xfId="22" applyFont="1" applyBorder="1" applyAlignment="1" applyProtection="1">
      <alignment horizontal="left" vertical="center" wrapText="1"/>
    </xf>
    <xf numFmtId="2" fontId="12" fillId="13" borderId="9" xfId="0" applyNumberFormat="1" applyFont="1" applyFill="1" applyBorder="1" applyAlignment="1">
      <alignment horizontal="center" vertical="center" wrapText="1"/>
    </xf>
    <xf numFmtId="2" fontId="12" fillId="0" borderId="9" xfId="0" applyNumberFormat="1" applyFont="1" applyBorder="1" applyAlignment="1">
      <alignment horizontal="center" vertical="center" wrapText="1"/>
    </xf>
    <xf numFmtId="0" fontId="12" fillId="12" borderId="7" xfId="0" applyFont="1" applyFill="1" applyBorder="1" applyAlignment="1">
      <alignment vertical="top"/>
    </xf>
    <xf numFmtId="2" fontId="16" fillId="0" borderId="0" xfId="0" applyNumberFormat="1" applyFont="1"/>
    <xf numFmtId="2" fontId="16" fillId="0" borderId="0" xfId="0" applyNumberFormat="1" applyFont="1" applyAlignment="1">
      <alignment horizontal="right"/>
    </xf>
    <xf numFmtId="0" fontId="16" fillId="0" borderId="0" xfId="0" applyFont="1" applyAlignment="1">
      <alignment horizontal="left"/>
    </xf>
    <xf numFmtId="0" fontId="25" fillId="0" borderId="10" xfId="0" applyFont="1" applyBorder="1" applyAlignment="1">
      <alignment horizontal="left" vertical="center" wrapText="1"/>
    </xf>
    <xf numFmtId="0" fontId="25" fillId="0" borderId="13" xfId="0" applyFont="1" applyBorder="1" applyAlignment="1">
      <alignment horizontal="left" vertical="top" wrapText="1"/>
    </xf>
    <xf numFmtId="0" fontId="27" fillId="0" borderId="6" xfId="0" applyFont="1" applyBorder="1" applyAlignment="1">
      <alignment horizontal="left" vertical="center" wrapText="1"/>
    </xf>
    <xf numFmtId="0" fontId="14" fillId="11" borderId="6" xfId="0" applyFont="1" applyFill="1" applyBorder="1" applyAlignment="1">
      <alignment horizontal="left" vertical="center" wrapText="1"/>
    </xf>
    <xf numFmtId="0" fontId="14" fillId="11" borderId="4" xfId="0" applyFont="1" applyFill="1" applyBorder="1" applyAlignment="1">
      <alignment horizontal="left" vertical="center" wrapText="1"/>
    </xf>
    <xf numFmtId="0" fontId="12" fillId="0" borderId="10" xfId="0" applyFont="1" applyBorder="1" applyAlignment="1">
      <alignment vertical="center" wrapText="1"/>
    </xf>
    <xf numFmtId="0" fontId="12" fillId="0" borderId="13" xfId="0" applyFont="1" applyBorder="1" applyAlignment="1">
      <alignment horizontal="left" vertical="center" wrapText="1"/>
    </xf>
    <xf numFmtId="0" fontId="12" fillId="12" borderId="6" xfId="0" applyFont="1" applyFill="1" applyBorder="1" applyAlignment="1">
      <alignment vertical="top"/>
    </xf>
    <xf numFmtId="0" fontId="16" fillId="0" borderId="0" xfId="0" applyFont="1" applyAlignment="1">
      <alignment horizontal="center" vertical="center"/>
    </xf>
    <xf numFmtId="0" fontId="25" fillId="0" borderId="7" xfId="0" applyFont="1" applyBorder="1" applyAlignment="1">
      <alignment horizontal="left" vertical="center" wrapText="1"/>
    </xf>
    <xf numFmtId="0" fontId="14" fillId="11" borderId="7" xfId="0" applyFont="1" applyFill="1" applyBorder="1" applyAlignment="1">
      <alignment horizontal="left" vertical="center" wrapText="1"/>
    </xf>
    <xf numFmtId="0" fontId="15" fillId="0" borderId="2" xfId="0" applyFont="1" applyFill="1" applyBorder="1" applyAlignment="1">
      <alignment horizontal="center" vertical="top"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lignment horizontal="center" vertical="center"/>
    </xf>
    <xf numFmtId="0" fontId="12" fillId="0" borderId="8" xfId="0" applyFont="1" applyFill="1" applyBorder="1" applyAlignment="1">
      <alignment horizontal="center" vertical="top"/>
    </xf>
    <xf numFmtId="0" fontId="25" fillId="0" borderId="6"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12" fillId="0" borderId="2" xfId="0" applyFont="1" applyFill="1" applyBorder="1" applyAlignment="1">
      <alignment horizontal="center" vertical="top"/>
    </xf>
    <xf numFmtId="0" fontId="24" fillId="0" borderId="4" xfId="22" applyFont="1" applyFill="1" applyBorder="1" applyAlignment="1" applyProtection="1">
      <alignment horizontal="left" vertical="center" wrapText="1"/>
    </xf>
    <xf numFmtId="0" fontId="25" fillId="0" borderId="10"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12" fillId="0" borderId="9" xfId="0" applyFont="1" applyFill="1" applyBorder="1" applyAlignment="1">
      <alignment horizontal="center" vertical="top"/>
    </xf>
    <xf numFmtId="0" fontId="27" fillId="0" borderId="4"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12" fillId="0" borderId="8" xfId="0" applyFont="1" applyFill="1" applyBorder="1" applyAlignment="1">
      <alignment horizontal="center" vertical="center" wrapText="1"/>
    </xf>
    <xf numFmtId="2" fontId="12" fillId="0" borderId="8" xfId="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2" fontId="12" fillId="0" borderId="2" xfId="0" applyNumberFormat="1" applyFont="1" applyFill="1" applyBorder="1" applyAlignment="1">
      <alignment horizontal="center" vertical="center" wrapText="1"/>
    </xf>
    <xf numFmtId="0" fontId="25" fillId="0" borderId="7" xfId="0" applyFont="1" applyFill="1" applyBorder="1" applyAlignment="1">
      <alignment horizontal="left" vertical="center" wrapText="1"/>
    </xf>
    <xf numFmtId="0" fontId="24" fillId="0" borderId="7" xfId="22" applyFont="1" applyFill="1" applyBorder="1" applyAlignment="1" applyProtection="1">
      <alignment horizontal="left" vertical="center" wrapText="1"/>
    </xf>
    <xf numFmtId="0" fontId="27" fillId="0" borderId="7" xfId="0" applyFont="1" applyFill="1" applyBorder="1" applyAlignment="1">
      <alignment horizontal="left" vertical="center" wrapText="1"/>
    </xf>
    <xf numFmtId="2" fontId="12" fillId="0" borderId="9" xfId="0" applyNumberFormat="1" applyFont="1" applyFill="1" applyBorder="1" applyAlignment="1">
      <alignment horizontal="center" vertical="center" wrapText="1"/>
    </xf>
    <xf numFmtId="0" fontId="12" fillId="0" borderId="1" xfId="0" applyFont="1" applyBorder="1" applyAlignment="1">
      <alignment horizontal="left" vertical="center" wrapText="1"/>
    </xf>
    <xf numFmtId="0" fontId="28" fillId="0" borderId="7" xfId="0" applyFont="1" applyBorder="1" applyAlignment="1">
      <alignment horizontal="left" vertical="center" wrapText="1"/>
    </xf>
    <xf numFmtId="0" fontId="29" fillId="0" borderId="7" xfId="0" applyFont="1" applyBorder="1" applyAlignment="1">
      <alignment horizontal="left" vertical="center" wrapText="1"/>
    </xf>
    <xf numFmtId="0" fontId="12" fillId="12" borderId="10" xfId="0" applyFont="1" applyFill="1" applyBorder="1" applyAlignment="1">
      <alignment vertical="top"/>
    </xf>
    <xf numFmtId="0" fontId="12" fillId="0" borderId="10" xfId="0" applyFont="1" applyBorder="1" applyAlignment="1">
      <alignment horizontal="center" vertical="top"/>
    </xf>
    <xf numFmtId="0" fontId="12" fillId="0" borderId="14" xfId="0" applyFont="1" applyBorder="1" applyAlignment="1">
      <alignment horizontal="center" vertical="top"/>
    </xf>
    <xf numFmtId="0" fontId="12" fillId="0" borderId="3" xfId="0" applyFont="1" applyBorder="1" applyAlignment="1">
      <alignment horizontal="center" vertical="top"/>
    </xf>
    <xf numFmtId="2" fontId="12" fillId="13" borderId="5" xfId="0" applyNumberFormat="1" applyFont="1" applyFill="1" applyBorder="1" applyAlignment="1">
      <alignment horizontal="center" vertical="center" wrapText="1"/>
    </xf>
    <xf numFmtId="2" fontId="12" fillId="0" borderId="5" xfId="0" applyNumberFormat="1" applyFont="1" applyBorder="1" applyAlignment="1">
      <alignment horizontal="center" vertical="center" wrapText="1"/>
    </xf>
    <xf numFmtId="0" fontId="16" fillId="0" borderId="14" xfId="0" applyFont="1" applyBorder="1" applyAlignment="1">
      <alignment horizontal="center" vertical="center"/>
    </xf>
    <xf numFmtId="0" fontId="14" fillId="11" borderId="9" xfId="0" applyFont="1" applyFill="1" applyBorder="1" applyAlignment="1">
      <alignment horizontal="center" vertical="center"/>
    </xf>
    <xf numFmtId="188" fontId="12" fillId="0" borderId="4" xfId="0" applyNumberFormat="1" applyFont="1" applyBorder="1" applyAlignment="1">
      <alignment horizontal="left" vertical="center" wrapText="1"/>
    </xf>
    <xf numFmtId="0" fontId="14" fillId="0" borderId="4" xfId="0" applyFont="1" applyFill="1" applyBorder="1" applyAlignment="1">
      <alignment horizontal="left" vertical="center" wrapText="1"/>
    </xf>
    <xf numFmtId="0" fontId="30" fillId="0" borderId="4" xfId="22" applyFont="1" applyBorder="1" applyAlignment="1" applyProtection="1">
      <alignment horizontal="left" vertical="center" wrapText="1"/>
    </xf>
    <xf numFmtId="0" fontId="14" fillId="0" borderId="7" xfId="0" applyFont="1" applyFill="1" applyBorder="1" applyAlignment="1">
      <alignment horizontal="left" vertical="center" wrapText="1"/>
    </xf>
    <xf numFmtId="0" fontId="31" fillId="0" borderId="7" xfId="0" applyFont="1" applyBorder="1" applyAlignment="1">
      <alignment horizontal="left" vertical="center" wrapText="1"/>
    </xf>
    <xf numFmtId="0" fontId="22" fillId="7" borderId="2" xfId="0" applyFont="1" applyFill="1" applyBorder="1" applyAlignment="1">
      <alignment vertical="center" wrapText="1"/>
    </xf>
    <xf numFmtId="0" fontId="14" fillId="14" borderId="5" xfId="0" applyFont="1" applyFill="1" applyBorder="1" applyAlignment="1">
      <alignment horizontal="center" vertical="center" wrapText="1"/>
    </xf>
    <xf numFmtId="0" fontId="14" fillId="14" borderId="6" xfId="0" applyFont="1" applyFill="1" applyBorder="1" applyAlignment="1">
      <alignment horizontal="left" vertical="center" wrapText="1"/>
    </xf>
    <xf numFmtId="0" fontId="14" fillId="14" borderId="4" xfId="0" applyFont="1" applyFill="1" applyBorder="1" applyAlignment="1">
      <alignment horizontal="left" vertical="center" wrapText="1"/>
    </xf>
    <xf numFmtId="49" fontId="14" fillId="3" borderId="2" xfId="0" applyNumberFormat="1" applyFont="1" applyFill="1" applyBorder="1" applyAlignment="1">
      <alignment horizontal="center" vertical="center" wrapText="1"/>
    </xf>
    <xf numFmtId="0" fontId="14" fillId="11" borderId="5" xfId="0" applyFont="1" applyFill="1" applyBorder="1" applyAlignment="1">
      <alignment horizontal="center" vertical="center" wrapText="1"/>
    </xf>
    <xf numFmtId="0" fontId="14" fillId="11" borderId="6" xfId="0" applyFont="1" applyFill="1" applyBorder="1" applyAlignment="1">
      <alignment vertical="center"/>
    </xf>
    <xf numFmtId="0" fontId="14" fillId="11" borderId="4" xfId="0" applyFont="1" applyFill="1" applyBorder="1" applyAlignment="1">
      <alignment vertical="center"/>
    </xf>
    <xf numFmtId="0" fontId="12" fillId="0" borderId="13" xfId="0" applyFont="1" applyBorder="1" applyAlignment="1">
      <alignment horizontal="center" vertical="center" wrapText="1"/>
    </xf>
    <xf numFmtId="0" fontId="12" fillId="0" borderId="1" xfId="0" applyFont="1" applyBorder="1" applyAlignment="1">
      <alignment horizontal="center" vertical="center" wrapText="1"/>
    </xf>
    <xf numFmtId="0" fontId="20" fillId="0" borderId="2" xfId="0" applyFont="1" applyBorder="1" applyAlignment="1">
      <alignment horizontal="left" vertical="center" wrapText="1"/>
    </xf>
    <xf numFmtId="49" fontId="20" fillId="0" borderId="2" xfId="0" applyNumberFormat="1" applyFont="1" applyBorder="1" applyAlignment="1">
      <alignment horizontal="center" vertical="center" wrapText="1"/>
    </xf>
    <xf numFmtId="0" fontId="20" fillId="11" borderId="6" xfId="0" applyFont="1" applyFill="1" applyBorder="1" applyAlignment="1">
      <alignment vertical="center"/>
    </xf>
    <xf numFmtId="0" fontId="20" fillId="11" borderId="4" xfId="0" applyFont="1" applyFill="1" applyBorder="1" applyAlignment="1">
      <alignment vertical="center"/>
    </xf>
    <xf numFmtId="0" fontId="14" fillId="3" borderId="3"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20" fillId="11" borderId="9" xfId="0" applyFont="1" applyFill="1" applyBorder="1" applyAlignment="1">
      <alignment horizontal="center" vertical="center" wrapText="1"/>
    </xf>
    <xf numFmtId="0" fontId="15" fillId="7" borderId="2" xfId="0" applyFont="1" applyFill="1" applyBorder="1" applyAlignment="1">
      <alignment vertical="center" wrapText="1"/>
    </xf>
    <xf numFmtId="0" fontId="12" fillId="0" borderId="2" xfId="0" applyFont="1" applyBorder="1" applyAlignment="1">
      <alignment horizontal="left" vertical="center" wrapText="1"/>
    </xf>
    <xf numFmtId="49" fontId="14" fillId="3" borderId="5" xfId="0" applyNumberFormat="1" applyFont="1" applyFill="1" applyBorder="1" applyAlignment="1">
      <alignment horizontal="center" vertical="center" wrapText="1"/>
    </xf>
    <xf numFmtId="0" fontId="20" fillId="0" borderId="9" xfId="0" applyFont="1" applyBorder="1" applyAlignment="1">
      <alignment horizontal="left" vertical="center" wrapText="1"/>
    </xf>
    <xf numFmtId="49" fontId="20" fillId="3" borderId="5" xfId="0" applyNumberFormat="1" applyFont="1" applyFill="1" applyBorder="1" applyAlignment="1">
      <alignment horizontal="center" vertical="center"/>
    </xf>
    <xf numFmtId="0" fontId="20" fillId="3" borderId="5" xfId="0" applyFont="1" applyFill="1" applyBorder="1" applyAlignment="1">
      <alignment horizontal="left" vertical="center" wrapText="1"/>
    </xf>
    <xf numFmtId="0" fontId="20" fillId="10" borderId="5" xfId="0" applyFont="1" applyFill="1" applyBorder="1" applyAlignment="1">
      <alignment horizontal="center" vertical="center"/>
    </xf>
    <xf numFmtId="0" fontId="20" fillId="10" borderId="6"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14" fillId="2" borderId="8" xfId="0" applyFont="1" applyFill="1" applyBorder="1" applyAlignment="1">
      <alignment horizontal="center" vertical="center" wrapText="1"/>
    </xf>
    <xf numFmtId="0" fontId="20" fillId="2" borderId="6"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2" fillId="0" borderId="8" xfId="0" applyFont="1" applyBorder="1" applyAlignment="1">
      <alignment vertical="center" wrapText="1"/>
    </xf>
    <xf numFmtId="0" fontId="14" fillId="14" borderId="7" xfId="0" applyFont="1" applyFill="1" applyBorder="1" applyAlignment="1">
      <alignment horizontal="left" vertical="center" wrapText="1"/>
    </xf>
    <xf numFmtId="0" fontId="14" fillId="14" borderId="6" xfId="0" applyFont="1" applyFill="1" applyBorder="1" applyAlignment="1">
      <alignment vertical="center" wrapText="1"/>
    </xf>
    <xf numFmtId="0" fontId="22" fillId="14" borderId="5" xfId="0" applyFont="1" applyFill="1" applyBorder="1" applyAlignment="1">
      <alignment vertical="center" wrapText="1"/>
    </xf>
    <xf numFmtId="186" fontId="22" fillId="14" borderId="5" xfId="0" applyNumberFormat="1" applyFont="1" applyFill="1" applyBorder="1" applyAlignment="1">
      <alignment horizontal="right" vertical="center" wrapText="1"/>
    </xf>
    <xf numFmtId="2" fontId="22" fillId="14" borderId="5" xfId="0" applyNumberFormat="1" applyFont="1" applyFill="1" applyBorder="1" applyAlignment="1">
      <alignment horizontal="center" vertical="center" wrapText="1"/>
    </xf>
    <xf numFmtId="0" fontId="14" fillId="3" borderId="5" xfId="0" applyFont="1" applyFill="1" applyBorder="1" applyAlignment="1">
      <alignment vertical="center"/>
    </xf>
    <xf numFmtId="186" fontId="14" fillId="3" borderId="5" xfId="0" applyNumberFormat="1" applyFont="1" applyFill="1" applyBorder="1" applyAlignment="1">
      <alignment vertical="center"/>
    </xf>
    <xf numFmtId="2" fontId="14" fillId="3" borderId="5" xfId="0" applyNumberFormat="1" applyFont="1" applyFill="1" applyBorder="1" applyAlignment="1">
      <alignment horizontal="center" vertical="center"/>
    </xf>
    <xf numFmtId="0" fontId="20" fillId="11" borderId="7" xfId="0" applyFont="1" applyFill="1" applyBorder="1"/>
    <xf numFmtId="0" fontId="14" fillId="11" borderId="5" xfId="0" applyFont="1" applyFill="1" applyBorder="1" applyAlignment="1">
      <alignment vertical="center"/>
    </xf>
    <xf numFmtId="186" fontId="14" fillId="11" borderId="5" xfId="0" applyNumberFormat="1" applyFont="1" applyFill="1" applyBorder="1" applyAlignment="1">
      <alignment vertical="center"/>
    </xf>
    <xf numFmtId="2" fontId="14" fillId="11" borderId="5" xfId="0" applyNumberFormat="1" applyFont="1" applyFill="1" applyBorder="1" applyAlignment="1">
      <alignment horizontal="center" vertical="center"/>
    </xf>
    <xf numFmtId="2" fontId="12" fillId="0" borderId="0" xfId="0" applyNumberFormat="1" applyFont="1" applyBorder="1" applyAlignment="1">
      <alignment horizontal="center" vertical="center" wrapText="1"/>
    </xf>
    <xf numFmtId="1" fontId="14" fillId="11" borderId="5" xfId="0" applyNumberFormat="1" applyFont="1" applyFill="1" applyBorder="1" applyAlignment="1">
      <alignment horizontal="center" vertical="center"/>
    </xf>
    <xf numFmtId="0" fontId="12" fillId="13" borderId="2" xfId="0" applyFont="1" applyFill="1" applyBorder="1" applyAlignment="1">
      <alignment horizontal="center" vertical="center" wrapText="1"/>
    </xf>
    <xf numFmtId="0" fontId="12" fillId="13" borderId="9" xfId="0" applyFont="1" applyFill="1" applyBorder="1" applyAlignment="1">
      <alignment horizontal="center" vertical="center" wrapText="1"/>
    </xf>
    <xf numFmtId="0" fontId="20" fillId="11" borderId="7" xfId="0" applyFont="1" applyFill="1" applyBorder="1" applyAlignment="1">
      <alignment vertical="center"/>
    </xf>
    <xf numFmtId="0" fontId="14" fillId="11" borderId="6" xfId="0" applyFont="1" applyFill="1" applyBorder="1" applyAlignment="1">
      <alignment horizontal="center" vertical="center"/>
    </xf>
    <xf numFmtId="0" fontId="14" fillId="3" borderId="12" xfId="0" applyFont="1" applyFill="1" applyBorder="1" applyAlignment="1">
      <alignment horizontal="left" vertical="center" wrapText="1"/>
    </xf>
    <xf numFmtId="0" fontId="14" fillId="3" borderId="3" xfId="0" applyFont="1" applyFill="1" applyBorder="1" applyAlignment="1">
      <alignment vertical="center" wrapText="1"/>
    </xf>
    <xf numFmtId="0" fontId="14" fillId="3" borderId="9" xfId="0" applyFont="1" applyFill="1" applyBorder="1" applyAlignment="1">
      <alignment vertical="center"/>
    </xf>
    <xf numFmtId="186" fontId="14" fillId="3" borderId="9" xfId="0" applyNumberFormat="1" applyFont="1" applyFill="1" applyBorder="1" applyAlignment="1">
      <alignment vertical="center"/>
    </xf>
    <xf numFmtId="1" fontId="14" fillId="3" borderId="9" xfId="0" applyNumberFormat="1" applyFont="1" applyFill="1" applyBorder="1" applyAlignment="1">
      <alignment horizontal="center" vertical="center"/>
    </xf>
    <xf numFmtId="186" fontId="14" fillId="11" borderId="8" xfId="0" applyNumberFormat="1" applyFont="1" applyFill="1" applyBorder="1" applyAlignment="1">
      <alignment horizontal="center" vertical="center"/>
    </xf>
    <xf numFmtId="1" fontId="14" fillId="3" borderId="5" xfId="0" applyNumberFormat="1" applyFont="1" applyFill="1" applyBorder="1" applyAlignment="1">
      <alignment horizontal="center" vertical="center"/>
    </xf>
    <xf numFmtId="0" fontId="20" fillId="10" borderId="7" xfId="0" applyFont="1" applyFill="1" applyBorder="1" applyAlignment="1">
      <alignment horizontal="left" vertical="center" wrapText="1"/>
    </xf>
    <xf numFmtId="0" fontId="14" fillId="10" borderId="6" xfId="0" applyFont="1" applyFill="1" applyBorder="1" applyAlignment="1">
      <alignment vertical="center" wrapText="1"/>
    </xf>
    <xf numFmtId="186" fontId="20" fillId="10" borderId="5" xfId="0" applyNumberFormat="1" applyFont="1" applyFill="1" applyBorder="1" applyAlignment="1">
      <alignment horizontal="right" vertical="center"/>
    </xf>
    <xf numFmtId="1" fontId="20" fillId="10" borderId="5" xfId="0" applyNumberFormat="1" applyFont="1" applyFill="1" applyBorder="1" applyAlignment="1">
      <alignment horizontal="center" vertical="center"/>
    </xf>
    <xf numFmtId="0" fontId="20" fillId="2" borderId="7" xfId="0" applyFont="1" applyFill="1" applyBorder="1" applyAlignment="1">
      <alignment horizontal="left" vertical="center" wrapText="1"/>
    </xf>
    <xf numFmtId="0" fontId="14" fillId="2" borderId="6" xfId="0" applyFont="1" applyFill="1" applyBorder="1" applyAlignment="1">
      <alignment vertical="center"/>
    </xf>
    <xf numFmtId="0" fontId="20" fillId="2" borderId="5" xfId="0" applyFont="1" applyFill="1" applyBorder="1" applyAlignment="1">
      <alignment horizontal="center" vertical="center" wrapText="1"/>
    </xf>
    <xf numFmtId="0" fontId="22" fillId="2" borderId="5" xfId="0" applyFont="1" applyFill="1" applyBorder="1" applyAlignment="1">
      <alignment horizontal="center" vertical="center"/>
    </xf>
    <xf numFmtId="186" fontId="20" fillId="2" borderId="5" xfId="0" applyNumberFormat="1" applyFont="1" applyFill="1" applyBorder="1" applyAlignment="1">
      <alignment vertical="center"/>
    </xf>
    <xf numFmtId="1" fontId="20" fillId="2" borderId="5" xfId="0" applyNumberFormat="1" applyFont="1" applyFill="1" applyBorder="1" applyAlignment="1">
      <alignment horizontal="center" vertical="center"/>
    </xf>
    <xf numFmtId="0" fontId="12" fillId="3" borderId="6" xfId="0" applyFont="1" applyFill="1" applyBorder="1" applyAlignment="1">
      <alignment vertical="center"/>
    </xf>
    <xf numFmtId="0" fontId="16" fillId="3" borderId="5" xfId="0" applyFont="1" applyFill="1" applyBorder="1" applyAlignment="1">
      <alignment horizontal="center" vertical="center" wrapText="1"/>
    </xf>
    <xf numFmtId="0" fontId="15" fillId="3" borderId="5" xfId="0" applyFont="1" applyFill="1" applyBorder="1" applyAlignment="1">
      <alignment horizontal="center" vertical="center"/>
    </xf>
    <xf numFmtId="186" fontId="16" fillId="3" borderId="5" xfId="0" applyNumberFormat="1" applyFont="1" applyFill="1" applyBorder="1" applyAlignment="1">
      <alignment vertical="center"/>
    </xf>
    <xf numFmtId="1" fontId="16" fillId="3" borderId="5" xfId="0" applyNumberFormat="1" applyFont="1" applyFill="1" applyBorder="1" applyAlignment="1">
      <alignment horizontal="center" vertical="center"/>
    </xf>
    <xf numFmtId="0" fontId="14" fillId="2" borderId="7" xfId="0" applyFont="1" applyFill="1" applyBorder="1" applyAlignment="1">
      <alignment horizontal="left" vertical="center" wrapText="1"/>
    </xf>
    <xf numFmtId="0" fontId="14" fillId="3" borderId="5" xfId="0" applyNumberFormat="1" applyFont="1" applyFill="1" applyBorder="1" applyAlignment="1">
      <alignment horizontal="center" vertical="center"/>
    </xf>
    <xf numFmtId="0" fontId="15" fillId="7" borderId="14" xfId="0" applyFont="1" applyFill="1" applyBorder="1" applyAlignment="1">
      <alignment horizontal="center" vertical="top" wrapText="1"/>
    </xf>
    <xf numFmtId="0" fontId="12" fillId="0" borderId="6" xfId="0" applyNumberFormat="1" applyFont="1" applyBorder="1" applyAlignment="1">
      <alignment horizontal="center" vertical="center"/>
    </xf>
    <xf numFmtId="49" fontId="12" fillId="0" borderId="1" xfId="0" applyNumberFormat="1" applyFont="1" applyBorder="1" applyAlignment="1">
      <alignment horizontal="center" vertical="center" wrapText="1"/>
    </xf>
    <xf numFmtId="0" fontId="16" fillId="0" borderId="3" xfId="0" applyFont="1" applyBorder="1" applyAlignment="1">
      <alignment vertical="center"/>
    </xf>
    <xf numFmtId="0" fontId="16" fillId="0" borderId="5" xfId="0" applyFont="1" applyBorder="1" applyAlignment="1">
      <alignment vertical="center"/>
    </xf>
    <xf numFmtId="0" fontId="14" fillId="0" borderId="6" xfId="0" applyFont="1" applyBorder="1" applyAlignment="1">
      <alignment horizontal="center" vertical="center"/>
    </xf>
    <xf numFmtId="0" fontId="14" fillId="0" borderId="4" xfId="0" applyFont="1" applyBorder="1" applyAlignment="1">
      <alignment horizontal="center" vertical="center"/>
    </xf>
    <xf numFmtId="0" fontId="16" fillId="0" borderId="0" xfId="0" applyFont="1" applyBorder="1" applyAlignment="1">
      <alignment vertical="center"/>
    </xf>
    <xf numFmtId="49" fontId="14" fillId="0" borderId="0" xfId="0" applyNumberFormat="1" applyFont="1" applyBorder="1" applyAlignment="1">
      <alignment horizontal="center" vertical="center"/>
    </xf>
    <xf numFmtId="49" fontId="16" fillId="0" borderId="0" xfId="0" applyNumberFormat="1" applyFont="1" applyBorder="1" applyAlignment="1">
      <alignment horizontal="center" vertical="center"/>
    </xf>
    <xf numFmtId="0" fontId="14" fillId="2" borderId="6" xfId="0" applyFont="1" applyFill="1" applyBorder="1" applyAlignment="1">
      <alignment vertical="center" wrapText="1"/>
    </xf>
    <xf numFmtId="0" fontId="14" fillId="3" borderId="6" xfId="0" applyFont="1" applyFill="1" applyBorder="1" applyAlignment="1">
      <alignment vertical="center"/>
    </xf>
    <xf numFmtId="0" fontId="16" fillId="0" borderId="4" xfId="0" applyFont="1" applyBorder="1" applyAlignment="1">
      <alignment horizontal="center" vertical="center" wrapText="1"/>
    </xf>
    <xf numFmtId="0" fontId="15" fillId="0" borderId="7" xfId="0" applyFont="1" applyBorder="1" applyAlignment="1">
      <alignment horizontal="center" vertical="center"/>
    </xf>
    <xf numFmtId="186" fontId="16" fillId="0" borderId="5" xfId="0" applyNumberFormat="1" applyFont="1" applyBorder="1" applyAlignment="1">
      <alignment horizontal="center" vertical="center"/>
    </xf>
    <xf numFmtId="0" fontId="14" fillId="0" borderId="7" xfId="0" applyFont="1" applyBorder="1" applyAlignment="1">
      <alignment horizontal="center" vertical="center"/>
    </xf>
    <xf numFmtId="2" fontId="14" fillId="0" borderId="5" xfId="0" applyNumberFormat="1" applyFont="1" applyBorder="1" applyAlignment="1">
      <alignment horizontal="center" vertical="center"/>
    </xf>
    <xf numFmtId="186" fontId="12" fillId="0" borderId="0" xfId="600" applyNumberFormat="1" applyFont="1" applyBorder="1" applyAlignment="1">
      <alignment horizontal="left"/>
    </xf>
    <xf numFmtId="0" fontId="32" fillId="0" borderId="0" xfId="0" applyFont="1"/>
    <xf numFmtId="0" fontId="13" fillId="0" borderId="0" xfId="0" applyFont="1" applyFill="1" applyAlignment="1">
      <alignment horizontal="center"/>
    </xf>
    <xf numFmtId="0" fontId="13" fillId="0" borderId="0" xfId="0" applyFont="1" applyFill="1" applyAlignment="1">
      <alignment horizontal="center" vertical="center"/>
    </xf>
    <xf numFmtId="0" fontId="12" fillId="3" borderId="0" xfId="0" applyFont="1" applyFill="1" applyAlignment="1">
      <alignment vertical="center"/>
    </xf>
    <xf numFmtId="0" fontId="12" fillId="3" borderId="0" xfId="0" applyFont="1" applyFill="1"/>
    <xf numFmtId="0" fontId="13" fillId="0" borderId="0" xfId="0" applyFont="1" applyAlignment="1">
      <alignment horizontal="center"/>
    </xf>
    <xf numFmtId="49" fontId="13" fillId="0" borderId="0" xfId="0" applyNumberFormat="1" applyFont="1" applyFill="1"/>
    <xf numFmtId="49" fontId="33" fillId="3" borderId="0" xfId="0" applyNumberFormat="1" applyFont="1" applyFill="1" applyAlignment="1">
      <alignment wrapText="1"/>
    </xf>
    <xf numFmtId="0" fontId="14" fillId="0" borderId="6" xfId="0" applyFont="1" applyBorder="1" applyAlignment="1">
      <alignment vertical="center"/>
    </xf>
    <xf numFmtId="0" fontId="12" fillId="0" borderId="7" xfId="0" applyFont="1" applyBorder="1" applyAlignment="1">
      <alignment horizontal="center" vertical="center"/>
    </xf>
    <xf numFmtId="189" fontId="12" fillId="4" borderId="5" xfId="0" applyNumberFormat="1" applyFont="1" applyFill="1" applyBorder="1" applyAlignment="1">
      <alignment horizontal="center" vertical="center" wrapText="1"/>
    </xf>
    <xf numFmtId="0" fontId="12" fillId="0" borderId="15" xfId="0" applyFont="1" applyBorder="1" applyAlignment="1">
      <alignment vertical="center"/>
    </xf>
    <xf numFmtId="0" fontId="14" fillId="0" borderId="5" xfId="0" applyFont="1" applyBorder="1" applyAlignment="1">
      <alignment horizontal="left" vertical="center" wrapText="1"/>
    </xf>
    <xf numFmtId="0" fontId="14" fillId="0" borderId="4" xfId="0" applyFont="1" applyBorder="1" applyAlignment="1">
      <alignment horizontal="center" vertical="center" wrapText="1"/>
    </xf>
    <xf numFmtId="0" fontId="12" fillId="11" borderId="2" xfId="0" applyFont="1" applyFill="1" applyBorder="1" applyAlignment="1">
      <alignment horizontal="center" vertical="center"/>
    </xf>
    <xf numFmtId="0" fontId="14" fillId="0" borderId="5" xfId="0" applyFont="1" applyBorder="1" applyAlignment="1">
      <alignment horizontal="center" vertical="top" wrapText="1"/>
    </xf>
    <xf numFmtId="0" fontId="14" fillId="11" borderId="6" xfId="0" applyFont="1" applyFill="1" applyBorder="1" applyAlignment="1">
      <alignment horizontal="left" vertical="top" wrapText="1"/>
    </xf>
    <xf numFmtId="0" fontId="14" fillId="11" borderId="4" xfId="0" applyFont="1" applyFill="1" applyBorder="1" applyAlignment="1">
      <alignment horizontal="left" vertical="top" wrapText="1"/>
    </xf>
    <xf numFmtId="0" fontId="14" fillId="4" borderId="6" xfId="0" applyFont="1" applyFill="1" applyBorder="1" applyAlignment="1">
      <alignment horizontal="left" vertical="center"/>
    </xf>
    <xf numFmtId="0" fontId="14" fillId="4" borderId="4" xfId="0" applyFont="1" applyFill="1" applyBorder="1" applyAlignment="1">
      <alignment horizontal="left" vertical="center"/>
    </xf>
    <xf numFmtId="0" fontId="12" fillId="0" borderId="6" xfId="0" applyFont="1" applyBorder="1" applyAlignment="1">
      <alignment vertical="center" wrapText="1"/>
    </xf>
    <xf numFmtId="0" fontId="12" fillId="0" borderId="4" xfId="0" applyFont="1" applyBorder="1" applyAlignment="1">
      <alignment vertical="center" wrapText="1"/>
    </xf>
    <xf numFmtId="0" fontId="18" fillId="0"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4" fillId="0" borderId="6" xfId="0" applyFont="1" applyFill="1" applyBorder="1" applyAlignment="1">
      <alignment horizontal="left" vertical="center"/>
    </xf>
    <xf numFmtId="0" fontId="14" fillId="0" borderId="4" xfId="0" applyFont="1" applyFill="1" applyBorder="1" applyAlignment="1">
      <alignment horizontal="left" vertical="center"/>
    </xf>
    <xf numFmtId="58" fontId="12" fillId="0" borderId="5" xfId="0" applyNumberFormat="1" applyFont="1" applyFill="1" applyBorder="1" applyAlignment="1">
      <alignment horizontal="center" vertical="center" wrapText="1"/>
    </xf>
    <xf numFmtId="58" fontId="12" fillId="0" borderId="8" xfId="0" applyNumberFormat="1" applyFont="1" applyFill="1" applyBorder="1" applyAlignment="1">
      <alignment horizontal="center" vertical="center" wrapText="1"/>
    </xf>
    <xf numFmtId="58" fontId="12" fillId="0" borderId="2" xfId="0" applyNumberFormat="1" applyFont="1" applyFill="1" applyBorder="1" applyAlignment="1">
      <alignment horizontal="center" vertical="center" wrapText="1"/>
    </xf>
    <xf numFmtId="49" fontId="12" fillId="0" borderId="0" xfId="0" applyNumberFormat="1" applyFont="1" applyFill="1" applyAlignment="1">
      <alignment vertical="center"/>
    </xf>
    <xf numFmtId="49" fontId="34" fillId="0" borderId="0" xfId="0" applyNumberFormat="1" applyFont="1" applyFill="1" applyAlignment="1">
      <alignment vertical="center" wrapText="1"/>
    </xf>
    <xf numFmtId="0" fontId="12" fillId="0" borderId="0" xfId="0" applyFont="1" applyFill="1" applyBorder="1" applyAlignment="1">
      <alignment vertical="center"/>
    </xf>
    <xf numFmtId="0" fontId="34" fillId="0" borderId="0" xfId="0" applyFont="1" applyFill="1" applyBorder="1" applyAlignment="1">
      <alignment vertical="center" wrapText="1"/>
    </xf>
    <xf numFmtId="49" fontId="14" fillId="6" borderId="5" xfId="0" applyNumberFormat="1" applyFont="1" applyFill="1" applyBorder="1" applyAlignment="1">
      <alignment horizontal="center" vertical="center" wrapText="1"/>
    </xf>
    <xf numFmtId="49" fontId="14" fillId="6" borderId="5" xfId="0" applyNumberFormat="1" applyFont="1" applyFill="1" applyBorder="1" applyAlignment="1">
      <alignment horizontal="center" vertical="center"/>
    </xf>
    <xf numFmtId="0" fontId="12" fillId="0" borderId="5" xfId="0" applyNumberFormat="1" applyFont="1" applyFill="1" applyBorder="1" applyAlignment="1">
      <alignment horizontal="center" vertical="center"/>
    </xf>
    <xf numFmtId="49" fontId="12" fillId="0" borderId="5" xfId="0" applyNumberFormat="1" applyFont="1" applyFill="1" applyBorder="1" applyAlignment="1">
      <alignment horizontal="center"/>
    </xf>
    <xf numFmtId="49" fontId="34" fillId="0" borderId="5" xfId="0" applyNumberFormat="1" applyFont="1" applyFill="1" applyBorder="1" applyAlignment="1">
      <alignment horizontal="center" wrapText="1"/>
    </xf>
    <xf numFmtId="49" fontId="12" fillId="0" borderId="5" xfId="0" applyNumberFormat="1" applyFont="1" applyFill="1" applyBorder="1" applyAlignment="1">
      <alignment horizontal="center" vertical="center"/>
    </xf>
    <xf numFmtId="49" fontId="34" fillId="0" borderId="5" xfId="0" applyNumberFormat="1" applyFont="1" applyFill="1" applyBorder="1" applyAlignment="1">
      <alignment horizontal="center" vertical="center" wrapText="1"/>
    </xf>
    <xf numFmtId="49" fontId="12" fillId="0" borderId="5" xfId="0" applyNumberFormat="1" applyFont="1" applyFill="1" applyBorder="1" applyAlignment="1">
      <alignment vertical="center" wrapText="1"/>
    </xf>
    <xf numFmtId="49" fontId="35" fillId="0" borderId="5" xfId="22" applyNumberFormat="1" applyFont="1" applyFill="1" applyBorder="1" applyAlignment="1" applyProtection="1">
      <alignment vertical="center" wrapText="1"/>
    </xf>
    <xf numFmtId="49" fontId="12" fillId="0" borderId="5" xfId="0" applyNumberFormat="1" applyFont="1" applyFill="1" applyBorder="1" applyAlignment="1">
      <alignment vertical="center"/>
    </xf>
    <xf numFmtId="49" fontId="34" fillId="0" borderId="5" xfId="0" applyNumberFormat="1" applyFont="1" applyFill="1" applyBorder="1" applyAlignment="1">
      <alignment vertical="center" wrapText="1"/>
    </xf>
    <xf numFmtId="0" fontId="14" fillId="11" borderId="7" xfId="0" applyFont="1" applyFill="1" applyBorder="1" applyAlignment="1">
      <alignment horizontal="left" vertical="top" wrapText="1"/>
    </xf>
    <xf numFmtId="0" fontId="14" fillId="4" borderId="7" xfId="0" applyFont="1" applyFill="1" applyBorder="1" applyAlignment="1">
      <alignment vertical="center" wrapText="1"/>
    </xf>
    <xf numFmtId="49" fontId="12" fillId="0" borderId="8" xfId="22" applyNumberFormat="1" applyFont="1" applyFill="1" applyBorder="1" applyAlignment="1" applyProtection="1">
      <alignment horizontal="left" vertical="center" wrapText="1"/>
    </xf>
    <xf numFmtId="49" fontId="36" fillId="8" borderId="8" xfId="22" applyNumberFormat="1" applyFont="1" applyFill="1" applyBorder="1" applyAlignment="1" applyProtection="1">
      <alignment vertical="center" wrapText="1"/>
    </xf>
    <xf numFmtId="49" fontId="12" fillId="0" borderId="2" xfId="22" applyNumberFormat="1" applyFont="1" applyFill="1" applyBorder="1" applyAlignment="1" applyProtection="1">
      <alignment horizontal="left" vertical="center" wrapText="1"/>
    </xf>
    <xf numFmtId="49" fontId="34" fillId="8" borderId="2" xfId="22" applyNumberFormat="1" applyFont="1" applyFill="1" applyBorder="1" applyAlignment="1" applyProtection="1">
      <alignment vertical="center" wrapText="1"/>
    </xf>
    <xf numFmtId="0" fontId="14" fillId="0" borderId="0" xfId="0" applyFont="1" applyFill="1" applyBorder="1" applyAlignment="1">
      <alignment horizontal="center" vertical="center"/>
    </xf>
    <xf numFmtId="0" fontId="14" fillId="12" borderId="14" xfId="0" applyFont="1" applyFill="1" applyBorder="1" applyAlignment="1">
      <alignment horizontal="center" vertical="center"/>
    </xf>
    <xf numFmtId="49" fontId="12" fillId="0" borderId="8" xfId="0" applyNumberFormat="1" applyFont="1" applyFill="1" applyBorder="1" applyAlignment="1">
      <alignment vertical="center" wrapText="1"/>
    </xf>
    <xf numFmtId="49" fontId="34" fillId="0" borderId="8" xfId="0" applyNumberFormat="1" applyFont="1" applyFill="1" applyBorder="1" applyAlignment="1">
      <alignment vertical="center" wrapText="1"/>
    </xf>
    <xf numFmtId="0" fontId="14" fillId="0" borderId="4" xfId="0" applyFont="1" applyFill="1" applyBorder="1" applyAlignment="1">
      <alignment vertical="center"/>
    </xf>
    <xf numFmtId="0" fontId="14" fillId="0" borderId="7" xfId="0" applyFont="1" applyFill="1" applyBorder="1" applyAlignment="1">
      <alignment vertical="center"/>
    </xf>
    <xf numFmtId="49" fontId="17" fillId="8" borderId="8" xfId="22" applyNumberFormat="1" applyFill="1" applyBorder="1" applyAlignment="1" applyProtection="1">
      <alignment horizontal="left" vertical="center" wrapText="1"/>
    </xf>
    <xf numFmtId="49" fontId="35" fillId="8" borderId="2" xfId="22" applyNumberFormat="1" applyFont="1" applyFill="1" applyBorder="1" applyAlignment="1" applyProtection="1">
      <alignment horizontal="left" vertical="center" wrapText="1"/>
    </xf>
    <xf numFmtId="49" fontId="12" fillId="0" borderId="5" xfId="22" applyNumberFormat="1" applyFont="1" applyFill="1" applyBorder="1" applyAlignment="1" applyProtection="1">
      <alignment horizontal="left" vertical="center" wrapText="1"/>
    </xf>
    <xf numFmtId="49" fontId="17" fillId="8" borderId="5" xfId="22" applyNumberFormat="1" applyFill="1" applyBorder="1" applyAlignment="1" applyProtection="1">
      <alignment horizontal="left" vertical="center" wrapText="1"/>
    </xf>
    <xf numFmtId="49" fontId="35" fillId="8" borderId="5" xfId="22" applyNumberFormat="1" applyFont="1" applyFill="1" applyBorder="1" applyAlignment="1" applyProtection="1">
      <alignment horizontal="left" vertical="center" wrapText="1"/>
    </xf>
    <xf numFmtId="49" fontId="17" fillId="8" borderId="8" xfId="22" applyNumberFormat="1" applyFill="1" applyBorder="1" applyAlignment="1" applyProtection="1">
      <alignment vertical="center" wrapText="1"/>
    </xf>
    <xf numFmtId="186" fontId="14" fillId="0" borderId="5" xfId="0" applyNumberFormat="1" applyFont="1" applyFill="1" applyBorder="1" applyAlignment="1">
      <alignment horizontal="center" vertical="center"/>
    </xf>
    <xf numFmtId="186" fontId="14" fillId="0" borderId="0" xfId="0" applyNumberFormat="1" applyFont="1" applyFill="1" applyBorder="1" applyAlignment="1">
      <alignment horizontal="center" vertical="center"/>
    </xf>
    <xf numFmtId="186" fontId="14" fillId="12" borderId="14" xfId="0" applyNumberFormat="1" applyFont="1" applyFill="1" applyBorder="1" applyAlignment="1">
      <alignment horizontal="center" vertical="center"/>
    </xf>
    <xf numFmtId="58" fontId="12" fillId="0" borderId="13" xfId="0" applyNumberFormat="1" applyFont="1" applyFill="1" applyBorder="1" applyAlignment="1">
      <alignment horizontal="center" vertical="center" wrapText="1"/>
    </xf>
    <xf numFmtId="58" fontId="12" fillId="0" borderId="0" xfId="0" applyNumberFormat="1" applyFont="1" applyFill="1" applyBorder="1" applyAlignment="1">
      <alignment horizontal="center" vertical="center" wrapText="1"/>
    </xf>
    <xf numFmtId="58" fontId="12" fillId="0" borderId="1" xfId="0" applyNumberFormat="1"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58" fontId="12" fillId="0" borderId="9" xfId="0" applyNumberFormat="1" applyFont="1" applyFill="1" applyBorder="1" applyAlignment="1">
      <alignment horizontal="center" vertical="center" wrapText="1"/>
    </xf>
    <xf numFmtId="49" fontId="34" fillId="8" borderId="9" xfId="22" applyNumberFormat="1" applyFont="1" applyFill="1" applyBorder="1" applyAlignment="1" applyProtection="1">
      <alignment horizontal="left" vertical="center" wrapText="1"/>
    </xf>
    <xf numFmtId="49" fontId="12" fillId="0" borderId="9" xfId="22" applyNumberFormat="1" applyFont="1" applyFill="1" applyBorder="1" applyAlignment="1" applyProtection="1">
      <alignment horizontal="left" vertical="center" wrapText="1"/>
    </xf>
    <xf numFmtId="49" fontId="35" fillId="8" borderId="9" xfId="22" applyNumberFormat="1" applyFont="1" applyFill="1" applyBorder="1" applyAlignment="1" applyProtection="1">
      <alignment horizontal="left" vertical="center" wrapText="1"/>
    </xf>
    <xf numFmtId="49" fontId="36" fillId="8" borderId="8" xfId="22" applyNumberFormat="1" applyFont="1" applyFill="1" applyBorder="1" applyAlignment="1" applyProtection="1">
      <alignment horizontal="left" vertical="center" wrapText="1"/>
    </xf>
    <xf numFmtId="0" fontId="14" fillId="4" borderId="7" xfId="0" applyFont="1" applyFill="1" applyBorder="1" applyAlignment="1">
      <alignment vertical="center"/>
    </xf>
    <xf numFmtId="2" fontId="12" fillId="0" borderId="5" xfId="0" applyNumberFormat="1" applyFont="1" applyBorder="1" applyAlignment="1">
      <alignment horizontal="center" vertical="center"/>
    </xf>
    <xf numFmtId="0" fontId="14" fillId="0" borderId="4" xfId="0" applyFont="1" applyFill="1" applyBorder="1" applyAlignment="1">
      <alignment horizontal="center" vertical="center"/>
    </xf>
    <xf numFmtId="2" fontId="14" fillId="12" borderId="6" xfId="0" applyNumberFormat="1" applyFont="1" applyFill="1" applyBorder="1" applyAlignment="1">
      <alignment horizontal="center" vertical="center"/>
    </xf>
    <xf numFmtId="0" fontId="37" fillId="0" borderId="4" xfId="0" applyFont="1" applyFill="1" applyBorder="1" applyAlignment="1">
      <alignment vertical="center"/>
    </xf>
    <xf numFmtId="49" fontId="19" fillId="8" borderId="2" xfId="22" applyNumberFormat="1" applyFont="1" applyFill="1" applyBorder="1" applyAlignment="1" applyProtection="1">
      <alignment horizontal="left" vertical="center" wrapText="1"/>
    </xf>
    <xf numFmtId="49" fontId="19" fillId="8" borderId="9" xfId="22" applyNumberFormat="1" applyFont="1" applyFill="1" applyBorder="1" applyAlignment="1" applyProtection="1">
      <alignment horizontal="left" vertical="center" wrapText="1"/>
    </xf>
    <xf numFmtId="186" fontId="14" fillId="12" borderId="6" xfId="0" applyNumberFormat="1" applyFont="1" applyFill="1" applyBorder="1" applyAlignment="1">
      <alignment horizontal="center" vertical="center"/>
    </xf>
    <xf numFmtId="2" fontId="14" fillId="0" borderId="5" xfId="0" applyNumberFormat="1" applyFont="1" applyFill="1" applyBorder="1" applyAlignment="1">
      <alignment horizontal="center" vertical="center"/>
    </xf>
    <xf numFmtId="2" fontId="14" fillId="12" borderId="14" xfId="0" applyNumberFormat="1" applyFont="1" applyFill="1" applyBorder="1" applyAlignment="1">
      <alignment horizontal="center" vertical="center"/>
    </xf>
    <xf numFmtId="49" fontId="19" fillId="8" borderId="2" xfId="22" applyNumberFormat="1" applyFont="1" applyFill="1" applyBorder="1" applyAlignment="1" applyProtection="1">
      <alignment vertical="center" wrapText="1"/>
    </xf>
    <xf numFmtId="49" fontId="19" fillId="8" borderId="5" xfId="22" applyNumberFormat="1" applyFont="1" applyFill="1" applyBorder="1" applyAlignment="1" applyProtection="1">
      <alignment horizontal="left" vertical="center" wrapText="1"/>
    </xf>
    <xf numFmtId="0" fontId="12" fillId="0" borderId="13" xfId="0" applyFont="1" applyBorder="1" applyAlignment="1">
      <alignment vertical="center" wrapText="1"/>
    </xf>
    <xf numFmtId="0" fontId="12" fillId="0" borderId="11" xfId="0" applyFont="1" applyBorder="1" applyAlignment="1">
      <alignment vertical="center" wrapText="1"/>
    </xf>
    <xf numFmtId="0" fontId="12" fillId="0" borderId="11" xfId="0" applyFont="1" applyBorder="1" applyAlignment="1">
      <alignment horizontal="center" vertical="center"/>
    </xf>
    <xf numFmtId="0" fontId="14" fillId="12" borderId="6" xfId="0" applyFont="1" applyFill="1" applyBorder="1" applyAlignment="1">
      <alignment horizontal="center" vertical="center"/>
    </xf>
    <xf numFmtId="49" fontId="34" fillId="8" borderId="2" xfId="22" applyNumberFormat="1" applyFont="1" applyFill="1" applyBorder="1" applyAlignment="1" applyProtection="1">
      <alignment horizontal="left" vertical="center" wrapText="1"/>
    </xf>
    <xf numFmtId="49" fontId="17" fillId="8" borderId="5" xfId="22" applyNumberFormat="1" applyFill="1" applyBorder="1" applyAlignment="1" applyProtection="1">
      <alignment horizontal="center" vertical="center" wrapText="1"/>
    </xf>
    <xf numFmtId="49" fontId="34" fillId="8" borderId="5" xfId="22" applyNumberFormat="1" applyFont="1" applyFill="1" applyBorder="1" applyAlignment="1" applyProtection="1">
      <alignment horizontal="center" vertical="center" wrapText="1"/>
    </xf>
    <xf numFmtId="0" fontId="12" fillId="11" borderId="2" xfId="0" applyFont="1" applyFill="1" applyBorder="1" applyAlignment="1">
      <alignment vertical="center"/>
    </xf>
    <xf numFmtId="0" fontId="12" fillId="11"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4" borderId="6" xfId="0" applyFont="1" applyFill="1" applyBorder="1" applyAlignment="1">
      <alignment vertical="center" wrapText="1"/>
    </xf>
    <xf numFmtId="0" fontId="14" fillId="4" borderId="4" xfId="0" applyFont="1" applyFill="1" applyBorder="1" applyAlignment="1">
      <alignment vertical="center" wrapText="1"/>
    </xf>
    <xf numFmtId="0" fontId="12" fillId="4" borderId="5" xfId="0"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0" fontId="12" fillId="0" borderId="14" xfId="0" applyFont="1" applyBorder="1" applyAlignment="1">
      <alignment vertical="center" wrapText="1"/>
    </xf>
    <xf numFmtId="0" fontId="12" fillId="4" borderId="6"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7" xfId="0" applyFont="1" applyFill="1" applyBorder="1" applyAlignment="1">
      <alignment horizontal="center" vertical="center" wrapText="1"/>
    </xf>
    <xf numFmtId="182" fontId="12" fillId="7" borderId="4" xfId="0" applyNumberFormat="1" applyFont="1" applyFill="1" applyBorder="1" applyAlignment="1">
      <alignment horizontal="center" vertical="center" wrapText="1"/>
    </xf>
    <xf numFmtId="49" fontId="17" fillId="8" borderId="2" xfId="22" applyNumberFormat="1" applyFill="1" applyBorder="1" applyAlignment="1" applyProtection="1">
      <alignment vertical="center" wrapText="1"/>
    </xf>
    <xf numFmtId="49" fontId="12" fillId="0" borderId="8" xfId="0" applyNumberFormat="1" applyFont="1" applyFill="1" applyBorder="1" applyAlignment="1">
      <alignment horizontal="left" vertical="center" wrapText="1"/>
    </xf>
    <xf numFmtId="49" fontId="12" fillId="0" borderId="2" xfId="0" applyNumberFormat="1" applyFont="1" applyFill="1" applyBorder="1" applyAlignment="1">
      <alignment horizontal="left" vertical="center" wrapText="1"/>
    </xf>
    <xf numFmtId="49" fontId="34" fillId="8" borderId="2" xfId="0" applyNumberFormat="1" applyFont="1" applyFill="1" applyBorder="1" applyAlignment="1">
      <alignment horizontal="left" vertical="center" wrapText="1"/>
    </xf>
    <xf numFmtId="1" fontId="14" fillId="11" borderId="5" xfId="0" applyNumberFormat="1" applyFont="1" applyFill="1" applyBorder="1" applyAlignment="1">
      <alignment horizontal="center" vertical="center" wrapText="1"/>
    </xf>
    <xf numFmtId="49" fontId="13" fillId="0" borderId="5" xfId="0" applyNumberFormat="1" applyFont="1" applyFill="1" applyBorder="1" applyAlignment="1">
      <alignment vertical="center"/>
    </xf>
    <xf numFmtId="49" fontId="14" fillId="0" borderId="5" xfId="0" applyNumberFormat="1" applyFont="1" applyFill="1" applyBorder="1" applyAlignment="1">
      <alignment vertical="center"/>
    </xf>
    <xf numFmtId="49" fontId="38" fillId="0" borderId="5" xfId="0" applyNumberFormat="1" applyFont="1" applyFill="1" applyBorder="1" applyAlignment="1">
      <alignment vertical="center" wrapText="1"/>
    </xf>
    <xf numFmtId="186" fontId="14" fillId="11" borderId="5" xfId="0" applyNumberFormat="1" applyFont="1" applyFill="1" applyBorder="1" applyAlignment="1">
      <alignment horizontal="center" vertical="center"/>
    </xf>
    <xf numFmtId="0" fontId="14" fillId="3" borderId="4" xfId="0" applyFont="1" applyFill="1" applyBorder="1" applyAlignment="1">
      <alignment vertical="center" wrapText="1"/>
    </xf>
    <xf numFmtId="1" fontId="12" fillId="3" borderId="5" xfId="0" applyNumberFormat="1" applyFont="1" applyFill="1" applyBorder="1" applyAlignment="1">
      <alignment horizontal="center" vertical="center"/>
    </xf>
    <xf numFmtId="49" fontId="12" fillId="0" borderId="5" xfId="22" applyNumberFormat="1" applyFont="1" applyFill="1" applyBorder="1" applyAlignment="1" applyProtection="1">
      <alignment vertical="center" wrapText="1"/>
    </xf>
    <xf numFmtId="49" fontId="17" fillId="8" borderId="5" xfId="22" applyNumberFormat="1" applyFill="1" applyBorder="1" applyAlignment="1" applyProtection="1">
      <alignment vertical="center" wrapText="1"/>
    </xf>
    <xf numFmtId="0" fontId="12" fillId="12" borderId="5" xfId="0" applyFont="1" applyFill="1" applyBorder="1" applyAlignment="1">
      <alignment horizontal="center" vertical="center"/>
    </xf>
    <xf numFmtId="0" fontId="12" fillId="0" borderId="11"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2" xfId="0" applyFont="1" applyBorder="1" applyAlignment="1">
      <alignment horizontal="center" vertical="center" wrapText="1"/>
    </xf>
    <xf numFmtId="0" fontId="12" fillId="4" borderId="5" xfId="0" applyFont="1" applyFill="1" applyBorder="1" applyAlignment="1">
      <alignment vertical="center" wrapText="1"/>
    </xf>
    <xf numFmtId="0" fontId="14" fillId="4" borderId="14" xfId="0" applyFont="1" applyFill="1" applyBorder="1" applyAlignment="1">
      <alignment vertical="center" wrapText="1"/>
    </xf>
    <xf numFmtId="0" fontId="14" fillId="4" borderId="5" xfId="0" applyFont="1" applyFill="1" applyBorder="1" applyAlignment="1">
      <alignment vertical="center" wrapText="1"/>
    </xf>
    <xf numFmtId="0" fontId="14" fillId="4" borderId="6"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2" fillId="3" borderId="2" xfId="0" applyFont="1" applyFill="1" applyBorder="1" applyAlignment="1">
      <alignment horizontal="center" vertical="top" wrapText="1"/>
    </xf>
    <xf numFmtId="0" fontId="12" fillId="3"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4" fillId="4" borderId="9" xfId="0" applyFont="1" applyFill="1" applyBorder="1" applyAlignment="1">
      <alignment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3" fillId="0" borderId="2" xfId="0" applyFont="1" applyBorder="1" applyAlignment="1">
      <alignment horizontal="center" vertical="center" wrapText="1"/>
    </xf>
    <xf numFmtId="1" fontId="12" fillId="3" borderId="6" xfId="0" applyNumberFormat="1" applyFont="1" applyFill="1" applyBorder="1" applyAlignment="1">
      <alignment horizontal="center" vertical="center" wrapText="1"/>
    </xf>
    <xf numFmtId="49" fontId="14" fillId="0" borderId="5" xfId="0" applyNumberFormat="1" applyFont="1" applyFill="1" applyBorder="1" applyAlignment="1">
      <alignment vertical="center" wrapText="1"/>
    </xf>
    <xf numFmtId="186" fontId="12" fillId="3" borderId="6" xfId="0" applyNumberFormat="1" applyFont="1" applyFill="1" applyBorder="1" applyAlignment="1">
      <alignment horizontal="center" vertical="center" wrapText="1"/>
    </xf>
    <xf numFmtId="0" fontId="14" fillId="4" borderId="7" xfId="0" applyFont="1" applyFill="1" applyBorder="1" applyAlignment="1">
      <alignment horizontal="left" vertical="center" wrapText="1"/>
    </xf>
    <xf numFmtId="0" fontId="14" fillId="4" borderId="5" xfId="0" applyFont="1" applyFill="1" applyBorder="1" applyAlignment="1">
      <alignment horizontal="center" vertical="center" wrapText="1"/>
    </xf>
    <xf numFmtId="49" fontId="33" fillId="0" borderId="5" xfId="0" applyNumberFormat="1" applyFont="1" applyFill="1" applyBorder="1" applyAlignment="1">
      <alignment vertical="center" wrapText="1"/>
    </xf>
    <xf numFmtId="0" fontId="14" fillId="11" borderId="14" xfId="0" applyFont="1" applyFill="1" applyBorder="1" applyAlignment="1">
      <alignment vertical="center" wrapText="1"/>
    </xf>
    <xf numFmtId="0" fontId="14" fillId="3" borderId="14" xfId="0" applyFont="1" applyFill="1" applyBorder="1" applyAlignment="1">
      <alignment vertical="center" wrapText="1"/>
    </xf>
    <xf numFmtId="0" fontId="14" fillId="4" borderId="8" xfId="0" applyFont="1" applyFill="1" applyBorder="1" applyAlignment="1">
      <alignment horizontal="center" vertical="center" wrapText="1"/>
    </xf>
    <xf numFmtId="0" fontId="14" fillId="4" borderId="2" xfId="0" applyFont="1" applyFill="1" applyBorder="1" applyAlignment="1">
      <alignment horizontal="center" vertical="center" wrapText="1"/>
    </xf>
    <xf numFmtId="49" fontId="12" fillId="0" borderId="7" xfId="0" applyNumberFormat="1" applyFont="1" applyBorder="1" applyAlignment="1">
      <alignment horizontal="center" vertical="center" wrapText="1"/>
    </xf>
    <xf numFmtId="0" fontId="14" fillId="4" borderId="6" xfId="0" applyFont="1" applyFill="1" applyBorder="1" applyAlignment="1">
      <alignment vertical="center"/>
    </xf>
    <xf numFmtId="0" fontId="14" fillId="4" borderId="4" xfId="0" applyFont="1" applyFill="1" applyBorder="1" applyAlignment="1">
      <alignment vertical="center"/>
    </xf>
    <xf numFmtId="49" fontId="12" fillId="4" borderId="7" xfId="0" applyNumberFormat="1"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4" fillId="0" borderId="7" xfId="0" applyFont="1" applyBorder="1" applyAlignment="1">
      <alignment vertical="center" wrapText="1"/>
    </xf>
    <xf numFmtId="49" fontId="12" fillId="0" borderId="5" xfId="22" applyNumberFormat="1" applyFont="1" applyFill="1" applyBorder="1" applyAlignment="1" applyProtection="1">
      <alignment vertical="center"/>
    </xf>
    <xf numFmtId="0" fontId="14" fillId="3" borderId="2" xfId="0" applyFont="1" applyFill="1" applyBorder="1" applyAlignment="1">
      <alignment vertical="center" wrapText="1"/>
    </xf>
    <xf numFmtId="0" fontId="14" fillId="4" borderId="2" xfId="0" applyFont="1" applyFill="1" applyBorder="1" applyAlignment="1">
      <alignment vertical="center" wrapText="1"/>
    </xf>
    <xf numFmtId="0" fontId="14" fillId="4" borderId="14" xfId="0" applyFont="1" applyFill="1" applyBorder="1" applyAlignment="1">
      <alignment horizontal="center" vertical="center" wrapText="1"/>
    </xf>
    <xf numFmtId="0" fontId="38" fillId="4" borderId="7" xfId="0" applyFont="1" applyFill="1" applyBorder="1" applyAlignment="1">
      <alignment vertical="center" wrapText="1"/>
    </xf>
    <xf numFmtId="0" fontId="12" fillId="4" borderId="2" xfId="0" applyFont="1" applyFill="1" applyBorder="1" applyAlignment="1">
      <alignment vertical="center" wrapText="1"/>
    </xf>
    <xf numFmtId="0" fontId="12" fillId="4" borderId="14" xfId="0" applyFont="1" applyFill="1" applyBorder="1" applyAlignment="1">
      <alignment horizontal="center" vertical="center" wrapText="1"/>
    </xf>
    <xf numFmtId="0" fontId="14" fillId="3" borderId="6" xfId="0"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14" fillId="0" borderId="10" xfId="0" applyFont="1" applyBorder="1" applyAlignment="1">
      <alignment horizontal="center" vertical="center" wrapText="1"/>
    </xf>
    <xf numFmtId="0" fontId="14" fillId="3" borderId="5" xfId="0" applyFont="1" applyFill="1" applyBorder="1" applyAlignment="1">
      <alignment vertical="center" wrapText="1"/>
    </xf>
    <xf numFmtId="0" fontId="12" fillId="3" borderId="5" xfId="0" applyFont="1" applyFill="1" applyBorder="1" applyAlignment="1">
      <alignment horizontal="center" vertical="center" wrapText="1"/>
    </xf>
    <xf numFmtId="49" fontId="17" fillId="8" borderId="11" xfId="22" applyNumberFormat="1" applyFill="1" applyBorder="1" applyAlignment="1" applyProtection="1">
      <alignment horizontal="left" vertical="center" wrapText="1"/>
    </xf>
    <xf numFmtId="49" fontId="19" fillId="8" borderId="15" xfId="22" applyNumberFormat="1" applyFont="1" applyFill="1" applyBorder="1" applyAlignment="1" applyProtection="1">
      <alignment horizontal="left" vertical="center" wrapText="1"/>
    </xf>
    <xf numFmtId="49" fontId="19" fillId="8" borderId="12" xfId="22" applyNumberFormat="1" applyFont="1" applyFill="1" applyBorder="1" applyAlignment="1" applyProtection="1">
      <alignment horizontal="left" vertical="center" wrapText="1"/>
    </xf>
    <xf numFmtId="0" fontId="14" fillId="4" borderId="7" xfId="0" applyFont="1" applyFill="1" applyBorder="1" applyAlignment="1">
      <alignment horizontal="left" vertical="center"/>
    </xf>
    <xf numFmtId="49" fontId="12" fillId="0" borderId="5" xfId="0" applyNumberFormat="1" applyFont="1" applyFill="1" applyBorder="1" applyAlignment="1"/>
    <xf numFmtId="49" fontId="34" fillId="0" borderId="5" xfId="0" applyNumberFormat="1" applyFont="1" applyFill="1" applyBorder="1" applyAlignment="1">
      <alignment wrapText="1"/>
    </xf>
    <xf numFmtId="0" fontId="12" fillId="7" borderId="14" xfId="0" applyFont="1" applyFill="1" applyBorder="1" applyAlignment="1">
      <alignment horizontal="center" vertical="center" wrapText="1"/>
    </xf>
    <xf numFmtId="0" fontId="14" fillId="0" borderId="9" xfId="0" applyFont="1" applyBorder="1" applyAlignment="1">
      <alignment horizontal="center" vertical="center" wrapText="1"/>
    </xf>
    <xf numFmtId="0" fontId="12" fillId="11" borderId="14"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7" borderId="14" xfId="0" applyFont="1" applyFill="1" applyBorder="1" applyAlignment="1">
      <alignment horizontal="center" vertical="top" wrapText="1"/>
    </xf>
    <xf numFmtId="0" fontId="12" fillId="4" borderId="6"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11" borderId="2" xfId="0" applyFont="1" applyFill="1" applyBorder="1" applyAlignment="1">
      <alignment horizontal="center" vertical="top" wrapText="1"/>
    </xf>
    <xf numFmtId="0" fontId="12" fillId="0" borderId="14" xfId="0" applyFont="1" applyBorder="1" applyAlignment="1">
      <alignment vertical="center"/>
    </xf>
    <xf numFmtId="0" fontId="12" fillId="11" borderId="14" xfId="0" applyFont="1" applyFill="1" applyBorder="1" applyAlignment="1">
      <alignment vertical="center"/>
    </xf>
    <xf numFmtId="0" fontId="12" fillId="0" borderId="6"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4" xfId="0" applyFont="1" applyBorder="1"/>
    <xf numFmtId="0" fontId="12" fillId="0" borderId="3" xfId="0" applyFont="1" applyBorder="1"/>
    <xf numFmtId="0" fontId="13" fillId="7" borderId="0" xfId="0" applyFont="1" applyFill="1" applyBorder="1" applyAlignment="1">
      <alignment horizontal="center" vertical="center" wrapText="1"/>
    </xf>
    <xf numFmtId="0" fontId="13" fillId="0" borderId="0"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2" fillId="0" borderId="0" xfId="0" applyFont="1" applyBorder="1" applyAlignment="1">
      <alignment horizontal="center" vertical="center" wrapText="1"/>
    </xf>
    <xf numFmtId="0" fontId="13" fillId="0" borderId="0" xfId="0" applyFont="1" applyBorder="1" applyAlignment="1">
      <alignment vertical="center"/>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12" fillId="4" borderId="5" xfId="0" applyFont="1" applyFill="1" applyBorder="1" applyAlignment="1">
      <alignment horizontal="center" vertical="center"/>
    </xf>
    <xf numFmtId="0" fontId="12" fillId="4" borderId="5" xfId="0" applyFont="1" applyFill="1" applyBorder="1" applyAlignment="1">
      <alignment vertical="center"/>
    </xf>
    <xf numFmtId="0" fontId="12" fillId="4" borderId="9" xfId="0" applyFont="1" applyFill="1" applyBorder="1" applyAlignment="1">
      <alignment horizontal="center" vertical="center"/>
    </xf>
    <xf numFmtId="49" fontId="12" fillId="0" borderId="9" xfId="0" applyNumberFormat="1" applyFont="1" applyFill="1" applyBorder="1" applyAlignment="1">
      <alignment vertical="center"/>
    </xf>
    <xf numFmtId="49" fontId="34" fillId="0" borderId="9" xfId="0" applyNumberFormat="1" applyFont="1" applyFill="1" applyBorder="1" applyAlignment="1">
      <alignment vertical="center" wrapText="1"/>
    </xf>
    <xf numFmtId="49" fontId="17" fillId="8" borderId="2" xfId="22" applyNumberFormat="1" applyFill="1" applyBorder="1" applyAlignment="1" applyProtection="1">
      <alignment horizontal="left" vertical="center" wrapText="1"/>
    </xf>
    <xf numFmtId="49" fontId="17" fillId="8" borderId="9" xfId="22" applyNumberFormat="1" applyFill="1" applyBorder="1" applyAlignment="1" applyProtection="1">
      <alignment horizontal="left" vertical="center" wrapText="1"/>
    </xf>
    <xf numFmtId="49" fontId="12" fillId="0" borderId="8" xfId="0" applyNumberFormat="1" applyFont="1" applyFill="1" applyBorder="1" applyAlignment="1">
      <alignment vertical="center"/>
    </xf>
    <xf numFmtId="49" fontId="12" fillId="0" borderId="9" xfId="0" applyNumberFormat="1" applyFont="1" applyFill="1" applyBorder="1"/>
    <xf numFmtId="49" fontId="34" fillId="0" borderId="9" xfId="0" applyNumberFormat="1" applyFont="1" applyFill="1" applyBorder="1" applyAlignment="1">
      <alignment wrapText="1"/>
    </xf>
    <xf numFmtId="49" fontId="12" fillId="0" borderId="5" xfId="0" applyNumberFormat="1" applyFont="1" applyFill="1" applyBorder="1"/>
    <xf numFmtId="0" fontId="13" fillId="0" borderId="0" xfId="600" applyFont="1" applyBorder="1"/>
    <xf numFmtId="0" fontId="13" fillId="0" borderId="0" xfId="0" applyFont="1" applyFill="1" applyBorder="1" applyAlignment="1">
      <alignment horizontal="left" vertical="top"/>
    </xf>
    <xf numFmtId="49" fontId="13" fillId="0" borderId="0" xfId="0" applyNumberFormat="1" applyFont="1" applyFill="1" applyBorder="1" applyAlignment="1">
      <alignment horizontal="left" vertical="top"/>
    </xf>
    <xf numFmtId="49" fontId="33" fillId="0" borderId="0" xfId="0" applyNumberFormat="1" applyFont="1" applyFill="1" applyBorder="1" applyAlignment="1">
      <alignment horizontal="left" vertical="top" wrapText="1"/>
    </xf>
    <xf numFmtId="49" fontId="13" fillId="0" borderId="0" xfId="0" applyNumberFormat="1" applyFont="1" applyFill="1" applyAlignment="1">
      <alignment vertical="center"/>
    </xf>
    <xf numFmtId="49" fontId="33" fillId="0" borderId="0" xfId="0" applyNumberFormat="1" applyFont="1" applyFill="1" applyAlignment="1">
      <alignment vertical="center" wrapText="1"/>
    </xf>
    <xf numFmtId="49" fontId="12" fillId="0" borderId="0" xfId="0" applyNumberFormat="1" applyFont="1" applyFill="1" applyBorder="1" applyAlignment="1">
      <alignment horizontal="left" vertical="center"/>
    </xf>
    <xf numFmtId="49" fontId="34" fillId="0" borderId="0" xfId="0" applyNumberFormat="1" applyFont="1" applyFill="1" applyBorder="1" applyAlignment="1">
      <alignment horizontal="left" vertical="center" wrapText="1"/>
    </xf>
    <xf numFmtId="49" fontId="14" fillId="0" borderId="0" xfId="0" applyNumberFormat="1" applyFont="1" applyFill="1" applyBorder="1" applyAlignment="1">
      <alignment horizontal="left" vertical="center"/>
    </xf>
    <xf numFmtId="49" fontId="38" fillId="0" borderId="0" xfId="0" applyNumberFormat="1" applyFont="1" applyFill="1" applyBorder="1" applyAlignment="1">
      <alignment horizontal="left" vertical="center" wrapText="1"/>
    </xf>
    <xf numFmtId="49" fontId="33" fillId="0" borderId="0" xfId="0" applyNumberFormat="1" applyFont="1" applyFill="1" applyAlignment="1">
      <alignment wrapText="1"/>
    </xf>
    <xf numFmtId="0" fontId="12" fillId="0" borderId="0" xfId="0" applyFont="1" applyFill="1" applyAlignment="1">
      <alignment horizontal="center"/>
    </xf>
    <xf numFmtId="0" fontId="16" fillId="0" borderId="0" xfId="0" applyFont="1" applyAlignment="1">
      <alignment vertical="top"/>
    </xf>
    <xf numFmtId="0" fontId="14" fillId="0" borderId="0" xfId="0" applyFont="1" applyFill="1"/>
    <xf numFmtId="0" fontId="16" fillId="0" borderId="0" xfId="0" applyFont="1" applyBorder="1" applyAlignment="1">
      <alignment horizontal="center" vertical="top"/>
    </xf>
    <xf numFmtId="0" fontId="16" fillId="0" borderId="0" xfId="0" applyFont="1" applyBorder="1"/>
    <xf numFmtId="0" fontId="16" fillId="0" borderId="0" xfId="0" applyFont="1" applyAlignment="1">
      <alignment horizontal="center" vertical="top"/>
    </xf>
    <xf numFmtId="0" fontId="12" fillId="0" borderId="0" xfId="0" applyFont="1" applyFill="1" applyAlignment="1">
      <alignment horizontal="left" vertical="center"/>
    </xf>
    <xf numFmtId="0" fontId="12" fillId="0" borderId="0" xfId="0" applyFont="1" applyFill="1" applyBorder="1" applyAlignment="1">
      <alignment horizontal="center" vertical="center"/>
    </xf>
    <xf numFmtId="0" fontId="39" fillId="0" borderId="0" xfId="0" applyFont="1"/>
    <xf numFmtId="0" fontId="12" fillId="0" borderId="0" xfId="0" applyFont="1" applyFill="1" applyAlignment="1">
      <alignment horizontal="left" vertical="top" wrapText="1"/>
    </xf>
    <xf numFmtId="0" fontId="12" fillId="0" borderId="0" xfId="0" applyFont="1" applyFill="1" applyBorder="1"/>
    <xf numFmtId="0" fontId="12" fillId="0" borderId="0" xfId="0" applyFont="1" applyFill="1" applyAlignment="1">
      <alignment horizontal="center" vertical="center" wrapText="1"/>
    </xf>
    <xf numFmtId="0" fontId="12" fillId="0" borderId="0"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6" xfId="0" applyFont="1" applyFill="1" applyBorder="1" applyAlignment="1">
      <alignment horizontal="left" vertical="center"/>
    </xf>
    <xf numFmtId="0" fontId="12" fillId="0" borderId="7" xfId="0" applyFont="1" applyFill="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vertical="center" wrapText="1"/>
    </xf>
    <xf numFmtId="0" fontId="40" fillId="0" borderId="5" xfId="0" applyFont="1" applyBorder="1" applyAlignment="1">
      <alignment vertical="center" wrapText="1"/>
    </xf>
    <xf numFmtId="0" fontId="15" fillId="0" borderId="8" xfId="0" applyFont="1" applyBorder="1" applyAlignment="1">
      <alignment horizontal="center" vertical="center"/>
    </xf>
    <xf numFmtId="0" fontId="16" fillId="0" borderId="6" xfId="0" applyFont="1" applyBorder="1" applyAlignment="1">
      <alignment vertical="center" wrapText="1"/>
    </xf>
    <xf numFmtId="0" fontId="16" fillId="0" borderId="4" xfId="0" applyFont="1" applyBorder="1" applyAlignment="1">
      <alignment vertical="center" wrapText="1"/>
    </xf>
    <xf numFmtId="0" fontId="16" fillId="0" borderId="7" xfId="0" applyFont="1" applyBorder="1" applyAlignment="1">
      <alignment vertical="center" wrapText="1"/>
    </xf>
    <xf numFmtId="0" fontId="16" fillId="0" borderId="2" xfId="0" applyFont="1" applyBorder="1" applyAlignment="1">
      <alignment vertical="center"/>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6" fillId="0" borderId="15" xfId="0" applyFont="1" applyBorder="1" applyAlignment="1">
      <alignment vertical="center" wrapText="1"/>
    </xf>
    <xf numFmtId="0" fontId="16" fillId="0" borderId="6" xfId="0" applyFont="1" applyBorder="1" applyAlignment="1">
      <alignment vertical="center"/>
    </xf>
    <xf numFmtId="0" fontId="16" fillId="0" borderId="4"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horizontal="center" vertical="center"/>
    </xf>
    <xf numFmtId="0" fontId="16" fillId="0" borderId="6" xfId="0" applyFont="1" applyBorder="1" applyAlignment="1">
      <alignment horizontal="left" vertical="center" wrapText="1"/>
    </xf>
    <xf numFmtId="0" fontId="40" fillId="0" borderId="4" xfId="0" applyFont="1" applyBorder="1" applyAlignment="1">
      <alignment vertical="center" wrapText="1"/>
    </xf>
    <xf numFmtId="0" fontId="40" fillId="0" borderId="7" xfId="0" applyFont="1" applyBorder="1" applyAlignment="1">
      <alignment vertical="center" wrapText="1"/>
    </xf>
    <xf numFmtId="0" fontId="16" fillId="0" borderId="9" xfId="0" applyFont="1" applyBorder="1" applyAlignment="1">
      <alignment vertical="center"/>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1" xfId="0" applyFont="1" applyBorder="1" applyAlignment="1">
      <alignment horizontal="left" vertical="center" wrapText="1"/>
    </xf>
    <xf numFmtId="0" fontId="22" fillId="0" borderId="5" xfId="0" applyFont="1" applyBorder="1" applyAlignment="1">
      <alignment horizontal="center" vertical="center"/>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39" fillId="0" borderId="6" xfId="0" applyFont="1" applyBorder="1" applyAlignment="1">
      <alignment vertical="top"/>
    </xf>
    <xf numFmtId="0" fontId="39" fillId="0" borderId="6" xfId="0" applyFont="1" applyBorder="1" applyAlignment="1">
      <alignment horizontal="left" vertical="top" wrapText="1"/>
    </xf>
    <xf numFmtId="0" fontId="39" fillId="0" borderId="4" xfId="0" applyFont="1" applyBorder="1" applyAlignment="1">
      <alignment horizontal="left" vertical="top" wrapText="1"/>
    </xf>
    <xf numFmtId="0" fontId="39" fillId="0" borderId="7" xfId="0" applyFont="1" applyBorder="1" applyAlignment="1">
      <alignment horizontal="left" vertical="top" wrapText="1"/>
    </xf>
    <xf numFmtId="0" fontId="39" fillId="0" borderId="5" xfId="0" applyFont="1" applyBorder="1" applyAlignment="1">
      <alignment vertical="top"/>
    </xf>
    <xf numFmtId="0" fontId="12" fillId="0" borderId="2" xfId="0" applyFont="1" applyBorder="1" applyAlignment="1">
      <alignment vertical="top"/>
    </xf>
    <xf numFmtId="0" fontId="41" fillId="7" borderId="2" xfId="0" applyFont="1" applyFill="1" applyBorder="1" applyAlignment="1">
      <alignment horizontal="center" vertical="top" wrapText="1"/>
    </xf>
    <xf numFmtId="0" fontId="12" fillId="0" borderId="2" xfId="0" applyFont="1" applyBorder="1" applyAlignment="1">
      <alignment horizontal="center" vertical="top" wrapText="1"/>
    </xf>
    <xf numFmtId="0" fontId="15" fillId="7" borderId="5" xfId="0" applyFont="1" applyFill="1" applyBorder="1" applyAlignment="1">
      <alignment horizontal="center" vertical="center" wrapText="1"/>
    </xf>
    <xf numFmtId="0" fontId="12" fillId="0" borderId="9" xfId="0" applyFont="1" applyBorder="1" applyAlignment="1">
      <alignment vertical="center" wrapText="1"/>
    </xf>
    <xf numFmtId="0" fontId="15" fillId="7" borderId="6" xfId="0" applyFont="1" applyFill="1" applyBorder="1" applyAlignment="1">
      <alignment vertical="center" wrapText="1"/>
    </xf>
    <xf numFmtId="0" fontId="15" fillId="7" borderId="2" xfId="0" applyFont="1" applyFill="1" applyBorder="1" applyAlignment="1">
      <alignment horizontal="center" vertical="top"/>
    </xf>
    <xf numFmtId="0" fontId="12" fillId="0" borderId="12" xfId="0" applyFont="1" applyBorder="1" applyAlignment="1">
      <alignment horizontal="left" vertical="center" wrapText="1"/>
    </xf>
    <xf numFmtId="0" fontId="12" fillId="0" borderId="4" xfId="0" applyFont="1" applyFill="1" applyBorder="1" applyAlignment="1">
      <alignment vertical="center"/>
    </xf>
    <xf numFmtId="0" fontId="12" fillId="0" borderId="7" xfId="0" applyFont="1" applyFill="1" applyBorder="1" applyAlignment="1">
      <alignment vertical="center"/>
    </xf>
    <xf numFmtId="0" fontId="14" fillId="0" borderId="5" xfId="0" applyFont="1" applyFill="1" applyBorder="1" applyAlignment="1">
      <alignment horizontal="center" vertical="center" wrapText="1"/>
    </xf>
    <xf numFmtId="0" fontId="14" fillId="0" borderId="5" xfId="0" applyFont="1" applyFill="1" applyBorder="1" applyAlignment="1">
      <alignment horizontal="center"/>
    </xf>
    <xf numFmtId="0" fontId="12" fillId="0" borderId="5" xfId="0" applyFont="1" applyFill="1" applyBorder="1" applyAlignment="1">
      <alignment horizontal="center"/>
    </xf>
    <xf numFmtId="0" fontId="16" fillId="0" borderId="5" xfId="0" applyFont="1" applyBorder="1"/>
    <xf numFmtId="0" fontId="20" fillId="0" borderId="5" xfId="0" applyFont="1" applyBorder="1" applyAlignment="1">
      <alignment horizontal="center" vertical="center" wrapText="1"/>
    </xf>
    <xf numFmtId="0" fontId="20" fillId="0" borderId="5" xfId="0" applyFont="1" applyBorder="1"/>
    <xf numFmtId="0" fontId="16" fillId="0" borderId="7" xfId="0" applyFont="1" applyBorder="1" applyAlignment="1">
      <alignment horizontal="center" vertical="center" wrapText="1"/>
    </xf>
    <xf numFmtId="2" fontId="16" fillId="0" borderId="7" xfId="0" applyNumberFormat="1" applyFont="1" applyBorder="1" applyAlignment="1">
      <alignment horizontal="center" vertical="center" wrapText="1"/>
    </xf>
    <xf numFmtId="1" fontId="16" fillId="0" borderId="7" xfId="0" applyNumberFormat="1" applyFont="1" applyBorder="1" applyAlignment="1">
      <alignment horizontal="center" vertical="center" wrapText="1"/>
    </xf>
    <xf numFmtId="0" fontId="15" fillId="7" borderId="5" xfId="0" applyFont="1" applyFill="1" applyBorder="1" applyAlignment="1">
      <alignment vertical="center" wrapText="1"/>
    </xf>
    <xf numFmtId="2" fontId="12" fillId="0" borderId="5" xfId="0" applyNumberFormat="1" applyFont="1" applyFill="1" applyBorder="1" applyAlignment="1">
      <alignment horizontal="center" vertical="center"/>
    </xf>
    <xf numFmtId="0" fontId="12" fillId="0" borderId="10" xfId="0" applyFont="1" applyBorder="1" applyAlignment="1">
      <alignment horizontal="left" vertical="top" wrapText="1"/>
    </xf>
    <xf numFmtId="0" fontId="12" fillId="0" borderId="13" xfId="0" applyFont="1" applyBorder="1" applyAlignment="1">
      <alignment horizontal="left" vertical="top" wrapText="1"/>
    </xf>
    <xf numFmtId="0" fontId="12" fillId="0" borderId="11" xfId="0" applyFont="1" applyBorder="1" applyAlignment="1">
      <alignment horizontal="left" vertical="top" wrapText="1"/>
    </xf>
    <xf numFmtId="0" fontId="12" fillId="0" borderId="3" xfId="0" applyFont="1" applyBorder="1" applyAlignment="1">
      <alignment horizontal="left" vertical="top" wrapText="1"/>
    </xf>
    <xf numFmtId="0" fontId="12" fillId="0" borderId="1" xfId="0" applyFont="1" applyBorder="1" applyAlignment="1">
      <alignment horizontal="left" vertical="top" wrapText="1"/>
    </xf>
    <xf numFmtId="0" fontId="12" fillId="0" borderId="12" xfId="0" applyFont="1" applyBorder="1" applyAlignment="1">
      <alignment horizontal="left" vertical="top" wrapText="1"/>
    </xf>
    <xf numFmtId="0" fontId="15" fillId="7" borderId="9" xfId="0" applyFont="1" applyFill="1" applyBorder="1" applyAlignment="1">
      <alignment horizontal="center" vertical="top" wrapText="1"/>
    </xf>
    <xf numFmtId="0" fontId="15" fillId="7" borderId="8" xfId="0" applyFont="1" applyFill="1" applyBorder="1" applyAlignment="1">
      <alignment horizontal="center" vertical="top" wrapText="1"/>
    </xf>
    <xf numFmtId="0" fontId="15" fillId="7" borderId="2"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12" fillId="0" borderId="8" xfId="0" applyNumberFormat="1" applyFont="1" applyBorder="1" applyAlignment="1">
      <alignment horizontal="center" vertical="top"/>
    </xf>
    <xf numFmtId="2" fontId="16" fillId="0" borderId="5" xfId="0" applyNumberFormat="1" applyFont="1" applyBorder="1" applyAlignment="1">
      <alignment horizontal="center" vertical="center" wrapText="1"/>
    </xf>
    <xf numFmtId="0" fontId="16" fillId="0" borderId="5" xfId="0" applyFont="1" applyBorder="1" applyAlignment="1">
      <alignment horizontal="center" vertical="top" wrapText="1"/>
    </xf>
    <xf numFmtId="0" fontId="15" fillId="0" borderId="5" xfId="0" applyFont="1" applyBorder="1" applyAlignment="1">
      <alignment horizontal="center" vertical="top"/>
    </xf>
    <xf numFmtId="0" fontId="16" fillId="0" borderId="5" xfId="0" applyFont="1" applyBorder="1" applyAlignment="1">
      <alignment vertical="top"/>
    </xf>
    <xf numFmtId="0" fontId="16" fillId="0" borderId="8" xfId="0" applyFont="1" applyBorder="1" applyAlignment="1">
      <alignment horizontal="center" vertical="center" wrapText="1"/>
    </xf>
    <xf numFmtId="0" fontId="16" fillId="0" borderId="8" xfId="0" applyFont="1" applyBorder="1"/>
    <xf numFmtId="0" fontId="16" fillId="0" borderId="9" xfId="0" applyFont="1" applyBorder="1" applyAlignment="1">
      <alignment horizontal="center" vertical="center" wrapText="1"/>
    </xf>
    <xf numFmtId="0" fontId="15" fillId="0" borderId="9" xfId="0" applyFont="1" applyBorder="1" applyAlignment="1">
      <alignment horizontal="center" vertical="center"/>
    </xf>
    <xf numFmtId="0" fontId="16" fillId="0" borderId="9" xfId="0" applyFont="1" applyBorder="1"/>
    <xf numFmtId="2" fontId="20" fillId="0" borderId="5" xfId="0" applyNumberFormat="1" applyFont="1" applyBorder="1" applyAlignment="1">
      <alignment horizontal="center" vertical="center" wrapText="1"/>
    </xf>
    <xf numFmtId="0" fontId="16" fillId="0" borderId="4" xfId="0" applyFont="1" applyBorder="1" applyAlignment="1">
      <alignment horizontal="left" vertical="center" wrapText="1"/>
    </xf>
    <xf numFmtId="0" fontId="16" fillId="0" borderId="7" xfId="0" applyFont="1" applyBorder="1" applyAlignment="1">
      <alignment horizontal="left" vertical="center" wrapText="1"/>
    </xf>
    <xf numFmtId="1" fontId="22" fillId="7" borderId="6" xfId="0" applyNumberFormat="1"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2" fillId="0" borderId="5" xfId="0" applyFont="1" applyBorder="1" applyAlignment="1">
      <alignment horizontal="left" vertical="top" wrapText="1"/>
    </xf>
    <xf numFmtId="0" fontId="22" fillId="7" borderId="9" xfId="0" applyFont="1" applyFill="1" applyBorder="1" applyAlignment="1">
      <alignment horizontal="center" vertical="top"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7" xfId="0" applyFont="1" applyBorder="1" applyAlignment="1">
      <alignment horizontal="center" vertical="center"/>
    </xf>
    <xf numFmtId="1" fontId="14" fillId="7" borderId="6" xfId="0" applyNumberFormat="1" applyFont="1" applyFill="1" applyBorder="1" applyAlignment="1">
      <alignment horizontal="center" vertical="center" wrapText="1"/>
    </xf>
    <xf numFmtId="1" fontId="20" fillId="0" borderId="5" xfId="0" applyNumberFormat="1" applyFont="1" applyBorder="1" applyAlignment="1">
      <alignment horizontal="center" vertical="center" wrapText="1"/>
    </xf>
    <xf numFmtId="1" fontId="22" fillId="0" borderId="5" xfId="0" applyNumberFormat="1" applyFont="1" applyBorder="1" applyAlignment="1">
      <alignment horizontal="center" vertical="center"/>
    </xf>
    <xf numFmtId="0" fontId="20" fillId="0" borderId="5" xfId="0" applyFont="1" applyBorder="1" applyAlignment="1">
      <alignment vertical="center"/>
    </xf>
    <xf numFmtId="0" fontId="16"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2" xfId="0" applyFont="1" applyFill="1" applyBorder="1" applyAlignment="1">
      <alignment vertical="center" wrapText="1"/>
    </xf>
    <xf numFmtId="0" fontId="20" fillId="0" borderId="6" xfId="0" applyFont="1" applyBorder="1" applyAlignment="1">
      <alignment horizontal="center" vertical="center"/>
    </xf>
    <xf numFmtId="1" fontId="14" fillId="0" borderId="3" xfId="0" applyNumberFormat="1" applyFont="1" applyFill="1" applyBorder="1" applyAlignment="1">
      <alignment horizontal="center" vertical="center"/>
    </xf>
    <xf numFmtId="0" fontId="20" fillId="0" borderId="0" xfId="0" applyFont="1" applyBorder="1" applyAlignment="1">
      <alignment horizontal="center" vertical="center"/>
    </xf>
    <xf numFmtId="0" fontId="16" fillId="0" borderId="1" xfId="0" applyFont="1" applyBorder="1" applyAlignment="1">
      <alignment horizontal="center" vertical="top"/>
    </xf>
    <xf numFmtId="0" fontId="15" fillId="0" borderId="1" xfId="0" applyFont="1" applyBorder="1"/>
    <xf numFmtId="0" fontId="15" fillId="0" borderId="1" xfId="0" applyFont="1" applyBorder="1" applyAlignment="1">
      <alignment horizontal="center" vertical="top"/>
    </xf>
    <xf numFmtId="0" fontId="16" fillId="0" borderId="1" xfId="0" applyFont="1" applyBorder="1" applyAlignment="1">
      <alignment horizontal="center" vertical="center"/>
    </xf>
    <xf numFmtId="184" fontId="22" fillId="0" borderId="16" xfId="0" applyNumberFormat="1" applyFont="1" applyFill="1" applyBorder="1" applyAlignment="1" applyProtection="1">
      <alignment horizontal="center" vertical="center"/>
    </xf>
    <xf numFmtId="184" fontId="22" fillId="0" borderId="17" xfId="0" applyNumberFormat="1" applyFont="1" applyFill="1" applyBorder="1" applyAlignment="1" applyProtection="1">
      <alignment vertical="center"/>
    </xf>
    <xf numFmtId="184" fontId="42" fillId="0" borderId="4" xfId="0" applyNumberFormat="1" applyFont="1" applyFill="1" applyBorder="1" applyAlignment="1" applyProtection="1">
      <alignment vertical="center"/>
    </xf>
    <xf numFmtId="184" fontId="15" fillId="0" borderId="4" xfId="0" applyNumberFormat="1" applyFont="1" applyFill="1" applyBorder="1" applyAlignment="1" applyProtection="1">
      <alignment horizontal="left" vertical="center"/>
    </xf>
    <xf numFmtId="184" fontId="15" fillId="0" borderId="4" xfId="0" applyNumberFormat="1" applyFont="1" applyFill="1" applyBorder="1" applyAlignment="1" applyProtection="1">
      <alignment vertical="center"/>
    </xf>
    <xf numFmtId="184" fontId="15" fillId="0" borderId="18" xfId="0" applyNumberFormat="1" applyFont="1" applyFill="1" applyBorder="1" applyAlignment="1" applyProtection="1">
      <alignment horizontal="center" vertical="top"/>
    </xf>
    <xf numFmtId="184" fontId="15" fillId="0" borderId="19" xfId="0" applyNumberFormat="1" applyFont="1" applyFill="1" applyBorder="1" applyAlignment="1" applyProtection="1">
      <alignment horizontal="center" vertical="top"/>
    </xf>
    <xf numFmtId="184" fontId="15" fillId="0" borderId="0" xfId="0" applyNumberFormat="1" applyFont="1" applyFill="1" applyBorder="1" applyAlignment="1" applyProtection="1">
      <alignment horizontal="left" vertical="top" wrapText="1"/>
    </xf>
    <xf numFmtId="184" fontId="15" fillId="0" borderId="15" xfId="0" applyNumberFormat="1" applyFont="1" applyFill="1" applyBorder="1" applyAlignment="1" applyProtection="1">
      <alignment horizontal="left" vertical="top" wrapText="1"/>
    </xf>
    <xf numFmtId="184" fontId="15" fillId="0" borderId="14" xfId="0" applyNumberFormat="1" applyFont="1" applyFill="1" applyBorder="1" applyAlignment="1" applyProtection="1">
      <alignment horizontal="left" vertical="center"/>
    </xf>
    <xf numFmtId="184" fontId="15" fillId="0" borderId="19" xfId="0" applyNumberFormat="1" applyFont="1" applyFill="1" applyBorder="1" applyAlignment="1" applyProtection="1">
      <alignment horizontal="center" vertical="center"/>
    </xf>
    <xf numFmtId="184" fontId="15" fillId="0" borderId="0" xfId="0" applyNumberFormat="1" applyFont="1" applyFill="1" applyBorder="1" applyAlignment="1" applyProtection="1">
      <alignment horizontal="left" vertical="center" wrapText="1"/>
    </xf>
    <xf numFmtId="184" fontId="15" fillId="0" borderId="15" xfId="0" applyNumberFormat="1" applyFont="1" applyFill="1" applyBorder="1" applyAlignment="1" applyProtection="1">
      <alignment horizontal="left" vertical="center" wrapText="1"/>
    </xf>
    <xf numFmtId="184" fontId="15" fillId="0" borderId="0" xfId="0" applyNumberFormat="1" applyFont="1" applyFill="1" applyBorder="1" applyAlignment="1" applyProtection="1">
      <alignment vertical="top"/>
    </xf>
    <xf numFmtId="184" fontId="15" fillId="0" borderId="0" xfId="0" applyNumberFormat="1" applyFont="1" applyFill="1" applyBorder="1" applyAlignment="1" applyProtection="1">
      <alignment horizontal="left" vertical="center"/>
    </xf>
    <xf numFmtId="184" fontId="15" fillId="0" borderId="0" xfId="0" applyNumberFormat="1" applyFont="1" applyFill="1" applyBorder="1" applyAlignment="1" applyProtection="1">
      <alignment vertical="center"/>
    </xf>
    <xf numFmtId="184" fontId="15" fillId="0" borderId="14" xfId="0" applyNumberFormat="1" applyFont="1" applyFill="1" applyBorder="1" applyAlignment="1" applyProtection="1">
      <alignment vertical="center"/>
    </xf>
    <xf numFmtId="184" fontId="15" fillId="0" borderId="0" xfId="0" applyNumberFormat="1" applyFont="1" applyFill="1" applyBorder="1" applyAlignment="1" applyProtection="1">
      <alignment horizontal="left" vertical="top"/>
    </xf>
    <xf numFmtId="184" fontId="15" fillId="0" borderId="14" xfId="0" applyNumberFormat="1" applyFont="1" applyFill="1" applyBorder="1" applyAlignment="1" applyProtection="1">
      <alignment vertical="top"/>
    </xf>
    <xf numFmtId="184" fontId="15" fillId="0" borderId="19" xfId="0" applyNumberFormat="1" applyFont="1" applyFill="1" applyBorder="1" applyAlignment="1" applyProtection="1">
      <alignment vertical="top"/>
    </xf>
    <xf numFmtId="0" fontId="16" fillId="0" borderId="5" xfId="0" applyFont="1" applyFill="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xf>
    <xf numFmtId="0" fontId="16" fillId="0" borderId="1" xfId="0" applyFont="1" applyBorder="1"/>
    <xf numFmtId="0" fontId="12" fillId="0" borderId="4"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2" fillId="0" borderId="15" xfId="0" applyFont="1" applyFill="1" applyBorder="1" applyAlignment="1">
      <alignment horizontal="left" vertical="top"/>
    </xf>
    <xf numFmtId="0" fontId="12" fillId="0" borderId="0" xfId="0" applyFont="1" applyFill="1" applyBorder="1" applyAlignment="1">
      <alignment horizontal="center" vertical="top"/>
    </xf>
    <xf numFmtId="0" fontId="12" fillId="0" borderId="15" xfId="0" applyFont="1" applyFill="1" applyBorder="1" applyAlignment="1">
      <alignment vertical="top"/>
    </xf>
    <xf numFmtId="0" fontId="23" fillId="0" borderId="0" xfId="0" applyFont="1" applyFill="1" applyBorder="1" applyAlignment="1">
      <alignment vertical="center"/>
    </xf>
    <xf numFmtId="0" fontId="12" fillId="0" borderId="15" xfId="0" applyFont="1" applyFill="1" applyBorder="1"/>
    <xf numFmtId="184" fontId="15" fillId="0" borderId="20" xfId="0" applyNumberFormat="1" applyFont="1" applyFill="1" applyBorder="1" applyAlignment="1" applyProtection="1">
      <alignment horizontal="center" vertical="top"/>
    </xf>
    <xf numFmtId="184" fontId="15" fillId="0" borderId="21" xfId="0" applyNumberFormat="1" applyFont="1" applyFill="1" applyBorder="1" applyAlignment="1" applyProtection="1">
      <alignment vertical="top"/>
    </xf>
    <xf numFmtId="184" fontId="15" fillId="0" borderId="1" xfId="0" applyNumberFormat="1" applyFont="1" applyFill="1" applyBorder="1" applyAlignment="1" applyProtection="1">
      <alignment vertical="top"/>
    </xf>
    <xf numFmtId="184" fontId="15" fillId="0" borderId="1" xfId="0" applyNumberFormat="1" applyFont="1" applyFill="1" applyBorder="1" applyAlignment="1" applyProtection="1">
      <alignment horizontal="left" vertical="top"/>
    </xf>
    <xf numFmtId="184" fontId="15" fillId="0" borderId="3" xfId="0" applyNumberFormat="1" applyFont="1" applyFill="1" applyBorder="1" applyAlignment="1" applyProtection="1">
      <alignment vertical="top"/>
    </xf>
    <xf numFmtId="184" fontId="22" fillId="0" borderId="20" xfId="0" applyNumberFormat="1" applyFont="1" applyFill="1" applyBorder="1" applyAlignment="1" applyProtection="1">
      <alignment horizontal="center" vertical="center"/>
    </xf>
    <xf numFmtId="184" fontId="22" fillId="0" borderId="21" xfId="0" applyNumberFormat="1" applyFont="1" applyFill="1" applyBorder="1" applyAlignment="1" applyProtection="1">
      <alignment vertical="center"/>
    </xf>
    <xf numFmtId="184" fontId="42" fillId="0" borderId="1" xfId="0" applyNumberFormat="1" applyFont="1" applyFill="1" applyBorder="1" applyAlignment="1" applyProtection="1">
      <alignment vertical="top"/>
    </xf>
    <xf numFmtId="184" fontId="22" fillId="0" borderId="1" xfId="0" applyNumberFormat="1" applyFont="1" applyFill="1" applyBorder="1" applyAlignment="1" applyProtection="1">
      <alignment horizontal="left" vertical="top"/>
    </xf>
    <xf numFmtId="184" fontId="22" fillId="0" borderId="1" xfId="0" applyNumberFormat="1" applyFont="1" applyFill="1" applyBorder="1" applyAlignment="1" applyProtection="1">
      <alignment vertical="top"/>
    </xf>
    <xf numFmtId="0" fontId="12" fillId="0" borderId="14" xfId="0" applyFont="1" applyFill="1" applyBorder="1"/>
    <xf numFmtId="184" fontId="42" fillId="0" borderId="4" xfId="0" applyNumberFormat="1" applyFont="1" applyFill="1" applyBorder="1" applyAlignment="1" applyProtection="1">
      <alignment vertical="top"/>
    </xf>
    <xf numFmtId="184" fontId="22" fillId="0" borderId="4" xfId="0" applyNumberFormat="1" applyFont="1" applyFill="1" applyBorder="1" applyAlignment="1" applyProtection="1">
      <alignment horizontal="left" vertical="top"/>
    </xf>
    <xf numFmtId="184" fontId="22" fillId="0" borderId="4" xfId="0" applyNumberFormat="1" applyFont="1" applyFill="1" applyBorder="1" applyAlignment="1" applyProtection="1">
      <alignment vertical="top"/>
    </xf>
    <xf numFmtId="0" fontId="12" fillId="0" borderId="14" xfId="0" applyFont="1" applyFill="1" applyBorder="1" applyAlignment="1">
      <alignment vertical="top"/>
    </xf>
    <xf numFmtId="184" fontId="15" fillId="0" borderId="2" xfId="0" applyNumberFormat="1" applyFont="1" applyFill="1" applyBorder="1" applyAlignment="1" applyProtection="1">
      <alignment horizontal="center" vertical="top"/>
    </xf>
    <xf numFmtId="184" fontId="15" fillId="0" borderId="9" xfId="0" applyNumberFormat="1" applyFont="1" applyFill="1" applyBorder="1" applyAlignment="1" applyProtection="1">
      <alignment horizontal="center" vertical="top"/>
    </xf>
    <xf numFmtId="0" fontId="12" fillId="0" borderId="1" xfId="0" applyFont="1" applyFill="1" applyBorder="1" applyAlignment="1">
      <alignment vertical="center"/>
    </xf>
    <xf numFmtId="0" fontId="12" fillId="0" borderId="1" xfId="0" applyFont="1" applyFill="1" applyBorder="1" applyAlignment="1">
      <alignment horizontal="center" vertical="center"/>
    </xf>
    <xf numFmtId="0" fontId="12" fillId="0" borderId="12" xfId="0" applyFont="1" applyFill="1" applyBorder="1" applyAlignment="1">
      <alignment vertical="top"/>
    </xf>
    <xf numFmtId="0" fontId="14" fillId="0" borderId="1" xfId="0" applyFont="1" applyFill="1" applyBorder="1" applyAlignment="1" applyProtection="1">
      <alignment vertical="top"/>
    </xf>
    <xf numFmtId="0" fontId="14" fillId="0" borderId="1" xfId="0" applyFont="1" applyFill="1" applyBorder="1" applyAlignment="1">
      <alignment horizontal="center" vertical="top"/>
    </xf>
    <xf numFmtId="0" fontId="14" fillId="0" borderId="1" xfId="0" applyFont="1" applyFill="1" applyBorder="1" applyAlignment="1">
      <alignment vertical="top"/>
    </xf>
    <xf numFmtId="0" fontId="14" fillId="0" borderId="12" xfId="0" applyFont="1" applyFill="1" applyBorder="1" applyAlignment="1">
      <alignment vertical="top"/>
    </xf>
    <xf numFmtId="0" fontId="14" fillId="0" borderId="0" xfId="0" applyFont="1" applyFill="1" applyBorder="1" applyAlignment="1">
      <alignment vertical="top"/>
    </xf>
    <xf numFmtId="0" fontId="14" fillId="0" borderId="0" xfId="0" applyFont="1" applyFill="1" applyBorder="1" applyAlignment="1">
      <alignment vertical="center"/>
    </xf>
    <xf numFmtId="0" fontId="12" fillId="0" borderId="0" xfId="0" applyFont="1" applyFill="1" applyBorder="1" applyAlignment="1" applyProtection="1">
      <alignment vertical="top"/>
    </xf>
    <xf numFmtId="0" fontId="12" fillId="0" borderId="15" xfId="0" applyFont="1" applyFill="1" applyBorder="1" applyAlignment="1"/>
    <xf numFmtId="184" fontId="43" fillId="0" borderId="0" xfId="0" applyNumberFormat="1" applyFont="1" applyFill="1" applyBorder="1" applyAlignment="1" applyProtection="1">
      <alignment vertical="center"/>
    </xf>
    <xf numFmtId="184" fontId="15" fillId="0" borderId="15" xfId="0" applyNumberFormat="1" applyFont="1" applyFill="1" applyBorder="1" applyAlignment="1" applyProtection="1">
      <alignment vertical="top"/>
    </xf>
    <xf numFmtId="0" fontId="14" fillId="0" borderId="0" xfId="0" applyNumberFormat="1" applyFont="1" applyFill="1" applyBorder="1" applyAlignment="1">
      <alignment vertical="center"/>
    </xf>
    <xf numFmtId="0" fontId="12" fillId="0" borderId="0" xfId="0" applyNumberFormat="1" applyFont="1" applyFill="1" applyBorder="1" applyAlignment="1">
      <alignment vertical="center"/>
    </xf>
    <xf numFmtId="0" fontId="14" fillId="0" borderId="4" xfId="0" applyFont="1" applyFill="1" applyBorder="1" applyAlignment="1" applyProtection="1">
      <alignment vertical="top"/>
    </xf>
    <xf numFmtId="0" fontId="14" fillId="0" borderId="4" xfId="0" applyFont="1" applyFill="1" applyBorder="1" applyAlignment="1">
      <alignment horizontal="center" vertical="top"/>
    </xf>
    <xf numFmtId="0" fontId="14" fillId="0" borderId="4" xfId="0" applyFont="1" applyFill="1" applyBorder="1" applyAlignment="1">
      <alignment vertical="top"/>
    </xf>
    <xf numFmtId="0" fontId="14" fillId="0" borderId="7" xfId="0" applyFont="1" applyFill="1" applyBorder="1" applyAlignment="1">
      <alignment vertical="top"/>
    </xf>
    <xf numFmtId="0" fontId="12" fillId="0" borderId="0" xfId="0" applyFont="1" applyFill="1" applyBorder="1" applyAlignment="1">
      <alignment horizontal="center"/>
    </xf>
    <xf numFmtId="0" fontId="12" fillId="0" borderId="1" xfId="0" applyFont="1" applyFill="1" applyBorder="1" applyAlignment="1">
      <alignment horizontal="center" vertical="top"/>
    </xf>
    <xf numFmtId="0" fontId="12" fillId="0" borderId="1" xfId="0" applyFont="1" applyFill="1" applyBorder="1" applyAlignment="1">
      <alignment vertical="top"/>
    </xf>
    <xf numFmtId="0" fontId="12" fillId="0" borderId="1" xfId="0" applyFont="1" applyFill="1" applyBorder="1"/>
    <xf numFmtId="0" fontId="12" fillId="0" borderId="15" xfId="0" applyFont="1" applyFill="1" applyBorder="1" applyAlignment="1">
      <alignment horizontal="center" vertical="top"/>
    </xf>
    <xf numFmtId="0" fontId="12" fillId="0" borderId="1" xfId="0" applyFont="1" applyFill="1" applyBorder="1" applyAlignment="1" applyProtection="1">
      <alignment vertical="top"/>
    </xf>
    <xf numFmtId="0" fontId="44" fillId="0" borderId="0" xfId="0" applyFont="1" applyAlignment="1">
      <alignment vertical="center"/>
    </xf>
    <xf numFmtId="0" fontId="44" fillId="0" borderId="0" xfId="0" applyFont="1"/>
    <xf numFmtId="0" fontId="45" fillId="0" borderId="0" xfId="0" applyFont="1" applyAlignment="1">
      <alignment horizontal="center"/>
    </xf>
    <xf numFmtId="0" fontId="44" fillId="0" borderId="0" xfId="0" applyFont="1" applyAlignment="1"/>
    <xf numFmtId="0" fontId="44" fillId="0" borderId="0" xfId="0" applyFont="1" applyFill="1" applyAlignment="1"/>
    <xf numFmtId="0" fontId="44" fillId="0" borderId="0" xfId="0" applyFont="1" applyFill="1" applyAlignment="1">
      <alignment horizontal="right"/>
    </xf>
    <xf numFmtId="0" fontId="44" fillId="0" borderId="0" xfId="0" applyFont="1" applyFill="1"/>
    <xf numFmtId="0" fontId="45" fillId="0" borderId="22" xfId="0" applyFont="1" applyBorder="1" applyAlignment="1">
      <alignment horizontal="center" vertical="center"/>
    </xf>
    <xf numFmtId="0" fontId="45" fillId="0" borderId="23" xfId="0" applyFont="1" applyFill="1" applyBorder="1" applyAlignment="1">
      <alignment horizontal="left" vertical="center"/>
    </xf>
    <xf numFmtId="0" fontId="45" fillId="0" borderId="24" xfId="0" applyFont="1" applyFill="1" applyBorder="1" applyAlignment="1">
      <alignment horizontal="left" vertical="center"/>
    </xf>
    <xf numFmtId="0" fontId="45" fillId="0" borderId="25" xfId="0" applyFont="1" applyFill="1" applyBorder="1" applyAlignment="1">
      <alignment horizontal="left" vertical="center"/>
    </xf>
    <xf numFmtId="0" fontId="44" fillId="0" borderId="26" xfId="0" applyFont="1" applyBorder="1" applyAlignment="1">
      <alignment horizontal="center" vertical="center"/>
    </xf>
    <xf numFmtId="0" fontId="44" fillId="0" borderId="6" xfId="0" applyFont="1" applyFill="1" applyBorder="1" applyAlignment="1">
      <alignment horizontal="left" vertical="center"/>
    </xf>
    <xf numFmtId="0" fontId="44" fillId="0" borderId="4" xfId="0" applyFont="1" applyFill="1" applyBorder="1" applyAlignment="1">
      <alignment horizontal="left" vertical="center"/>
    </xf>
    <xf numFmtId="0" fontId="44" fillId="0" borderId="7" xfId="0" applyFont="1" applyFill="1" applyBorder="1" applyAlignment="1">
      <alignment horizontal="left" vertical="center"/>
    </xf>
    <xf numFmtId="0" fontId="45" fillId="0" borderId="6" xfId="0" applyFont="1" applyFill="1" applyBorder="1" applyAlignment="1">
      <alignment horizontal="left" vertical="center" wrapText="1"/>
    </xf>
    <xf numFmtId="0" fontId="45" fillId="0" borderId="4" xfId="0" applyFont="1" applyFill="1" applyBorder="1" applyAlignment="1">
      <alignment horizontal="left" vertical="center" wrapText="1"/>
    </xf>
    <xf numFmtId="0" fontId="45" fillId="0" borderId="27"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27" xfId="0" applyFont="1" applyFill="1" applyBorder="1" applyAlignment="1">
      <alignment horizontal="left" vertical="center" wrapText="1"/>
    </xf>
    <xf numFmtId="0" fontId="44" fillId="0" borderId="5" xfId="0" applyFont="1" applyFill="1" applyBorder="1" applyAlignment="1">
      <alignment horizontal="left" vertical="center"/>
    </xf>
    <xf numFmtId="0" fontId="44" fillId="0" borderId="28" xfId="0" applyFont="1" applyFill="1" applyBorder="1" applyAlignment="1">
      <alignment horizontal="left" vertical="center"/>
    </xf>
    <xf numFmtId="0" fontId="44" fillId="0" borderId="10" xfId="0" applyFont="1" applyFill="1" applyBorder="1" applyAlignment="1">
      <alignment horizontal="left" vertical="center"/>
    </xf>
    <xf numFmtId="0" fontId="44" fillId="0" borderId="11" xfId="0" applyFont="1" applyFill="1" applyBorder="1" applyAlignment="1">
      <alignment horizontal="left" vertical="center"/>
    </xf>
    <xf numFmtId="0" fontId="44" fillId="0" borderId="27" xfId="0" applyFont="1" applyFill="1" applyBorder="1" applyAlignment="1">
      <alignment horizontal="left" vertical="center"/>
    </xf>
    <xf numFmtId="0" fontId="44" fillId="0" borderId="3" xfId="0" applyFont="1" applyFill="1" applyBorder="1" applyAlignment="1">
      <alignment horizontal="left" vertical="center"/>
    </xf>
    <xf numFmtId="0" fontId="44" fillId="0" borderId="12" xfId="0" applyFont="1" applyFill="1" applyBorder="1" applyAlignment="1">
      <alignment horizontal="left" vertical="center"/>
    </xf>
    <xf numFmtId="0" fontId="46" fillId="0" borderId="6" xfId="0" applyFont="1" applyFill="1" applyBorder="1" applyAlignment="1">
      <alignment horizontal="left" vertical="center"/>
    </xf>
    <xf numFmtId="0" fontId="46" fillId="0" borderId="4" xfId="0" applyFont="1" applyFill="1" applyBorder="1" applyAlignment="1">
      <alignment horizontal="left" vertical="center"/>
    </xf>
    <xf numFmtId="0" fontId="46" fillId="0" borderId="27" xfId="0" applyFont="1" applyFill="1" applyBorder="1" applyAlignment="1">
      <alignment horizontal="left" vertical="center"/>
    </xf>
    <xf numFmtId="0" fontId="44" fillId="0" borderId="29" xfId="0" applyFont="1" applyBorder="1" applyAlignment="1">
      <alignment horizontal="center" vertical="center"/>
    </xf>
    <xf numFmtId="0" fontId="44" fillId="0" borderId="30" xfId="0" applyFont="1" applyFill="1" applyBorder="1" applyAlignment="1">
      <alignment horizontal="left" vertical="center"/>
    </xf>
    <xf numFmtId="0" fontId="44" fillId="0" borderId="31" xfId="0" applyFont="1" applyFill="1" applyBorder="1" applyAlignment="1">
      <alignment horizontal="left" vertical="center"/>
    </xf>
    <xf numFmtId="0" fontId="44" fillId="0" borderId="32" xfId="0" applyFont="1" applyFill="1" applyBorder="1" applyAlignment="1">
      <alignment horizontal="left" vertical="center"/>
    </xf>
    <xf numFmtId="0" fontId="44" fillId="0" borderId="33" xfId="0" applyFont="1" applyFill="1" applyBorder="1" applyAlignment="1">
      <alignment horizontal="left" vertical="center"/>
    </xf>
    <xf numFmtId="0" fontId="44" fillId="0" borderId="34" xfId="0" applyFont="1" applyFill="1" applyBorder="1" applyAlignment="1">
      <alignment horizontal="left" vertical="center"/>
    </xf>
    <xf numFmtId="0" fontId="44" fillId="0" borderId="35" xfId="0" applyFont="1" applyBorder="1" applyAlignment="1">
      <alignment vertical="center"/>
    </xf>
    <xf numFmtId="0" fontId="44" fillId="0" borderId="36" xfId="0" applyFont="1" applyBorder="1" applyAlignment="1">
      <alignment vertical="center"/>
    </xf>
    <xf numFmtId="0" fontId="44" fillId="0" borderId="37" xfId="0" applyFont="1" applyBorder="1" applyAlignment="1">
      <alignment vertical="center"/>
    </xf>
    <xf numFmtId="0" fontId="45" fillId="0" borderId="38" xfId="0" applyFont="1" applyBorder="1" applyAlignment="1">
      <alignment horizontal="center" vertical="center"/>
    </xf>
    <xf numFmtId="0" fontId="45" fillId="0" borderId="24"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center" vertical="center"/>
    </xf>
    <xf numFmtId="0" fontId="45" fillId="0" borderId="41" xfId="0" applyFont="1" applyBorder="1" applyAlignment="1">
      <alignment horizontal="center" vertical="center"/>
    </xf>
    <xf numFmtId="0" fontId="44" fillId="0" borderId="42" xfId="0" applyFont="1" applyBorder="1" applyAlignment="1">
      <alignment horizontal="center" vertical="center"/>
    </xf>
    <xf numFmtId="0" fontId="44" fillId="0" borderId="6" xfId="0" applyFont="1" applyBorder="1" applyAlignment="1">
      <alignment horizontal="left" vertical="center"/>
    </xf>
    <xf numFmtId="0" fontId="44" fillId="0" borderId="4" xfId="0" applyFont="1" applyBorder="1" applyAlignment="1">
      <alignment horizontal="left" vertical="center"/>
    </xf>
    <xf numFmtId="0" fontId="44" fillId="0" borderId="7" xfId="0" applyFont="1" applyBorder="1" applyAlignment="1">
      <alignment horizontal="left" vertical="center"/>
    </xf>
    <xf numFmtId="0" fontId="44" fillId="0" borderId="5" xfId="0" applyNumberFormat="1" applyFont="1" applyFill="1" applyBorder="1" applyAlignment="1">
      <alignment vertical="center"/>
    </xf>
    <xf numFmtId="0" fontId="44" fillId="0" borderId="5" xfId="0" applyNumberFormat="1" applyFont="1" applyBorder="1" applyAlignment="1">
      <alignment vertical="center"/>
    </xf>
    <xf numFmtId="0" fontId="44" fillId="0" borderId="28" xfId="0" applyNumberFormat="1" applyFont="1" applyBorder="1" applyAlignment="1">
      <alignment vertical="center"/>
    </xf>
    <xf numFmtId="0" fontId="44" fillId="0" borderId="43" xfId="0" applyFont="1" applyBorder="1" applyAlignment="1">
      <alignment horizontal="center" vertical="center"/>
    </xf>
    <xf numFmtId="0" fontId="44" fillId="0" borderId="8" xfId="0" applyFont="1" applyBorder="1" applyAlignment="1">
      <alignment horizontal="center" vertical="center"/>
    </xf>
    <xf numFmtId="0" fontId="44" fillId="0" borderId="10" xfId="0" applyFont="1" applyBorder="1" applyAlignment="1">
      <alignment horizontal="left" vertical="center"/>
    </xf>
    <xf numFmtId="0" fontId="44" fillId="0" borderId="13" xfId="0" applyFont="1" applyBorder="1" applyAlignment="1">
      <alignment horizontal="left" vertical="center"/>
    </xf>
    <xf numFmtId="0" fontId="44" fillId="0" borderId="11" xfId="0" applyFont="1" applyBorder="1" applyAlignment="1">
      <alignment horizontal="left" vertical="center"/>
    </xf>
    <xf numFmtId="0" fontId="44" fillId="0" borderId="5" xfId="0" applyNumberFormat="1" applyFont="1" applyFill="1" applyBorder="1" applyAlignment="1">
      <alignment horizontal="right" vertical="center" indent="1"/>
    </xf>
    <xf numFmtId="0" fontId="44" fillId="0" borderId="5" xfId="0" applyNumberFormat="1" applyFont="1" applyBorder="1" applyAlignment="1">
      <alignment horizontal="right" vertical="center" indent="1"/>
    </xf>
    <xf numFmtId="0" fontId="44" fillId="0" borderId="28" xfId="0" applyNumberFormat="1" applyFont="1" applyBorder="1" applyAlignment="1">
      <alignment horizontal="right" vertical="center" indent="1"/>
    </xf>
    <xf numFmtId="0" fontId="44" fillId="0" borderId="2" xfId="0" applyFont="1" applyBorder="1" applyAlignment="1">
      <alignment horizontal="center" vertical="center"/>
    </xf>
    <xf numFmtId="0" fontId="44" fillId="0" borderId="6" xfId="0" applyFont="1" applyBorder="1" applyAlignment="1">
      <alignment vertical="center" wrapText="1"/>
    </xf>
    <xf numFmtId="0" fontId="44" fillId="0" borderId="4" xfId="0" applyFont="1" applyBorder="1" applyAlignment="1">
      <alignment vertical="center"/>
    </xf>
    <xf numFmtId="0" fontId="44" fillId="0" borderId="7" xfId="0" applyFont="1" applyBorder="1" applyAlignment="1">
      <alignment vertical="center"/>
    </xf>
    <xf numFmtId="0" fontId="44" fillId="0" borderId="5" xfId="0" applyFont="1" applyBorder="1" applyAlignment="1">
      <alignment horizontal="center" vertical="center"/>
    </xf>
    <xf numFmtId="0" fontId="44" fillId="0" borderId="5" xfId="0" applyFont="1" applyBorder="1" applyAlignment="1">
      <alignment horizontal="left" vertical="center"/>
    </xf>
    <xf numFmtId="2" fontId="44" fillId="0" borderId="5" xfId="0" applyNumberFormat="1" applyFont="1" applyFill="1" applyBorder="1" applyAlignment="1">
      <alignment horizontal="right" vertical="center" indent="1"/>
    </xf>
    <xf numFmtId="2" fontId="44" fillId="0" borderId="5" xfId="0" applyNumberFormat="1" applyFont="1" applyBorder="1" applyAlignment="1">
      <alignment horizontal="right" vertical="center" indent="1"/>
    </xf>
    <xf numFmtId="2" fontId="44" fillId="0" borderId="28" xfId="0" applyNumberFormat="1" applyFont="1" applyBorder="1" applyAlignment="1">
      <alignment horizontal="right" vertical="center" indent="1"/>
    </xf>
    <xf numFmtId="0" fontId="44" fillId="0" borderId="44" xfId="0" applyFont="1" applyBorder="1" applyAlignment="1">
      <alignment horizontal="center" vertical="center"/>
    </xf>
    <xf numFmtId="0" fontId="44" fillId="0" borderId="5" xfId="0" applyFont="1" applyBorder="1" applyAlignment="1">
      <alignment horizontal="left" vertical="center" wrapText="1"/>
    </xf>
    <xf numFmtId="1" fontId="44" fillId="0" borderId="5" xfId="0" applyNumberFormat="1" applyFont="1" applyBorder="1" applyAlignment="1">
      <alignment horizontal="right" vertical="center" indent="1"/>
    </xf>
    <xf numFmtId="1" fontId="44" fillId="0" borderId="28" xfId="0" applyNumberFormat="1" applyFont="1" applyBorder="1" applyAlignment="1">
      <alignment horizontal="right" vertical="center" indent="1"/>
    </xf>
    <xf numFmtId="0" fontId="45" fillId="0" borderId="45" xfId="0" applyFont="1" applyBorder="1" applyAlignment="1">
      <alignment horizontal="center" vertical="center"/>
    </xf>
    <xf numFmtId="0" fontId="45" fillId="0" borderId="4" xfId="0" applyFont="1" applyBorder="1" applyAlignment="1">
      <alignment horizontal="center" vertical="center"/>
    </xf>
    <xf numFmtId="0" fontId="45" fillId="0" borderId="7" xfId="0" applyFont="1" applyBorder="1" applyAlignment="1">
      <alignment horizontal="center" vertical="center"/>
    </xf>
    <xf numFmtId="2" fontId="45" fillId="0" borderId="5" xfId="0" applyNumberFormat="1" applyFont="1" applyFill="1" applyBorder="1" applyAlignment="1">
      <alignment horizontal="right" vertical="center" indent="1"/>
    </xf>
    <xf numFmtId="2" fontId="45" fillId="0" borderId="5" xfId="0" applyNumberFormat="1" applyFont="1" applyBorder="1" applyAlignment="1">
      <alignment horizontal="right" vertical="center" indent="1"/>
    </xf>
    <xf numFmtId="2" fontId="45" fillId="0" borderId="27" xfId="0" applyNumberFormat="1" applyFont="1" applyBorder="1" applyAlignment="1">
      <alignment horizontal="right" vertical="center" indent="1"/>
    </xf>
    <xf numFmtId="0" fontId="45" fillId="0" borderId="5" xfId="0" applyNumberFormat="1" applyFont="1" applyBorder="1" applyAlignment="1">
      <alignment horizontal="right" vertical="center" indent="1"/>
    </xf>
    <xf numFmtId="0" fontId="44" fillId="0" borderId="1" xfId="0" applyFont="1" applyBorder="1" applyAlignment="1">
      <alignment horizontal="center" vertical="center"/>
    </xf>
    <xf numFmtId="0" fontId="44" fillId="0" borderId="3" xfId="0" applyFont="1" applyBorder="1" applyAlignment="1">
      <alignment vertical="center"/>
    </xf>
    <xf numFmtId="0" fontId="44" fillId="0" borderId="1" xfId="0" applyFont="1" applyBorder="1" applyAlignment="1">
      <alignment vertical="center"/>
    </xf>
    <xf numFmtId="0" fontId="44" fillId="0" borderId="12" xfId="0" applyFont="1" applyBorder="1" applyAlignment="1">
      <alignment vertical="center"/>
    </xf>
    <xf numFmtId="0" fontId="45" fillId="0" borderId="8" xfId="0" applyNumberFormat="1" applyFont="1" applyFill="1" applyBorder="1" applyAlignment="1">
      <alignment horizontal="right" vertical="center" indent="1"/>
    </xf>
    <xf numFmtId="0" fontId="45" fillId="0" borderId="8" xfId="0" applyNumberFormat="1" applyFont="1" applyBorder="1" applyAlignment="1">
      <alignment horizontal="right" vertical="center" indent="1"/>
    </xf>
    <xf numFmtId="0" fontId="45" fillId="0" borderId="46" xfId="0" applyNumberFormat="1" applyFont="1" applyBorder="1" applyAlignment="1">
      <alignment horizontal="right" vertical="center" indent="1"/>
    </xf>
    <xf numFmtId="0" fontId="45" fillId="0" borderId="47" xfId="0" applyFont="1" applyBorder="1" applyAlignment="1">
      <alignment vertical="center"/>
    </xf>
    <xf numFmtId="0" fontId="45" fillId="0" borderId="5" xfId="0" applyNumberFormat="1" applyFont="1" applyFill="1" applyBorder="1" applyAlignment="1">
      <alignment horizontal="right" vertical="center" indent="1"/>
    </xf>
    <xf numFmtId="2" fontId="45" fillId="0" borderId="6" xfId="0" applyNumberFormat="1" applyFont="1" applyBorder="1" applyAlignment="1">
      <alignment horizontal="right" vertical="center" indent="1"/>
    </xf>
    <xf numFmtId="2" fontId="45" fillId="0" borderId="28" xfId="0" applyNumberFormat="1" applyFont="1" applyBorder="1" applyAlignment="1">
      <alignment horizontal="right" vertical="center" indent="1"/>
    </xf>
    <xf numFmtId="0" fontId="44" fillId="0" borderId="13" xfId="0" applyFont="1" applyBorder="1" applyAlignment="1">
      <alignment horizontal="center" vertical="center"/>
    </xf>
    <xf numFmtId="0" fontId="44" fillId="0" borderId="10" xfId="0" applyFont="1" applyBorder="1" applyAlignment="1">
      <alignment vertical="center" wrapText="1"/>
    </xf>
    <xf numFmtId="0" fontId="44" fillId="0" borderId="13" xfId="0" applyFont="1" applyBorder="1" applyAlignment="1">
      <alignment vertical="center" wrapText="1"/>
    </xf>
    <xf numFmtId="0" fontId="44" fillId="0" borderId="48" xfId="0" applyFont="1" applyBorder="1" applyAlignment="1">
      <alignment vertical="center" wrapText="1"/>
    </xf>
    <xf numFmtId="0" fontId="44" fillId="0" borderId="49" xfId="0" applyFont="1" applyBorder="1" applyAlignment="1">
      <alignment horizontal="center" vertical="center"/>
    </xf>
    <xf numFmtId="0" fontId="44" fillId="0" borderId="50" xfId="0" applyFont="1" applyBorder="1" applyAlignment="1">
      <alignment horizontal="center" vertical="center"/>
    </xf>
    <xf numFmtId="0" fontId="44" fillId="0" borderId="51" xfId="0" applyFont="1" applyBorder="1" applyAlignment="1">
      <alignment vertical="center" wrapText="1"/>
    </xf>
    <xf numFmtId="0" fontId="44" fillId="0" borderId="50" xfId="0" applyFont="1" applyBorder="1" applyAlignment="1">
      <alignment vertical="center" wrapText="1"/>
    </xf>
    <xf numFmtId="0" fontId="44" fillId="0" borderId="52" xfId="0" applyFont="1" applyBorder="1" applyAlignment="1">
      <alignment vertical="center" wrapText="1"/>
    </xf>
    <xf numFmtId="0" fontId="44" fillId="0" borderId="0" xfId="0" applyFont="1" applyAlignment="1">
      <alignment horizontal="left" vertical="center"/>
    </xf>
    <xf numFmtId="0" fontId="44" fillId="0" borderId="0" xfId="0" applyFont="1" applyBorder="1" applyAlignment="1">
      <alignment horizontal="left" vertical="center"/>
    </xf>
    <xf numFmtId="0" fontId="45" fillId="0" borderId="0" xfId="0" applyFont="1" applyBorder="1" applyAlignment="1">
      <alignment horizontal="left" vertical="center"/>
    </xf>
    <xf numFmtId="0" fontId="47" fillId="0" borderId="0" xfId="0" applyFont="1" applyAlignment="1">
      <alignment vertical="center"/>
    </xf>
    <xf numFmtId="0" fontId="48" fillId="0" borderId="0" xfId="0" applyFont="1" applyFill="1" applyAlignment="1">
      <alignment horizontal="left" vertical="center"/>
    </xf>
    <xf numFmtId="0" fontId="48" fillId="0" borderId="0" xfId="0" applyFont="1" applyFill="1" applyAlignment="1">
      <alignment vertical="center"/>
    </xf>
    <xf numFmtId="0" fontId="44" fillId="0" borderId="0" xfId="0" applyFont="1" applyAlignment="1">
      <alignment vertical="center" wrapText="1"/>
    </xf>
    <xf numFmtId="0" fontId="44" fillId="0" borderId="0" xfId="0" applyFont="1" applyFill="1" applyAlignment="1">
      <alignment horizontal="left" vertical="center" wrapText="1"/>
    </xf>
    <xf numFmtId="0" fontId="44" fillId="0" borderId="0" xfId="0" applyFont="1" applyAlignment="1">
      <alignment horizontal="left" vertical="center" wrapText="1"/>
    </xf>
    <xf numFmtId="190" fontId="44" fillId="0" borderId="0" xfId="10" applyNumberFormat="1" applyFont="1" applyAlignment="1">
      <alignment vertical="center"/>
    </xf>
    <xf numFmtId="191" fontId="44" fillId="0" borderId="0" xfId="0" applyNumberFormat="1" applyFont="1" applyAlignment="1">
      <alignment vertical="center"/>
    </xf>
    <xf numFmtId="0" fontId="44" fillId="0" borderId="42" xfId="0" applyFont="1" applyBorder="1" applyAlignment="1">
      <alignment horizontal="left" vertical="center" wrapText="1"/>
    </xf>
    <xf numFmtId="0" fontId="44" fillId="0" borderId="43" xfId="0" applyFont="1" applyBorder="1" applyAlignment="1">
      <alignment horizontal="left" vertical="center" wrapText="1"/>
    </xf>
    <xf numFmtId="190" fontId="44" fillId="0" borderId="0" xfId="0" applyNumberFormat="1" applyFont="1" applyAlignment="1">
      <alignment vertical="center"/>
    </xf>
    <xf numFmtId="0" fontId="44" fillId="0" borderId="44" xfId="0" applyFont="1" applyBorder="1" applyAlignment="1">
      <alignment horizontal="left" vertical="center" wrapText="1"/>
    </xf>
    <xf numFmtId="0" fontId="49" fillId="0" borderId="0" xfId="0" applyFont="1" applyAlignment="1">
      <alignment vertical="center"/>
    </xf>
    <xf numFmtId="0" fontId="44" fillId="0" borderId="0" xfId="599" applyFont="1" applyAlignment="1">
      <alignment vertical="center"/>
    </xf>
    <xf numFmtId="0" fontId="44" fillId="0" borderId="0" xfId="599" applyFont="1" applyAlignment="1">
      <alignment vertical="center" wrapText="1"/>
    </xf>
    <xf numFmtId="0" fontId="44" fillId="0" borderId="0" xfId="599" applyFont="1" applyAlignment="1">
      <alignment horizontal="center"/>
    </xf>
    <xf numFmtId="0" fontId="44" fillId="0" borderId="0" xfId="599" applyFont="1" applyAlignment="1">
      <alignment horizontal="left" wrapText="1"/>
    </xf>
    <xf numFmtId="0" fontId="44" fillId="0" borderId="0" xfId="599" applyFont="1"/>
    <xf numFmtId="0" fontId="45" fillId="0" borderId="0" xfId="599" applyFont="1" applyAlignment="1">
      <alignment horizontal="center" vertical="center"/>
    </xf>
    <xf numFmtId="0" fontId="45" fillId="0" borderId="0" xfId="599" applyFont="1" applyAlignment="1">
      <alignment horizontal="left" vertical="center"/>
    </xf>
    <xf numFmtId="0" fontId="45" fillId="6" borderId="5" xfId="599" applyFont="1" applyFill="1" applyBorder="1" applyAlignment="1">
      <alignment horizontal="center" vertical="center"/>
    </xf>
    <xf numFmtId="0" fontId="45" fillId="6" borderId="5" xfId="599" applyFont="1" applyFill="1" applyBorder="1" applyAlignment="1">
      <alignment horizontal="center" vertical="center" wrapText="1"/>
    </xf>
    <xf numFmtId="0" fontId="45" fillId="6" borderId="6" xfId="599" applyFont="1" applyFill="1" applyBorder="1" applyAlignment="1">
      <alignment horizontal="center" vertical="center"/>
    </xf>
    <xf numFmtId="0" fontId="45" fillId="0" borderId="14" xfId="599" applyFont="1" applyBorder="1" applyAlignment="1">
      <alignment vertical="center"/>
    </xf>
    <xf numFmtId="0" fontId="45" fillId="0" borderId="0" xfId="599" applyFont="1" applyBorder="1" applyAlignment="1">
      <alignment vertical="center"/>
    </xf>
    <xf numFmtId="0" fontId="44" fillId="0" borderId="5" xfId="599" applyFont="1" applyBorder="1" applyAlignment="1">
      <alignment horizontal="center" vertical="center"/>
    </xf>
    <xf numFmtId="0" fontId="44" fillId="0" borderId="5" xfId="599" applyFont="1" applyBorder="1" applyAlignment="1">
      <alignment vertical="center" wrapText="1"/>
    </xf>
    <xf numFmtId="0" fontId="50" fillId="8" borderId="5" xfId="22" applyFont="1" applyFill="1" applyBorder="1" applyAlignment="1" applyProtection="1">
      <alignment horizontal="left" vertical="center" wrapText="1"/>
    </xf>
    <xf numFmtId="0" fontId="44" fillId="0" borderId="6" xfId="22" applyFont="1" applyBorder="1" applyAlignment="1" applyProtection="1">
      <alignment horizontal="left" vertical="center" wrapText="1"/>
    </xf>
    <xf numFmtId="0" fontId="44" fillId="0" borderId="14" xfId="22" applyFont="1" applyBorder="1" applyAlignment="1" applyProtection="1">
      <alignment vertical="center" wrapText="1"/>
    </xf>
    <xf numFmtId="0" fontId="44" fillId="0" borderId="0" xfId="22" applyFont="1" applyBorder="1" applyAlignment="1" applyProtection="1">
      <alignment vertical="center" wrapText="1"/>
    </xf>
    <xf numFmtId="0" fontId="44" fillId="0" borderId="5" xfId="22" applyFont="1" applyFill="1" applyBorder="1" applyAlignment="1" applyProtection="1">
      <alignment horizontal="left" vertical="center" wrapText="1"/>
    </xf>
    <xf numFmtId="0" fontId="51" fillId="0" borderId="5" xfId="22" applyFont="1" applyFill="1" applyBorder="1" applyAlignment="1" applyProtection="1">
      <alignment horizontal="left" vertical="center" wrapText="1"/>
    </xf>
    <xf numFmtId="0" fontId="52" fillId="0" borderId="0" xfId="22" applyFont="1" applyAlignment="1" applyProtection="1">
      <alignment vertical="center"/>
    </xf>
    <xf numFmtId="0" fontId="45" fillId="0" borderId="5" xfId="599" applyFont="1" applyBorder="1" applyAlignment="1">
      <alignment horizontal="center" vertical="center" wrapText="1"/>
    </xf>
    <xf numFmtId="0" fontId="45" fillId="6" borderId="5" xfId="599" applyFont="1" applyFill="1" applyBorder="1" applyAlignment="1">
      <alignment horizontal="left" vertical="center" wrapText="1"/>
    </xf>
    <xf numFmtId="0" fontId="52" fillId="0" borderId="5" xfId="22" applyFont="1" applyBorder="1" applyAlignment="1" applyProtection="1">
      <alignment horizontal="center" vertical="center"/>
    </xf>
    <xf numFmtId="0" fontId="45" fillId="0" borderId="5" xfId="599" applyFont="1" applyBorder="1" applyAlignment="1">
      <alignment horizontal="center" vertical="center"/>
    </xf>
    <xf numFmtId="0" fontId="44" fillId="0" borderId="5" xfId="599" applyFont="1" applyBorder="1" applyAlignment="1">
      <alignment horizontal="left" vertical="center" wrapText="1"/>
    </xf>
    <xf numFmtId="0" fontId="44" fillId="0" borderId="5" xfId="599" applyFont="1" applyBorder="1" applyAlignment="1">
      <alignment horizontal="center" vertical="top"/>
    </xf>
    <xf numFmtId="0" fontId="52" fillId="0" borderId="5" xfId="22" applyFont="1" applyFill="1" applyBorder="1" applyAlignment="1" applyProtection="1">
      <alignment vertical="center" wrapText="1"/>
    </xf>
    <xf numFmtId="0" fontId="44" fillId="0" borderId="5" xfId="22" applyFont="1" applyFill="1" applyBorder="1" applyAlignment="1" applyProtection="1">
      <alignment vertical="center" wrapText="1"/>
    </xf>
    <xf numFmtId="0" fontId="44" fillId="0" borderId="5" xfId="22" applyFont="1" applyFill="1" applyBorder="1" applyAlignment="1" applyProtection="1">
      <alignment horizontal="center" vertical="center" wrapText="1"/>
    </xf>
    <xf numFmtId="0" fontId="44" fillId="0" borderId="8" xfId="22" applyFont="1" applyBorder="1" applyAlignment="1" applyProtection="1">
      <alignment horizontal="left" vertical="center" wrapText="1"/>
    </xf>
    <xf numFmtId="0" fontId="44" fillId="0" borderId="2" xfId="22" applyFont="1" applyBorder="1" applyAlignment="1" applyProtection="1">
      <alignment horizontal="left" vertical="center" wrapText="1"/>
    </xf>
    <xf numFmtId="0" fontId="52" fillId="0" borderId="5" xfId="22" applyFont="1" applyFill="1" applyBorder="1" applyAlignment="1" applyProtection="1">
      <alignment horizontal="left" vertical="center" wrapText="1"/>
    </xf>
    <xf numFmtId="0" fontId="44" fillId="0" borderId="9" xfId="22" applyFont="1" applyBorder="1" applyAlignment="1" applyProtection="1">
      <alignment horizontal="left" vertical="center" wrapText="1"/>
    </xf>
    <xf numFmtId="0" fontId="51" fillId="0" borderId="5" xfId="22" applyFont="1" applyBorder="1" applyAlignment="1" applyProtection="1">
      <alignment horizontal="left" vertical="center" wrapText="1"/>
    </xf>
    <xf numFmtId="0" fontId="44" fillId="0" borderId="5" xfId="22" applyFont="1" applyBorder="1" applyAlignment="1" applyProtection="1">
      <alignment horizontal="left" vertical="center" wrapText="1"/>
    </xf>
    <xf numFmtId="0" fontId="44" fillId="0" borderId="5" xfId="22" applyFont="1" applyBorder="1" applyAlignment="1" applyProtection="1">
      <alignment horizontal="center" vertical="center" wrapText="1"/>
    </xf>
    <xf numFmtId="0" fontId="45" fillId="11" borderId="5" xfId="599" applyFont="1" applyFill="1" applyBorder="1" applyAlignment="1">
      <alignment horizontal="center" vertical="center" wrapText="1"/>
    </xf>
    <xf numFmtId="0" fontId="53" fillId="11" borderId="5" xfId="22" applyFont="1" applyFill="1" applyBorder="1" applyAlignment="1" applyProtection="1">
      <alignment horizontal="left" vertical="center" wrapText="1"/>
    </xf>
    <xf numFmtId="0" fontId="45" fillId="11" borderId="5" xfId="22" applyFont="1" applyFill="1" applyBorder="1" applyAlignment="1" applyProtection="1">
      <alignment horizontal="left" vertical="center" wrapText="1"/>
    </xf>
    <xf numFmtId="0" fontId="45" fillId="11" borderId="5" xfId="22" applyFont="1" applyFill="1" applyBorder="1" applyAlignment="1" applyProtection="1">
      <alignment horizontal="center" vertical="center" wrapText="1"/>
    </xf>
    <xf numFmtId="0" fontId="44" fillId="0" borderId="0" xfId="599" applyFont="1" applyBorder="1" applyAlignment="1">
      <alignment horizontal="center" vertical="center"/>
    </xf>
    <xf numFmtId="0" fontId="44" fillId="0" borderId="0" xfId="599" applyFont="1" applyBorder="1" applyAlignment="1">
      <alignment vertical="center" wrapText="1"/>
    </xf>
    <xf numFmtId="0" fontId="19" fillId="0" borderId="0" xfId="22" applyFont="1" applyBorder="1" applyAlignment="1" applyProtection="1">
      <alignment horizontal="left" vertical="center" wrapText="1"/>
    </xf>
    <xf numFmtId="0" fontId="44" fillId="0" borderId="0" xfId="22" applyFont="1" applyBorder="1" applyAlignment="1" applyProtection="1">
      <alignment horizontal="left" vertical="center" wrapText="1"/>
    </xf>
    <xf numFmtId="0" fontId="54" fillId="0" borderId="0" xfId="22" applyFont="1" applyBorder="1" applyAlignment="1" applyProtection="1">
      <alignment horizontal="center" vertical="center" wrapText="1"/>
    </xf>
    <xf numFmtId="0" fontId="54" fillId="0" borderId="0" xfId="22" applyFont="1" applyBorder="1" applyAlignment="1" applyProtection="1">
      <alignment horizontal="left" vertical="center" wrapText="1"/>
    </xf>
    <xf numFmtId="0" fontId="44" fillId="0" borderId="6" xfId="0" applyFont="1" applyFill="1" applyBorder="1" applyAlignment="1" quotePrefix="1">
      <alignment horizontal="left" vertical="center" wrapText="1"/>
    </xf>
    <xf numFmtId="0" fontId="48" fillId="0" borderId="0" xfId="0" applyFont="1" applyFill="1" applyAlignment="1" quotePrefix="1">
      <alignment vertical="center"/>
    </xf>
    <xf numFmtId="0" fontId="12" fillId="0" borderId="5" xfId="0" applyFont="1" applyFill="1" applyBorder="1" applyAlignment="1" quotePrefix="1">
      <alignment horizontal="left" vertical="center" wrapText="1"/>
    </xf>
    <xf numFmtId="0" fontId="23" fillId="0" borderId="0" xfId="0" applyFont="1" applyFill="1" applyBorder="1" applyAlignment="1" quotePrefix="1">
      <alignment vertical="center"/>
    </xf>
    <xf numFmtId="184" fontId="15" fillId="0" borderId="0" xfId="0" applyNumberFormat="1" applyFont="1" applyFill="1" applyBorder="1" applyAlignment="1" applyProtection="1" quotePrefix="1">
      <alignment horizontal="left" vertical="center"/>
    </xf>
    <xf numFmtId="0" fontId="12" fillId="0" borderId="1" xfId="0" applyFont="1" applyFill="1" applyBorder="1" applyAlignment="1" quotePrefix="1">
      <alignment horizontal="center" vertical="top"/>
    </xf>
    <xf numFmtId="0" fontId="12" fillId="0" borderId="0" xfId="0" applyFont="1" applyBorder="1" applyAlignment="1" quotePrefix="1">
      <alignment horizontal="left" vertical="center"/>
    </xf>
    <xf numFmtId="49" fontId="12" fillId="0" borderId="7" xfId="0" applyNumberFormat="1" applyFont="1" applyFill="1" applyBorder="1" applyAlignment="1" quotePrefix="1">
      <alignment horizontal="center" vertical="center" wrapText="1"/>
    </xf>
    <xf numFmtId="49" fontId="12" fillId="0" borderId="7" xfId="0" applyNumberFormat="1" applyFont="1" applyBorder="1" applyAlignment="1" quotePrefix="1">
      <alignment horizontal="center" vertical="center" wrapText="1"/>
    </xf>
    <xf numFmtId="49" fontId="12" fillId="4" borderId="7" xfId="0" applyNumberFormat="1" applyFont="1" applyFill="1" applyBorder="1" applyAlignment="1" quotePrefix="1">
      <alignment horizontal="center" vertical="center" wrapText="1"/>
    </xf>
    <xf numFmtId="49" fontId="12" fillId="0" borderId="5" xfId="0" applyNumberFormat="1" applyFont="1" applyFill="1" applyBorder="1" applyAlignment="1" quotePrefix="1">
      <alignment horizontal="center" vertical="center" wrapText="1"/>
    </xf>
    <xf numFmtId="0" fontId="12" fillId="7" borderId="3" xfId="0" applyFont="1" applyFill="1" applyBorder="1" applyAlignment="1" quotePrefix="1">
      <alignment horizontal="center" vertical="center" wrapText="1"/>
    </xf>
    <xf numFmtId="0" fontId="12" fillId="0" borderId="7" xfId="0" applyFont="1" applyBorder="1" applyAlignment="1" quotePrefix="1">
      <alignment horizontal="center" vertical="center"/>
    </xf>
    <xf numFmtId="0" fontId="12" fillId="0" borderId="5" xfId="0" applyFont="1" applyBorder="1" applyAlignment="1" quotePrefix="1">
      <alignment horizontal="center" vertical="center"/>
    </xf>
    <xf numFmtId="0" fontId="12" fillId="0" borderId="5" xfId="0" applyFont="1" applyFill="1" applyBorder="1" applyAlignment="1" quotePrefix="1">
      <alignment horizontal="center" vertical="center"/>
    </xf>
    <xf numFmtId="187" fontId="12" fillId="0" borderId="4" xfId="0" applyNumberFormat="1" applyFont="1" applyBorder="1" applyAlignment="1" quotePrefix="1">
      <alignment horizontal="left" vertical="center" wrapText="1"/>
    </xf>
    <xf numFmtId="0" fontId="12" fillId="0" borderId="4" xfId="0" applyFont="1" applyBorder="1" applyAlignment="1" quotePrefix="1">
      <alignment horizontal="left" vertical="center" wrapText="1"/>
    </xf>
    <xf numFmtId="188" fontId="12" fillId="0" borderId="4" xfId="0" applyNumberFormat="1" applyFont="1" applyBorder="1" applyAlignment="1" quotePrefix="1">
      <alignment horizontal="left" vertical="center" wrapText="1"/>
    </xf>
    <xf numFmtId="58" fontId="15" fillId="0" borderId="6" xfId="0" applyNumberFormat="1" applyFont="1" applyFill="1" applyBorder="1" applyAlignment="1" quotePrefix="1">
      <alignment horizontal="center" vertical="top" wrapText="1"/>
    </xf>
    <xf numFmtId="58" fontId="12" fillId="0" borderId="6" xfId="0" applyNumberFormat="1" applyFont="1" applyFill="1" applyBorder="1" applyAlignment="1" quotePrefix="1">
      <alignment horizontal="center" vertical="top" wrapText="1"/>
    </xf>
    <xf numFmtId="0" fontId="0" fillId="0" borderId="2" xfId="0" applyBorder="1" quotePrefix="1"/>
  </cellXfs>
  <cellStyles count="601">
    <cellStyle name="Normal" xfId="0" builtinId="0"/>
    <cellStyle name="Comma 341" xfId="1"/>
    <cellStyle name="Comma 336" xfId="2"/>
    <cellStyle name="Comma 291" xfId="3"/>
    <cellStyle name="Comma 286" xfId="4"/>
    <cellStyle name="Comma [0]" xfId="5" builtinId="6"/>
    <cellStyle name="Comma 97" xfId="6"/>
    <cellStyle name="40% - Accent1" xfId="7" builtinId="31"/>
    <cellStyle name="Comma 112" xfId="8"/>
    <cellStyle name="Comma 107" xfId="9"/>
    <cellStyle name="Comma" xfId="10" builtinId="3"/>
    <cellStyle name="Comma 211" xfId="11"/>
    <cellStyle name="Comma 206" xfId="12"/>
    <cellStyle name="Comma 161" xfId="13"/>
    <cellStyle name="Comma 156" xfId="14"/>
    <cellStyle name="Comma 499" xfId="15"/>
    <cellStyle name="Currency [0]" xfId="16" builtinId="7"/>
    <cellStyle name="Comma 101" xfId="17"/>
    <cellStyle name="Currency" xfId="18" builtinId="4"/>
    <cellStyle name="Percent" xfId="19" builtinId="5"/>
    <cellStyle name="Comma 162" xfId="20"/>
    <cellStyle name="Comma 157" xfId="21"/>
    <cellStyle name="Hyperlink" xfId="22" builtinId="8"/>
    <cellStyle name="Comma 207" xfId="23"/>
    <cellStyle name="Comma 212" xfId="24"/>
    <cellStyle name="Comma 179" xfId="25"/>
    <cellStyle name="Comma 184" xfId="26"/>
    <cellStyle name="Comma 229" xfId="27"/>
    <cellStyle name="Comma 234" xfId="28"/>
    <cellStyle name="60% - Accent4" xfId="29" builtinId="44"/>
    <cellStyle name="Followed Hyperlink" xfId="30" builtinId="9"/>
    <cellStyle name="Comma 45" xfId="31"/>
    <cellStyle name="Comma 50" xfId="32"/>
    <cellStyle name="Check Cell" xfId="33" builtinId="23"/>
    <cellStyle name="Comma 54" xfId="34"/>
    <cellStyle name="Comma 49" xfId="35"/>
    <cellStyle name="Heading 2" xfId="36" builtinId="17"/>
    <cellStyle name="Note" xfId="37" builtinId="10"/>
    <cellStyle name="40% - Accent3" xfId="38" builtinId="39"/>
    <cellStyle name="Comma 99" xfId="39"/>
    <cellStyle name="Warning Text" xfId="40" builtinId="11"/>
    <cellStyle name="40% - Accent2" xfId="41" builtinId="35"/>
    <cellStyle name="Comma 98" xfId="42"/>
    <cellStyle name="Comma 108" xfId="43"/>
    <cellStyle name="Comma 113" xfId="44"/>
    <cellStyle name="Title" xfId="45" builtinId="15"/>
    <cellStyle name="CExplanatory Text" xfId="46" builtinId="53"/>
    <cellStyle name="Comma 95" xfId="47"/>
    <cellStyle name="Heading 1" xfId="48" builtinId="16"/>
    <cellStyle name="Heading 3" xfId="49" builtinId="18"/>
    <cellStyle name="Heading 4" xfId="50" builtinId="19"/>
    <cellStyle name="Input" xfId="51" builtinId="20"/>
    <cellStyle name="Comma 70" xfId="52"/>
    <cellStyle name="Comma 65" xfId="53"/>
    <cellStyle name="Comma 178" xfId="54"/>
    <cellStyle name="Comma 183" xfId="55"/>
    <cellStyle name="Comma 228" xfId="56"/>
    <cellStyle name="Comma 233" xfId="57"/>
    <cellStyle name="60% - Accent3" xfId="58" builtinId="40"/>
    <cellStyle name="Good" xfId="59" builtinId="26"/>
    <cellStyle name="Comma 39" xfId="60"/>
    <cellStyle name="Comma 44" xfId="61"/>
    <cellStyle name="Output" xfId="62" builtinId="21"/>
    <cellStyle name="20% - Accent1" xfId="63" builtinId="30"/>
    <cellStyle name="Calculation" xfId="64" builtinId="22"/>
    <cellStyle name="Comma 396" xfId="65"/>
    <cellStyle name="Comma 446" xfId="66"/>
    <cellStyle name="Comma 451" xfId="67"/>
    <cellStyle name="Comma 501" xfId="68"/>
    <cellStyle name="Linked Cell" xfId="69" builtinId="24"/>
    <cellStyle name="Total" xfId="70" builtinId="25"/>
    <cellStyle name="Bad" xfId="71" builtinId="27"/>
    <cellStyle name="Neutral" xfId="72" builtinId="28"/>
    <cellStyle name="Comma 266" xfId="73"/>
    <cellStyle name="Comma 271" xfId="74"/>
    <cellStyle name="Comma 316" xfId="75"/>
    <cellStyle name="Comma 321" xfId="76"/>
    <cellStyle name="Accent1" xfId="77" builtinId="29"/>
    <cellStyle name="20% - Accent5" xfId="78" builtinId="46"/>
    <cellStyle name="Comma 176" xfId="79"/>
    <cellStyle name="Comma 181" xfId="80"/>
    <cellStyle name="Comma 226" xfId="81"/>
    <cellStyle name="Comma 231" xfId="82"/>
    <cellStyle name="60% - Accent1" xfId="83" builtinId="32"/>
    <cellStyle name="Accent2" xfId="84" builtinId="33"/>
    <cellStyle name="20% - Accent2" xfId="85" builtinId="34"/>
    <cellStyle name="20% - Accent6" xfId="86" builtinId="50"/>
    <cellStyle name="Comma 177" xfId="87"/>
    <cellStyle name="Comma 182" xfId="88"/>
    <cellStyle name="Comma 227" xfId="89"/>
    <cellStyle name="Comma 232" xfId="90"/>
    <cellStyle name="60% - Accent2" xfId="91" builtinId="36"/>
    <cellStyle name="Accent3" xfId="92" builtinId="37"/>
    <cellStyle name="20% - Accent3" xfId="93" builtinId="38"/>
    <cellStyle name="Accent4" xfId="94" builtinId="41"/>
    <cellStyle name="20% - Accent4" xfId="95" builtinId="42"/>
    <cellStyle name="40% - Accent4" xfId="96" builtinId="43"/>
    <cellStyle name="Accent5" xfId="97" builtinId="45"/>
    <cellStyle name="40% - Accent5" xfId="98" builtinId="47"/>
    <cellStyle name="Comma 185" xfId="99"/>
    <cellStyle name="Comma 190" xfId="100"/>
    <cellStyle name="Comma 235" xfId="101"/>
    <cellStyle name="Comma 240" xfId="102"/>
    <cellStyle name="60% - Accent5" xfId="103" builtinId="48"/>
    <cellStyle name="Accent6" xfId="104" builtinId="49"/>
    <cellStyle name="40% - Accent6" xfId="105" builtinId="51"/>
    <cellStyle name="Comma 186" xfId="106"/>
    <cellStyle name="Comma 191" xfId="107"/>
    <cellStyle name="Comma 236" xfId="108"/>
    <cellStyle name="Comma 241" xfId="109"/>
    <cellStyle name="60% - Accent6" xfId="110" builtinId="52"/>
    <cellStyle name="Comma 109" xfId="111"/>
    <cellStyle name="Comma 114" xfId="112"/>
    <cellStyle name="Comma 110" xfId="113"/>
    <cellStyle name="Comma 105" xfId="114"/>
    <cellStyle name="Comma 111" xfId="115"/>
    <cellStyle name="Comma 106" xfId="116"/>
    <cellStyle name="Comma 11" xfId="117"/>
    <cellStyle name="Comma [0] 2" xfId="118"/>
    <cellStyle name="Comma 356" xfId="119"/>
    <cellStyle name="Comma 361" xfId="120"/>
    <cellStyle name="Comma 406" xfId="121"/>
    <cellStyle name="Comma 411" xfId="122"/>
    <cellStyle name="Comma 10" xfId="123"/>
    <cellStyle name="Comma 100" xfId="124"/>
    <cellStyle name="Comma 102" xfId="125"/>
    <cellStyle name="Comma 103" xfId="126"/>
    <cellStyle name="Comma 104" xfId="127"/>
    <cellStyle name="Comma 115" xfId="128"/>
    <cellStyle name="Comma 120" xfId="129"/>
    <cellStyle name="Comma 116" xfId="130"/>
    <cellStyle name="Comma 121" xfId="131"/>
    <cellStyle name="Comma 117" xfId="132"/>
    <cellStyle name="Comma 122" xfId="133"/>
    <cellStyle name="Comma 118" xfId="134"/>
    <cellStyle name="Comma 123" xfId="135"/>
    <cellStyle name="Comma 119" xfId="136"/>
    <cellStyle name="Comma 124" xfId="137"/>
    <cellStyle name="Comma 12" xfId="138"/>
    <cellStyle name="Comma 125" xfId="139"/>
    <cellStyle name="Comma 130" xfId="140"/>
    <cellStyle name="Comma 126" xfId="141"/>
    <cellStyle name="Comma 131" xfId="142"/>
    <cellStyle name="Comma 127" xfId="143"/>
    <cellStyle name="Comma 132" xfId="144"/>
    <cellStyle name="Comma 128" xfId="145"/>
    <cellStyle name="Comma 133" xfId="146"/>
    <cellStyle name="Comma 129" xfId="147"/>
    <cellStyle name="Comma 134" xfId="148"/>
    <cellStyle name="Comma 13" xfId="149"/>
    <cellStyle name="Comma 135" xfId="150"/>
    <cellStyle name="Comma 140" xfId="151"/>
    <cellStyle name="Comma 136" xfId="152"/>
    <cellStyle name="Comma 141" xfId="153"/>
    <cellStyle name="Comma 137" xfId="154"/>
    <cellStyle name="Comma 142" xfId="155"/>
    <cellStyle name="Comma 138" xfId="156"/>
    <cellStyle name="Comma 143" xfId="157"/>
    <cellStyle name="Comma 139" xfId="158"/>
    <cellStyle name="Comma 144" xfId="159"/>
    <cellStyle name="Comma 14" xfId="160"/>
    <cellStyle name="Comma 145" xfId="161"/>
    <cellStyle name="Comma 150" xfId="162"/>
    <cellStyle name="Comma 200" xfId="163"/>
    <cellStyle name="Comma 146" xfId="164"/>
    <cellStyle name="Comma 151" xfId="165"/>
    <cellStyle name="Comma 201" xfId="166"/>
    <cellStyle name="Comma 147" xfId="167"/>
    <cellStyle name="Comma 152" xfId="168"/>
    <cellStyle name="Comma 202" xfId="169"/>
    <cellStyle name="Comma 148" xfId="170"/>
    <cellStyle name="Comma 153" xfId="171"/>
    <cellStyle name="Comma 203" xfId="172"/>
    <cellStyle name="Comma 149" xfId="173"/>
    <cellStyle name="Comma 154" xfId="174"/>
    <cellStyle name="Comma 204" xfId="175"/>
    <cellStyle name="Comma 15" xfId="176"/>
    <cellStyle name="Comma 20" xfId="177"/>
    <cellStyle name="Comma 155" xfId="178"/>
    <cellStyle name="Comma 160" xfId="179"/>
    <cellStyle name="Comma 205" xfId="180"/>
    <cellStyle name="Comma 210" xfId="181"/>
    <cellStyle name="Comma 158" xfId="182"/>
    <cellStyle name="Comma 163" xfId="183"/>
    <cellStyle name="Comma 208" xfId="184"/>
    <cellStyle name="Comma 213" xfId="185"/>
    <cellStyle name="Comma 159" xfId="186"/>
    <cellStyle name="Comma 164" xfId="187"/>
    <cellStyle name="Comma 209" xfId="188"/>
    <cellStyle name="Comma 214" xfId="189"/>
    <cellStyle name="Comma 16" xfId="190"/>
    <cellStyle name="Comma 21" xfId="191"/>
    <cellStyle name="Comma 165" xfId="192"/>
    <cellStyle name="Comma 170" xfId="193"/>
    <cellStyle name="Comma 215" xfId="194"/>
    <cellStyle name="Comma 220" xfId="195"/>
    <cellStyle name="Comma 166" xfId="196"/>
    <cellStyle name="Comma 171" xfId="197"/>
    <cellStyle name="Comma 216" xfId="198"/>
    <cellStyle name="Comma 221" xfId="199"/>
    <cellStyle name="Comma 167" xfId="200"/>
    <cellStyle name="Comma 172" xfId="201"/>
    <cellStyle name="Comma 217" xfId="202"/>
    <cellStyle name="Comma 222" xfId="203"/>
    <cellStyle name="Comma 168" xfId="204"/>
    <cellStyle name="Comma 173" xfId="205"/>
    <cellStyle name="Comma 218" xfId="206"/>
    <cellStyle name="Comma 223" xfId="207"/>
    <cellStyle name="Comma 169" xfId="208"/>
    <cellStyle name="Comma 174" xfId="209"/>
    <cellStyle name="Comma 219" xfId="210"/>
    <cellStyle name="Comma 224" xfId="211"/>
    <cellStyle name="Comma 17" xfId="212"/>
    <cellStyle name="Comma 22" xfId="213"/>
    <cellStyle name="Comma 175" xfId="214"/>
    <cellStyle name="Comma 180" xfId="215"/>
    <cellStyle name="Comma 225" xfId="216"/>
    <cellStyle name="Comma 230" xfId="217"/>
    <cellStyle name="Comma 18" xfId="218"/>
    <cellStyle name="Comma 23" xfId="219"/>
    <cellStyle name="Comma 187" xfId="220"/>
    <cellStyle name="Comma 192" xfId="221"/>
    <cellStyle name="Comma 237" xfId="222"/>
    <cellStyle name="Comma 242" xfId="223"/>
    <cellStyle name="Comma 188" xfId="224"/>
    <cellStyle name="Comma 193" xfId="225"/>
    <cellStyle name="Comma 238" xfId="226"/>
    <cellStyle name="Comma 243" xfId="227"/>
    <cellStyle name="Comma 189" xfId="228"/>
    <cellStyle name="Comma 194" xfId="229"/>
    <cellStyle name="Comma 239" xfId="230"/>
    <cellStyle name="Comma 244" xfId="231"/>
    <cellStyle name="Comma 19" xfId="232"/>
    <cellStyle name="Comma 24" xfId="233"/>
    <cellStyle name="Comma 195" xfId="234"/>
    <cellStyle name="Comma 245" xfId="235"/>
    <cellStyle name="Comma 250" xfId="236"/>
    <cellStyle name="Comma 300" xfId="237"/>
    <cellStyle name="Comma 196" xfId="238"/>
    <cellStyle name="Comma 246" xfId="239"/>
    <cellStyle name="Comma 251" xfId="240"/>
    <cellStyle name="Comma 301" xfId="241"/>
    <cellStyle name="Comma 197" xfId="242"/>
    <cellStyle name="Comma 247" xfId="243"/>
    <cellStyle name="Comma 252" xfId="244"/>
    <cellStyle name="Comma 302" xfId="245"/>
    <cellStyle name="Comma 198" xfId="246"/>
    <cellStyle name="Comma 248" xfId="247"/>
    <cellStyle name="Comma 253" xfId="248"/>
    <cellStyle name="Comma 303" xfId="249"/>
    <cellStyle name="Comma 199" xfId="250"/>
    <cellStyle name="Comma 249" xfId="251"/>
    <cellStyle name="Comma 254" xfId="252"/>
    <cellStyle name="Comma 304" xfId="253"/>
    <cellStyle name="Comma 2" xfId="254"/>
    <cellStyle name="Comma 25" xfId="255"/>
    <cellStyle name="Comma 30" xfId="256"/>
    <cellStyle name="Comma 255" xfId="257"/>
    <cellStyle name="Comma 260" xfId="258"/>
    <cellStyle name="Comma 305" xfId="259"/>
    <cellStyle name="Comma 310" xfId="260"/>
    <cellStyle name="Comma 256" xfId="261"/>
    <cellStyle name="Comma 261" xfId="262"/>
    <cellStyle name="Comma 306" xfId="263"/>
    <cellStyle name="Comma 311" xfId="264"/>
    <cellStyle name="Comma 257" xfId="265"/>
    <cellStyle name="Comma 262" xfId="266"/>
    <cellStyle name="Comma 307" xfId="267"/>
    <cellStyle name="Comma 312" xfId="268"/>
    <cellStyle name="Comma 258" xfId="269"/>
    <cellStyle name="Comma 263" xfId="270"/>
    <cellStyle name="Comma 308" xfId="271"/>
    <cellStyle name="Comma 313" xfId="272"/>
    <cellStyle name="Comma 259" xfId="273"/>
    <cellStyle name="Comma 264" xfId="274"/>
    <cellStyle name="Comma 309" xfId="275"/>
    <cellStyle name="Comma 314" xfId="276"/>
    <cellStyle name="Comma 26" xfId="277"/>
    <cellStyle name="Comma 31" xfId="278"/>
    <cellStyle name="Comma 265" xfId="279"/>
    <cellStyle name="Comma 270" xfId="280"/>
    <cellStyle name="Comma 315" xfId="281"/>
    <cellStyle name="Comma 320" xfId="282"/>
    <cellStyle name="Comma 267" xfId="283"/>
    <cellStyle name="Comma 272" xfId="284"/>
    <cellStyle name="Comma 317" xfId="285"/>
    <cellStyle name="Comma 322" xfId="286"/>
    <cellStyle name="Comma 268" xfId="287"/>
    <cellStyle name="Comma 273" xfId="288"/>
    <cellStyle name="Comma 318" xfId="289"/>
    <cellStyle name="Comma 323" xfId="290"/>
    <cellStyle name="Comma 269" xfId="291"/>
    <cellStyle name="Comma 274" xfId="292"/>
    <cellStyle name="Comma 319" xfId="293"/>
    <cellStyle name="Comma 324" xfId="294"/>
    <cellStyle name="Comma 27" xfId="295"/>
    <cellStyle name="Comma 32" xfId="296"/>
    <cellStyle name="Comma 275" xfId="297"/>
    <cellStyle name="Comma 280" xfId="298"/>
    <cellStyle name="Comma 325" xfId="299"/>
    <cellStyle name="Comma 330" xfId="300"/>
    <cellStyle name="Comma 276" xfId="301"/>
    <cellStyle name="Comma 281" xfId="302"/>
    <cellStyle name="Comma 326" xfId="303"/>
    <cellStyle name="Comma 331" xfId="304"/>
    <cellStyle name="Comma 277" xfId="305"/>
    <cellStyle name="Comma 282" xfId="306"/>
    <cellStyle name="Comma 327" xfId="307"/>
    <cellStyle name="Comma 332" xfId="308"/>
    <cellStyle name="Comma 278" xfId="309"/>
    <cellStyle name="Comma 283" xfId="310"/>
    <cellStyle name="Comma 328" xfId="311"/>
    <cellStyle name="Comma 333" xfId="312"/>
    <cellStyle name="Comma 279" xfId="313"/>
    <cellStyle name="Comma 284" xfId="314"/>
    <cellStyle name="Comma 329" xfId="315"/>
    <cellStyle name="Comma 334" xfId="316"/>
    <cellStyle name="Comma 28" xfId="317"/>
    <cellStyle name="Comma 33" xfId="318"/>
    <cellStyle name="Comma 285" xfId="319"/>
    <cellStyle name="Comma 290" xfId="320"/>
    <cellStyle name="Comma 335" xfId="321"/>
    <cellStyle name="Comma 340" xfId="322"/>
    <cellStyle name="Comma 287" xfId="323"/>
    <cellStyle name="Comma 292" xfId="324"/>
    <cellStyle name="Comma 337" xfId="325"/>
    <cellStyle name="Comma 342" xfId="326"/>
    <cellStyle name="Comma 288" xfId="327"/>
    <cellStyle name="Comma 293" xfId="328"/>
    <cellStyle name="Comma 338" xfId="329"/>
    <cellStyle name="Comma 343" xfId="330"/>
    <cellStyle name="Comma 289" xfId="331"/>
    <cellStyle name="Comma 294" xfId="332"/>
    <cellStyle name="Comma 339" xfId="333"/>
    <cellStyle name="Comma 344" xfId="334"/>
    <cellStyle name="Comma 29" xfId="335"/>
    <cellStyle name="Comma 34" xfId="336"/>
    <cellStyle name="Comma 295" xfId="337"/>
    <cellStyle name="Comma 345" xfId="338"/>
    <cellStyle name="Comma 350" xfId="339"/>
    <cellStyle name="Comma 400" xfId="340"/>
    <cellStyle name="Comma 296" xfId="341"/>
    <cellStyle name="Comma 346" xfId="342"/>
    <cellStyle name="Comma 351" xfId="343"/>
    <cellStyle name="Comma 401" xfId="344"/>
    <cellStyle name="Comma 297" xfId="345"/>
    <cellStyle name="Comma 347" xfId="346"/>
    <cellStyle name="Comma 352" xfId="347"/>
    <cellStyle name="Comma 402" xfId="348"/>
    <cellStyle name="Comma 298" xfId="349"/>
    <cellStyle name="Comma 348" xfId="350"/>
    <cellStyle name="Comma 353" xfId="351"/>
    <cellStyle name="Comma 403" xfId="352"/>
    <cellStyle name="Comma 299" xfId="353"/>
    <cellStyle name="Comma 349" xfId="354"/>
    <cellStyle name="Comma 354" xfId="355"/>
    <cellStyle name="Comma 404" xfId="356"/>
    <cellStyle name="Comma 3" xfId="357"/>
    <cellStyle name="Comma 35" xfId="358"/>
    <cellStyle name="Comma 40" xfId="359"/>
    <cellStyle name="Comma 355" xfId="360"/>
    <cellStyle name="Comma 360" xfId="361"/>
    <cellStyle name="Comma 405" xfId="362"/>
    <cellStyle name="Comma 410" xfId="363"/>
    <cellStyle name="Comma 357" xfId="364"/>
    <cellStyle name="Comma 362" xfId="365"/>
    <cellStyle name="Comma 407" xfId="366"/>
    <cellStyle name="Comma 412" xfId="367"/>
    <cellStyle name="Comma 358" xfId="368"/>
    <cellStyle name="Comma 363" xfId="369"/>
    <cellStyle name="Comma 408" xfId="370"/>
    <cellStyle name="Comma 413" xfId="371"/>
    <cellStyle name="Comma 359" xfId="372"/>
    <cellStyle name="Comma 364" xfId="373"/>
    <cellStyle name="Comma 409" xfId="374"/>
    <cellStyle name="Comma 414" xfId="375"/>
    <cellStyle name="Comma 36" xfId="376"/>
    <cellStyle name="Comma 41" xfId="377"/>
    <cellStyle name="Comma 365" xfId="378"/>
    <cellStyle name="Comma 370" xfId="379"/>
    <cellStyle name="Comma 415" xfId="380"/>
    <cellStyle name="Comma 420" xfId="381"/>
    <cellStyle name="Comma 366" xfId="382"/>
    <cellStyle name="Comma 371" xfId="383"/>
    <cellStyle name="Comma 416" xfId="384"/>
    <cellStyle name="Comma 421" xfId="385"/>
    <cellStyle name="Comma 367" xfId="386"/>
    <cellStyle name="Comma 372" xfId="387"/>
    <cellStyle name="Comma 417" xfId="388"/>
    <cellStyle name="Comma 422" xfId="389"/>
    <cellStyle name="Comma 368" xfId="390"/>
    <cellStyle name="Comma 373" xfId="391"/>
    <cellStyle name="Comma 418" xfId="392"/>
    <cellStyle name="Comma 423" xfId="393"/>
    <cellStyle name="Comma 369" xfId="394"/>
    <cellStyle name="Comma 374" xfId="395"/>
    <cellStyle name="Comma 419" xfId="396"/>
    <cellStyle name="Comma 424" xfId="397"/>
    <cellStyle name="Comma 37" xfId="398"/>
    <cellStyle name="Comma 42" xfId="399"/>
    <cellStyle name="Comma 375" xfId="400"/>
    <cellStyle name="Comma 380" xfId="401"/>
    <cellStyle name="Comma 425" xfId="402"/>
    <cellStyle name="Comma 430" xfId="403"/>
    <cellStyle name="Comma 376" xfId="404"/>
    <cellStyle name="Comma 381" xfId="405"/>
    <cellStyle name="Comma 426" xfId="406"/>
    <cellStyle name="Comma 431" xfId="407"/>
    <cellStyle name="Comma 377" xfId="408"/>
    <cellStyle name="Comma 382" xfId="409"/>
    <cellStyle name="Comma 427" xfId="410"/>
    <cellStyle name="Comma 432" xfId="411"/>
    <cellStyle name="Comma 378" xfId="412"/>
    <cellStyle name="Comma 383" xfId="413"/>
    <cellStyle name="Comma 428" xfId="414"/>
    <cellStyle name="Comma 433" xfId="415"/>
    <cellStyle name="Comma 379" xfId="416"/>
    <cellStyle name="Comma 384" xfId="417"/>
    <cellStyle name="Comma 429" xfId="418"/>
    <cellStyle name="Comma 434" xfId="419"/>
    <cellStyle name="Comma 38" xfId="420"/>
    <cellStyle name="Comma 43" xfId="421"/>
    <cellStyle name="Comma 385" xfId="422"/>
    <cellStyle name="Comma 390" xfId="423"/>
    <cellStyle name="Comma 435" xfId="424"/>
    <cellStyle name="Comma 440" xfId="425"/>
    <cellStyle name="Comma 386" xfId="426"/>
    <cellStyle name="Comma 391" xfId="427"/>
    <cellStyle name="Comma 436" xfId="428"/>
    <cellStyle name="Comma 441" xfId="429"/>
    <cellStyle name="Comma 387" xfId="430"/>
    <cellStyle name="Comma 392" xfId="431"/>
    <cellStyle name="Comma 437" xfId="432"/>
    <cellStyle name="Comma 442" xfId="433"/>
    <cellStyle name="Comma 388" xfId="434"/>
    <cellStyle name="Comma 393" xfId="435"/>
    <cellStyle name="Comma 438" xfId="436"/>
    <cellStyle name="Comma 443" xfId="437"/>
    <cellStyle name="Comma 389" xfId="438"/>
    <cellStyle name="Comma 394" xfId="439"/>
    <cellStyle name="Comma 439" xfId="440"/>
    <cellStyle name="Comma 444" xfId="441"/>
    <cellStyle name="Comma 395" xfId="442"/>
    <cellStyle name="Comma 445" xfId="443"/>
    <cellStyle name="Comma 450" xfId="444"/>
    <cellStyle name="Comma 500" xfId="445"/>
    <cellStyle name="Comma 397" xfId="446"/>
    <cellStyle name="Comma 447" xfId="447"/>
    <cellStyle name="Comma 452" xfId="448"/>
    <cellStyle name="Comma 502" xfId="449"/>
    <cellStyle name="Comma 398" xfId="450"/>
    <cellStyle name="Comma 448" xfId="451"/>
    <cellStyle name="Comma 453" xfId="452"/>
    <cellStyle name="Comma 503" xfId="453"/>
    <cellStyle name="Comma 399" xfId="454"/>
    <cellStyle name="Comma 449" xfId="455"/>
    <cellStyle name="Comma 454" xfId="456"/>
    <cellStyle name="Comma 504" xfId="457"/>
    <cellStyle name="Comma 4" xfId="458"/>
    <cellStyle name="Comma 455" xfId="459"/>
    <cellStyle name="Comma 460" xfId="460"/>
    <cellStyle name="Comma 505" xfId="461"/>
    <cellStyle name="Comma 510" xfId="462"/>
    <cellStyle name="Comma 456" xfId="463"/>
    <cellStyle name="Comma 461" xfId="464"/>
    <cellStyle name="Comma 506" xfId="465"/>
    <cellStyle name="Comma 511" xfId="466"/>
    <cellStyle name="Comma 457" xfId="467"/>
    <cellStyle name="Comma 462" xfId="468"/>
    <cellStyle name="Comma 507" xfId="469"/>
    <cellStyle name="Comma 512" xfId="470"/>
    <cellStyle name="Comma 458" xfId="471"/>
    <cellStyle name="Comma 463" xfId="472"/>
    <cellStyle name="Comma 508" xfId="473"/>
    <cellStyle name="Comma 513" xfId="474"/>
    <cellStyle name="Comma 459" xfId="475"/>
    <cellStyle name="Comma 464" xfId="476"/>
    <cellStyle name="Comma 509" xfId="477"/>
    <cellStyle name="Comma 514" xfId="478"/>
    <cellStyle name="Comma 46" xfId="479"/>
    <cellStyle name="Comma 51" xfId="480"/>
    <cellStyle name="Comma 520" xfId="481"/>
    <cellStyle name="Comma 465" xfId="482"/>
    <cellStyle name="Comma 470" xfId="483"/>
    <cellStyle name="Comma 515" xfId="484"/>
    <cellStyle name="Comma 521" xfId="485"/>
    <cellStyle name="Comma 516" xfId="486"/>
    <cellStyle name="Comma 466" xfId="487"/>
    <cellStyle name="Comma 471" xfId="488"/>
    <cellStyle name="Comma 522" xfId="489"/>
    <cellStyle name="Comma 517" xfId="490"/>
    <cellStyle name="Comma 467" xfId="491"/>
    <cellStyle name="Comma 472" xfId="492"/>
    <cellStyle name="Comma 523" xfId="493"/>
    <cellStyle name="Comma 518" xfId="494"/>
    <cellStyle name="Comma 468" xfId="495"/>
    <cellStyle name="Comma 473" xfId="496"/>
    <cellStyle name="Comma 524" xfId="497"/>
    <cellStyle name="Comma 519" xfId="498"/>
    <cellStyle name="Comma 469" xfId="499"/>
    <cellStyle name="Comma 474" xfId="500"/>
    <cellStyle name="Comma 52" xfId="501"/>
    <cellStyle name="Comma 47" xfId="502"/>
    <cellStyle name="Comma 530" xfId="503"/>
    <cellStyle name="Comma 525" xfId="504"/>
    <cellStyle name="Comma 475" xfId="505"/>
    <cellStyle name="Comma 480" xfId="506"/>
    <cellStyle name="Comma 531" xfId="507"/>
    <cellStyle name="Comma 526" xfId="508"/>
    <cellStyle name="Comma 476" xfId="509"/>
    <cellStyle name="Comma 481" xfId="510"/>
    <cellStyle name="Comma 482" xfId="511"/>
    <cellStyle name="Comma 477" xfId="512"/>
    <cellStyle name="Comma 527" xfId="513"/>
    <cellStyle name="Comma 532" xfId="514"/>
    <cellStyle name="Comma 483" xfId="515"/>
    <cellStyle name="Comma 478" xfId="516"/>
    <cellStyle name="Comma 528" xfId="517"/>
    <cellStyle name="Comma 533" xfId="518"/>
    <cellStyle name="Comma 484" xfId="519"/>
    <cellStyle name="Comma 479" xfId="520"/>
    <cellStyle name="Comma 529" xfId="521"/>
    <cellStyle name="Comma 534" xfId="522"/>
    <cellStyle name="Comma 48" xfId="523"/>
    <cellStyle name="Comma 53" xfId="524"/>
    <cellStyle name="Comma 490" xfId="525"/>
    <cellStyle name="Comma 485" xfId="526"/>
    <cellStyle name="Comma 535" xfId="527"/>
    <cellStyle name="Comma 540" xfId="528"/>
    <cellStyle name="Comma 491" xfId="529"/>
    <cellStyle name="Comma 486" xfId="530"/>
    <cellStyle name="Comma 536" xfId="531"/>
    <cellStyle name="Comma 541" xfId="532"/>
    <cellStyle name="Comma 492" xfId="533"/>
    <cellStyle name="Comma 487" xfId="534"/>
    <cellStyle name="Comma 537" xfId="535"/>
    <cellStyle name="Comma 542" xfId="536"/>
    <cellStyle name="Comma 493" xfId="537"/>
    <cellStyle name="Comma 488" xfId="538"/>
    <cellStyle name="Comma 538" xfId="539"/>
    <cellStyle name="Comma 543" xfId="540"/>
    <cellStyle name="Comma 494" xfId="541"/>
    <cellStyle name="Comma 489" xfId="542"/>
    <cellStyle name="Comma 539" xfId="543"/>
    <cellStyle name="Comma 544" xfId="544"/>
    <cellStyle name="Comma 495" xfId="545"/>
    <cellStyle name="Comma 496" xfId="546"/>
    <cellStyle name="Comma 497" xfId="547"/>
    <cellStyle name="Comma 498" xfId="548"/>
    <cellStyle name="Comma 5" xfId="549"/>
    <cellStyle name="Comma 55" xfId="550"/>
    <cellStyle name="Comma 60" xfId="551"/>
    <cellStyle name="Comma 56" xfId="552"/>
    <cellStyle name="Comma 61" xfId="553"/>
    <cellStyle name="Comma 57" xfId="554"/>
    <cellStyle name="Comma 62" xfId="555"/>
    <cellStyle name="Comma 58" xfId="556"/>
    <cellStyle name="Comma 63" xfId="557"/>
    <cellStyle name="Comma 59" xfId="558"/>
    <cellStyle name="Comma 64" xfId="559"/>
    <cellStyle name="Comma 6" xfId="560"/>
    <cellStyle name="Comma 66" xfId="561"/>
    <cellStyle name="Comma 71" xfId="562"/>
    <cellStyle name="Comma 67" xfId="563"/>
    <cellStyle name="Comma 72" xfId="564"/>
    <cellStyle name="Comma 68" xfId="565"/>
    <cellStyle name="Comma 73" xfId="566"/>
    <cellStyle name="Comma 69" xfId="567"/>
    <cellStyle name="Comma 74" xfId="568"/>
    <cellStyle name="Comma 7" xfId="569"/>
    <cellStyle name="Comma 75" xfId="570"/>
    <cellStyle name="Comma 80" xfId="571"/>
    <cellStyle name="Comma 76" xfId="572"/>
    <cellStyle name="Comma 81" xfId="573"/>
    <cellStyle name="Comma 77" xfId="574"/>
    <cellStyle name="Comma 82" xfId="575"/>
    <cellStyle name="Comma 78" xfId="576"/>
    <cellStyle name="Comma 83" xfId="577"/>
    <cellStyle name="Comma 79" xfId="578"/>
    <cellStyle name="Comma 84" xfId="579"/>
    <cellStyle name="Comma 8" xfId="580"/>
    <cellStyle name="Comma 85" xfId="581"/>
    <cellStyle name="Comma 90" xfId="582"/>
    <cellStyle name="Comma 86" xfId="583"/>
    <cellStyle name="Comma 91" xfId="584"/>
    <cellStyle name="Comma 87" xfId="585"/>
    <cellStyle name="Comma 92" xfId="586"/>
    <cellStyle name="Comma 88" xfId="587"/>
    <cellStyle name="Comma 93" xfId="588"/>
    <cellStyle name="Comma 89" xfId="589"/>
    <cellStyle name="Comma 94" xfId="590"/>
    <cellStyle name="Comma 9" xfId="591"/>
    <cellStyle name="Comma 96" xfId="592"/>
    <cellStyle name="Currency [0] 2" xfId="593"/>
    <cellStyle name="Hyperlink 2" xfId="594"/>
    <cellStyle name="Normal 2" xfId="595"/>
    <cellStyle name="Normal 2 2" xfId="596"/>
    <cellStyle name="Normal 3" xfId="597"/>
    <cellStyle name="Normal 3 2" xfId="598"/>
    <cellStyle name="Normal 4" xfId="599"/>
    <cellStyle name="Normal_RevGun.IVa" xfId="600"/>
  </cellStyles>
  <tableStyles count="0" defaultTableStyle="TableStyleMedium9" defaultPivotStyle="PivotStyleLight16"/>
  <colors>
    <mruColors>
      <color rgb="00FFFFCC"/>
      <color rgb="00008000"/>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6</xdr:col>
          <xdr:colOff>361950</xdr:colOff>
          <xdr:row>0</xdr:row>
          <xdr:rowOff>47625</xdr:rowOff>
        </xdr:from>
        <xdr:to>
          <xdr:col>7</xdr:col>
          <xdr:colOff>285750</xdr:colOff>
          <xdr:row>3</xdr:row>
          <xdr:rowOff>133350</xdr:rowOff>
        </xdr:to>
        <xdr:sp>
          <xdr:nvSpPr>
            <xdr:cNvPr id="2049" name="Object 1" hidden="1">
              <a:extLst>
                <a:ext uri="{63B3BB69-23CF-44E3-9099-C40C66FF867C}">
                  <a14:compatExt spid="_x0000_s2049"/>
                </a:ext>
              </a:extLst>
            </xdr:cNvPr>
            <xdr:cNvSpPr/>
          </xdr:nvSpPr>
          <xdr:spPr>
            <a:xfrm>
              <a:off x="3686175" y="47625"/>
              <a:ext cx="523875" cy="657225"/>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https://drive.google.com/file/d/1JOBTUef9nRmGVLA4dNJaM_mwhXaCKmmb/view?usp=sharing" TargetMode="External"/><Relationship Id="rId5" Type="http://schemas.openxmlformats.org/officeDocument/2006/relationships/hyperlink" Target="https://drive.google.com/file/d/13auaDbia0uqTII46NT-dTNnHcd5fxHsT/view?usp=sharing" TargetMode="External"/><Relationship Id="rId4" Type="http://schemas.openxmlformats.org/officeDocument/2006/relationships/hyperlink" Target="https://drive.google.com/file/d/1g84xkoWgAqBHZBK4uJ1cg3JlUeS7W3w7/view?usp=sharing" TargetMode="External"/><Relationship Id="rId3" Type="http://schemas.openxmlformats.org/officeDocument/2006/relationships/hyperlink" Target="https://drive.google.com/file/d/1BuY04TJJIFZ8pEMGN4zM4BGMEkkqZNx3/view?usp=sharing" TargetMode="External"/><Relationship Id="rId2" Type="http://schemas.openxmlformats.org/officeDocument/2006/relationships/hyperlink" Target="https://drive.google.com/file/d/1muhmovXryfK5d9K4pAhVgLUhNTAmkVbb/view?usp=sharing" TargetMode="External"/><Relationship Id="rId1" Type="http://schemas.openxmlformats.org/officeDocument/2006/relationships/hyperlink" Target="https://drive.google.com/file/d/1NHkCjd8G0piWD4md7ALdVsUkqUfKdHvS/view?usp=sharing" TargetMode="External"/></Relationships>
</file>

<file path=xl/worksheets/_rels/sheet4.xml.rels><?xml version="1.0" encoding="UTF-8" standalone="yes"?>
<Relationships xmlns="http://schemas.openxmlformats.org/package/2006/relationships"><Relationship Id="rId99" Type="http://schemas.openxmlformats.org/officeDocument/2006/relationships/hyperlink" Target="https://drive.google.com/file/d/1-9diGYuH67xpIkS95JRI4kZptWNg50LW/view?usp=sharing" TargetMode="External"/><Relationship Id="rId98" Type="http://schemas.openxmlformats.org/officeDocument/2006/relationships/hyperlink" Target="https://drive.google.com/file/d/1JyUohGtATExXvYcLr5Qw4GAlbr3J8gGV/view?usp=sharing" TargetMode="External"/><Relationship Id="rId97" Type="http://schemas.openxmlformats.org/officeDocument/2006/relationships/hyperlink" Target="https://drive.google.com/file/d/1Oh7agmrUCuUTLjhpq2KMrpjc4dJHLOfd/view?usp=sharing" TargetMode="External"/><Relationship Id="rId96" Type="http://schemas.openxmlformats.org/officeDocument/2006/relationships/hyperlink" Target="https://drive.google.com/file/d/1VGXQZM5PQEZyTqJjVvR9NXCZar3eX3PV/view?usp=sharing" TargetMode="External"/><Relationship Id="rId95" Type="http://schemas.openxmlformats.org/officeDocument/2006/relationships/hyperlink" Target="https://drive.google.com/file/d/1lKrHAmF6pybjYODmGe4nQkBvHlOYlyaU/view?usp=sharing" TargetMode="External"/><Relationship Id="rId94" Type="http://schemas.openxmlformats.org/officeDocument/2006/relationships/hyperlink" Target="https://drive.google.com/file/d/18EopyOIDUV4-KRjf32mDeO8OPs8eM4bx/view?usp=sharing" TargetMode="External"/><Relationship Id="rId93" Type="http://schemas.openxmlformats.org/officeDocument/2006/relationships/hyperlink" Target="https://drive.google.com/file/d/1AOVt81j1-2sSvQtKlxRSJL5fm6aJX55q/view?usp=sharing" TargetMode="External"/><Relationship Id="rId92" Type="http://schemas.openxmlformats.org/officeDocument/2006/relationships/hyperlink" Target="https://drive.google.com/file/d/1Lz0fjvpOoO0-PzFP-8H1ZXLmZZqvQHnI/view?usp=sharing" TargetMode="External"/><Relationship Id="rId91" Type="http://schemas.openxmlformats.org/officeDocument/2006/relationships/hyperlink" Target="https://drive.google.com/file/d/1-nNLAz3PvrrFysOUfUc14L04JpfSqzcf/view?usp=sharing" TargetMode="External"/><Relationship Id="rId90" Type="http://schemas.openxmlformats.org/officeDocument/2006/relationships/hyperlink" Target="https://drive.google.com/file/d/1bbnv_bTyIK4piUCbfNFdxJfoYu7bm003/view?usp=sharing" TargetMode="External"/><Relationship Id="rId9" Type="http://schemas.openxmlformats.org/officeDocument/2006/relationships/hyperlink" Target="https://drive.google.com/file/d/1GSthqoXaKFAdCBgoBAN8fwEKqoSBEWBf/view?usp=sharing" TargetMode="External"/><Relationship Id="rId89" Type="http://schemas.openxmlformats.org/officeDocument/2006/relationships/hyperlink" Target="https://drive.google.com/file/d/1IqyC2h7C6JqkqkUrwBrvOV3Gxb_vQQkI/view?usp=sharing" TargetMode="External"/><Relationship Id="rId88" Type="http://schemas.openxmlformats.org/officeDocument/2006/relationships/hyperlink" Target="https://drive.google.com/file/d/1_NC78gJZ5NFPL_l1U7BSrGnwfYVPDkX2/view?usp=sharing" TargetMode="External"/><Relationship Id="rId87" Type="http://schemas.openxmlformats.org/officeDocument/2006/relationships/hyperlink" Target="https://drive.google.com/file/d/1D8B6kQMvfZr9Jb8ghStNVizUXpLDgaZ0/view?usp=sharing" TargetMode="External"/><Relationship Id="rId86" Type="http://schemas.openxmlformats.org/officeDocument/2006/relationships/hyperlink" Target="https://drive.google.com/file/d/1pdA2VLykQfSSAX3XZ3uAKfEttia27-Py/view?usp=sharing" TargetMode="External"/><Relationship Id="rId85" Type="http://schemas.openxmlformats.org/officeDocument/2006/relationships/hyperlink" Target="https://drive.google.com/file/d/1FY7j_3CfQ9TyZyPJGEZuZFuRPqYpZszs/view?usp=sharing" TargetMode="External"/><Relationship Id="rId84" Type="http://schemas.openxmlformats.org/officeDocument/2006/relationships/hyperlink" Target="https://drive.google.com/file/d/1y3Ih6rqXQ3Y3vDmp2Km0LPBtsHo7DAoC/view?usp=sharing" TargetMode="External"/><Relationship Id="rId83" Type="http://schemas.openxmlformats.org/officeDocument/2006/relationships/hyperlink" Target="https://drive.google.com/file/d/1smnRnv6VqCRvffW5xVL8pn_Gi3xsjera/view?usp=sharing" TargetMode="External"/><Relationship Id="rId82" Type="http://schemas.openxmlformats.org/officeDocument/2006/relationships/hyperlink" Target="https://drive.google.com/file/d/1fTqKYWOwHyZDVeHE8m4CuHjZIJWiCgcv/view?usp=sharing" TargetMode="External"/><Relationship Id="rId81" Type="http://schemas.openxmlformats.org/officeDocument/2006/relationships/hyperlink" Target="https://drive.google.com/file/d/1EJc7BY0ItTYilek7qHOaLRsBJ9PZiYZs/view?usp=sharing" TargetMode="External"/><Relationship Id="rId80" Type="http://schemas.openxmlformats.org/officeDocument/2006/relationships/hyperlink" Target="https://drive.google.com/file/d/1ZOEPLojsnG3tWO6F6epZS9WyJOFsq6kw/view?usp=sharing" TargetMode="External"/><Relationship Id="rId8" Type="http://schemas.openxmlformats.org/officeDocument/2006/relationships/hyperlink" Target="https://drive.google.com/file/d/1LGZdXqo2tGs7fCwfmtJo4lzq7OCRZQsQ/view?usp=sharing" TargetMode="External"/><Relationship Id="rId79" Type="http://schemas.openxmlformats.org/officeDocument/2006/relationships/hyperlink" Target="https://drive.google.com/file/d/14LBlLZiCwSlB5L0OLtbdykRjFS1wcT1L/view?usp=sharing" TargetMode="External"/><Relationship Id="rId78" Type="http://schemas.openxmlformats.org/officeDocument/2006/relationships/hyperlink" Target="https://drive.google.com/file/d/1FKwB8IdsfANBKpZcFsH-b2Zqv13FBGEf/view?usp=sharing" TargetMode="External"/><Relationship Id="rId77" Type="http://schemas.openxmlformats.org/officeDocument/2006/relationships/hyperlink" Target="https://drive.google.com/file/d/14hLfOI2q23gLjekIB_dAJSBSWAKRCpiV/view?usp=sharing" TargetMode="External"/><Relationship Id="rId76" Type="http://schemas.openxmlformats.org/officeDocument/2006/relationships/hyperlink" Target="https://drive.google.com/file/d/1hwx3gSYlAY0uJrjMGeYNhrJiYIjzVC7v/view?usp=sharing" TargetMode="External"/><Relationship Id="rId75" Type="http://schemas.openxmlformats.org/officeDocument/2006/relationships/hyperlink" Target="https://drive.google.com/file/d/1tlguR3cae4hE2UxTWXJoOtnC2skuFenA/view?usp=sharing" TargetMode="External"/><Relationship Id="rId74" Type="http://schemas.openxmlformats.org/officeDocument/2006/relationships/hyperlink" Target="https://drive.google.com/file/d/1gE00JOh6hfeltlKmoT36IIuODTEVwMaa/view?usp=sharing" TargetMode="External"/><Relationship Id="rId73" Type="http://schemas.openxmlformats.org/officeDocument/2006/relationships/hyperlink" Target="https://drive.google.com/file/d/1t4CDeMK0D0zUPavq8FfgSAvO1qwJSPxU/view?usp=sharing" TargetMode="External"/><Relationship Id="rId72" Type="http://schemas.openxmlformats.org/officeDocument/2006/relationships/hyperlink" Target="https://drive.google.com/file/d/1LfzqfRpu4ylHyw_PFU3M0Y6Zrj5fyqZv/view?usp=sharing" TargetMode="External"/><Relationship Id="rId71" Type="http://schemas.openxmlformats.org/officeDocument/2006/relationships/hyperlink" Target="https://drive.google.com/file/d/1tp1mGkDBu8Jck2Lh_BzHOINJFnT_uo0Z/view?usp=sharing" TargetMode="External"/><Relationship Id="rId70" Type="http://schemas.openxmlformats.org/officeDocument/2006/relationships/hyperlink" Target="https://drive.google.com/file/d/1e4cwUn1nnjLc-B14S5rtsQli-XKRqRA9/view?usp=sharing" TargetMode="External"/><Relationship Id="rId7" Type="http://schemas.openxmlformats.org/officeDocument/2006/relationships/hyperlink" Target="https://drive.google.com/file/d/1NuKZfb8Icoo3Wb2miO7aS9VVfajv_E-S/view?usp=sharing" TargetMode="External"/><Relationship Id="rId69" Type="http://schemas.openxmlformats.org/officeDocument/2006/relationships/hyperlink" Target="https://drive.google.com/file/d/1hU8qQKSrXUYIYKkklyIKz5KIrhQStfFz/view?usp=sharing" TargetMode="External"/><Relationship Id="rId68" Type="http://schemas.openxmlformats.org/officeDocument/2006/relationships/hyperlink" Target="https://drive.google.com/file/d/1gtNgE6Yk-lNgWWkxJyrlG3DQeIOVQhm5/view?usp=sharing" TargetMode="External"/><Relationship Id="rId67" Type="http://schemas.openxmlformats.org/officeDocument/2006/relationships/hyperlink" Target="https://drive.google.com/file/d/1KTbb9Hd3QTpLxydJZWVxYDb3LtdRe-YN/view?usp=sharing" TargetMode="External"/><Relationship Id="rId66" Type="http://schemas.openxmlformats.org/officeDocument/2006/relationships/hyperlink" Target="https://drive.google.com/file/d/1NYrbZ8Xa0dTUOAyjmaNUVzh9denrhLyZ/view?usp=sharing" TargetMode="External"/><Relationship Id="rId65" Type="http://schemas.openxmlformats.org/officeDocument/2006/relationships/hyperlink" Target="https://drive.google.com/file/d/1atTuidnMa1eD2CKGmv2LduC26hiUbEJR/view?usp=sharing" TargetMode="External"/><Relationship Id="rId64" Type="http://schemas.openxmlformats.org/officeDocument/2006/relationships/hyperlink" Target="https://drive.google.com/file/d/1XJuZvtDoDoWcT9zRt9fnN2jN21A9K1XV/view?usp=sharing" TargetMode="External"/><Relationship Id="rId63" Type="http://schemas.openxmlformats.org/officeDocument/2006/relationships/hyperlink" Target="https://drive.google.com/file/d/1PUY9E1Yfvrup3bebZlT-v4W1UkPbyvH2/view?usp=sharing" TargetMode="External"/><Relationship Id="rId62" Type="http://schemas.openxmlformats.org/officeDocument/2006/relationships/hyperlink" Target="https://drive.google.com/file/d/1MXxelGRc30iVIFGQOJxngkstoW5wWOv-/view?usp=sharing" TargetMode="External"/><Relationship Id="rId61" Type="http://schemas.openxmlformats.org/officeDocument/2006/relationships/hyperlink" Target="https://drive.google.com/file/d/13xAf8DYR_a7ds5bzybQokMOnTR_WWJCE/view?usp=sharing" TargetMode="External"/><Relationship Id="rId60" Type="http://schemas.openxmlformats.org/officeDocument/2006/relationships/hyperlink" Target="https://drive.google.com/file/d/1ta8IGBZzI7Zxjsj53uJr190HFASXEsXh/view?usp=sharing" TargetMode="External"/><Relationship Id="rId6" Type="http://schemas.openxmlformats.org/officeDocument/2006/relationships/hyperlink" Target="https://drive.google.com/file/d/1lIO_Nmh7H0FiF1WdHhy5qHSASATGcGNd/view?usp=sharing" TargetMode="External"/><Relationship Id="rId59" Type="http://schemas.openxmlformats.org/officeDocument/2006/relationships/hyperlink" Target="https://drive.google.com/file/d/1OtiW3AlnMcfLaWTKRga2FTT8mvR5qwGE/view?usp=sharing" TargetMode="External"/><Relationship Id="rId58" Type="http://schemas.openxmlformats.org/officeDocument/2006/relationships/hyperlink" Target="https://drive.google.com/file/d/1Mke0y6GoJxW2ey5xNtJ47h_sH8l4pFvI/view?usp=sharing" TargetMode="External"/><Relationship Id="rId57" Type="http://schemas.openxmlformats.org/officeDocument/2006/relationships/hyperlink" Target="https://drive.google.com/file/d/13xv4Qfo44WVvxdaBN94M4ly_1FjV2YWL/view?usp=sharing" TargetMode="External"/><Relationship Id="rId56" Type="http://schemas.openxmlformats.org/officeDocument/2006/relationships/hyperlink" Target="https://drive.google.com/file/d/1J2jQFRocq3BC7Yx1kg7HSp1XEWh139rF/view?usp=sharing" TargetMode="External"/><Relationship Id="rId55" Type="http://schemas.openxmlformats.org/officeDocument/2006/relationships/hyperlink" Target="https://drive.google.com/file/d/15e8pghysD0g8otmHMjzpQpq0wtyTpZ-6/view?usp=sharing" TargetMode="External"/><Relationship Id="rId54" Type="http://schemas.openxmlformats.org/officeDocument/2006/relationships/hyperlink" Target="https://drive.google.com/file/d/1iIks67_e2Kjt2XvKlx3c5aj6DK5x704D/view?usp=sharing" TargetMode="External"/><Relationship Id="rId53" Type="http://schemas.openxmlformats.org/officeDocument/2006/relationships/hyperlink" Target="https://drive.google.com/file/d/1l9SXd2sGq3RO1DD2JJwhjwDMLh2EPSXc/view?usp=sharing" TargetMode="External"/><Relationship Id="rId52" Type="http://schemas.openxmlformats.org/officeDocument/2006/relationships/hyperlink" Target="https://drive.google.com/file/d/1JD8X6dwecbCS3acyHWL8acTmGSDB3oBp/view?usp=sharing" TargetMode="External"/><Relationship Id="rId51" Type="http://schemas.openxmlformats.org/officeDocument/2006/relationships/hyperlink" Target="https://drive.google.com/file/d/1FIYhEtjKY9gfuGn5wZewg0i7NyWifRpd/view?usp=sharing" TargetMode="External"/><Relationship Id="rId50" Type="http://schemas.openxmlformats.org/officeDocument/2006/relationships/hyperlink" Target="https://drive.google.com/file/d/1Lzmv-WHl7nV09RMKJnL9bMmwYK-QTDrP/view?usp=sharing" TargetMode="External"/><Relationship Id="rId5" Type="http://schemas.openxmlformats.org/officeDocument/2006/relationships/hyperlink" Target="https://drive.google.com/file/d/1DeR7Q3e94AnnbCWcsYw1WtFr5ur5DTYU/view?usp=sharing" TargetMode="External"/><Relationship Id="rId49" Type="http://schemas.openxmlformats.org/officeDocument/2006/relationships/hyperlink" Target="https://drive.google.com/file/d/1y006hsXpOnZIw8yiTspIMq2OWj5Pc4hO/view?usp=sharing" TargetMode="External"/><Relationship Id="rId48" Type="http://schemas.openxmlformats.org/officeDocument/2006/relationships/hyperlink" Target="https://drive.google.com/file/d/1uwo6Mx7DR2YKMGQzl5xRrF3FT41iZZP7/view?usp=sharing" TargetMode="External"/><Relationship Id="rId47" Type="http://schemas.openxmlformats.org/officeDocument/2006/relationships/hyperlink" Target="https://drive.google.com/file/d/1t4nauwIUaR83TPr3fbrW90gmFQ3Qfk05/view?usp=sharing" TargetMode="External"/><Relationship Id="rId46" Type="http://schemas.openxmlformats.org/officeDocument/2006/relationships/hyperlink" Target="https://drive.google.com/file/d/1LkYUU5Y23YBY4SN4NzAY81wkr7jEIclT/view?usp=sharing" TargetMode="External"/><Relationship Id="rId45" Type="http://schemas.openxmlformats.org/officeDocument/2006/relationships/hyperlink" Target="https://drive.google.com/file/d/1wDXfxa7DfwJyARx5GxMx87RZyEbmNTUv/view?usp=sharing" TargetMode="External"/><Relationship Id="rId44" Type="http://schemas.openxmlformats.org/officeDocument/2006/relationships/hyperlink" Target="https://drive.google.com/file/d/1IKuH1Kv83kPHVFTR1Ppwd9H8WfZpmPrk/view?usp=sharing" TargetMode="External"/><Relationship Id="rId43" Type="http://schemas.openxmlformats.org/officeDocument/2006/relationships/hyperlink" Target="https://drive.google.com/file/d/1HArtup8gP1OxxHbbi8fbVLbabbRzYWO0/view?usp=sharing" TargetMode="External"/><Relationship Id="rId42" Type="http://schemas.openxmlformats.org/officeDocument/2006/relationships/hyperlink" Target="https://drive.google.com/file/d/19mCCVXShsouAC8h8miDSoVTMFymnv6Qg/view?usp=sharing" TargetMode="External"/><Relationship Id="rId41" Type="http://schemas.openxmlformats.org/officeDocument/2006/relationships/hyperlink" Target="https://drive.google.com/file/d/1vb-XEeTVdTYOpRxISTwzv4uSY18qxgqO/view?usp=sharing" TargetMode="External"/><Relationship Id="rId40" Type="http://schemas.openxmlformats.org/officeDocument/2006/relationships/hyperlink" Target="https://drive.google.com/file/d/1vLheVg2GqZGxpmlJ7KkkpRSkqPlS-wbA/view?usp=sharing" TargetMode="External"/><Relationship Id="rId4" Type="http://schemas.openxmlformats.org/officeDocument/2006/relationships/hyperlink" Target="https://drive.google.com/file/d/1S8cUHyGcCoAwqaxWmDmbX3Rx3CR-6t2j/view?usp=sharing" TargetMode="External"/><Relationship Id="rId39" Type="http://schemas.openxmlformats.org/officeDocument/2006/relationships/hyperlink" Target="https://drive.google.com/file/d/15XIATmxhWklAtjVrPCQxyQJjCD2ZtvMv/view?usp=sharing" TargetMode="External"/><Relationship Id="rId38" Type="http://schemas.openxmlformats.org/officeDocument/2006/relationships/hyperlink" Target="https://drive.google.com/file/d/16cU_7jXBxbRt5ZP_q2B1vhJSlBQe3Eed/view?usp=sharing" TargetMode="External"/><Relationship Id="rId37" Type="http://schemas.openxmlformats.org/officeDocument/2006/relationships/hyperlink" Target="https://drive.google.com/file/d/1GztZvCr9qsq-8jMwGAfa-w9Q0wIaU6k1/view?usp=sharing" TargetMode="External"/><Relationship Id="rId36" Type="http://schemas.openxmlformats.org/officeDocument/2006/relationships/hyperlink" Target="https://drive.google.com/file/d/1Uxn-BiXMhfgdUDYqwIG7UAPtj-5nWPJ5/view?usp=sharing" TargetMode="External"/><Relationship Id="rId35" Type="http://schemas.openxmlformats.org/officeDocument/2006/relationships/hyperlink" Target="https://drive.google.com/file/d/1gfsutflO_We9A95vfvmR2dukuXAzq01i/view?usp=sharing" TargetMode="External"/><Relationship Id="rId34" Type="http://schemas.openxmlformats.org/officeDocument/2006/relationships/hyperlink" Target="https://drive.google.com/file/d/1ayuUkaLqwXSCkDhMSgmasAJE-Lm7bl69/view?usp=sharing" TargetMode="External"/><Relationship Id="rId33" Type="http://schemas.openxmlformats.org/officeDocument/2006/relationships/hyperlink" Target="https://drive.google.com/file/d/1NfWtZ2vtv9W9uB8kiqu8DTKGp1qgTCoO/view?usp=sharing" TargetMode="External"/><Relationship Id="rId32" Type="http://schemas.openxmlformats.org/officeDocument/2006/relationships/hyperlink" Target="https://drive.google.com/file/d/1wXweoxFWVt3L10BGCkI25m_7al_95ize/view?usp=sharing" TargetMode="External"/><Relationship Id="rId31" Type="http://schemas.openxmlformats.org/officeDocument/2006/relationships/hyperlink" Target="https://drive.google.com/file/d/1twKHN9aRi5YCPW1MTQoOYFKuWyRccHJ_/view?usp=sharing" TargetMode="External"/><Relationship Id="rId30" Type="http://schemas.openxmlformats.org/officeDocument/2006/relationships/hyperlink" Target="https://drive.google.com/file/d/1iB-DJQrskRY8SFMf_6ffC8EdCq_U21zG/view?usp=sharing" TargetMode="External"/><Relationship Id="rId3" Type="http://schemas.openxmlformats.org/officeDocument/2006/relationships/hyperlink" Target="https://drive.google.com/file/d/11HNzIr-tZss0rvE-8Qzv3tTuiCPn-a4G/view?usp=sharing" TargetMode="External"/><Relationship Id="rId29" Type="http://schemas.openxmlformats.org/officeDocument/2006/relationships/hyperlink" Target="https://drive.google.com/file/d/1OkmNkIgr4Gk7NgnxK7G3LUaXxJchm_g9/view?usp=sharing" TargetMode="External"/><Relationship Id="rId28" Type="http://schemas.openxmlformats.org/officeDocument/2006/relationships/hyperlink" Target="https://drive.google.com/file/d/10-lBAIuc8S2-XxrGw8JGvulBAVFOgiqV/view?usp=sharing" TargetMode="External"/><Relationship Id="rId27" Type="http://schemas.openxmlformats.org/officeDocument/2006/relationships/hyperlink" Target="https://drive.google.com/file/d/1nu3lYQFRCI0LgTu7HAtGOPJmcMXVD3Sw/view?usp=sharing" TargetMode="External"/><Relationship Id="rId26" Type="http://schemas.openxmlformats.org/officeDocument/2006/relationships/hyperlink" Target="https://drive.google.com/file/d/1pEKR7bLze-xfXLKlI-KoRMMX1jAMrsoN/view?usp=sharing" TargetMode="External"/><Relationship Id="rId25" Type="http://schemas.openxmlformats.org/officeDocument/2006/relationships/hyperlink" Target="https://drive.google.com/file/d/17wrdVEyS9I0fpDfaBeY55iL6fPG6jH8D/view?usp=sharing" TargetMode="External"/><Relationship Id="rId24" Type="http://schemas.openxmlformats.org/officeDocument/2006/relationships/hyperlink" Target="https://drive.google.com/file/d/1uZVTZSH8KHLklyueMGWY2wqsJzyENAFR/view?usp=sharing" TargetMode="External"/><Relationship Id="rId23" Type="http://schemas.openxmlformats.org/officeDocument/2006/relationships/hyperlink" Target="https://drive.google.com/file/d/1CehMpKau2PHWA9zXr7CeyRtFWQDAweI-/view?usp=sharing" TargetMode="External"/><Relationship Id="rId22" Type="http://schemas.openxmlformats.org/officeDocument/2006/relationships/hyperlink" Target="https://drive.google.com/file/d/10bQ2W94sLUTJXOfgQcHwE2MXujZnsgn8/view?usp=sharing" TargetMode="External"/><Relationship Id="rId21" Type="http://schemas.openxmlformats.org/officeDocument/2006/relationships/hyperlink" Target="https://drive.google.com/file/d/1teod0SpmVD3Q7cdDivmu953Vd85HxtpC/view?usp=sharing" TargetMode="External"/><Relationship Id="rId20" Type="http://schemas.openxmlformats.org/officeDocument/2006/relationships/hyperlink" Target="https://drive.google.com/file/d/1NocVLQXztcLJLC0a7SRfPCulmq4sPdtM/view?usp=sharing" TargetMode="External"/><Relationship Id="rId2" Type="http://schemas.openxmlformats.org/officeDocument/2006/relationships/hyperlink" Target="https://drive.google.com/file/d/17dFmkcdTK0KIf5F28HxP08F2G0dWyetJ/view?usp=sharing" TargetMode="External"/><Relationship Id="rId195" Type="http://schemas.openxmlformats.org/officeDocument/2006/relationships/hyperlink" Target="https://drive.google.com/file/d/1aU5KUC6UJBEzbRrf--fNS7RMPSsurEkK/view?usp=sharing" TargetMode="External"/><Relationship Id="rId194" Type="http://schemas.openxmlformats.org/officeDocument/2006/relationships/hyperlink" Target="https://drive.google.com/file/d/1K-OXm8Cqnpf0Rp336Mg7oj53otJmuB09/view?usp=sharing" TargetMode="External"/><Relationship Id="rId193" Type="http://schemas.openxmlformats.org/officeDocument/2006/relationships/hyperlink" Target="https://drive.google.com/file/d/11R5sbFyIs5cDUaTOOEKZjXNwenyQZCGG/view?usp=sharing" TargetMode="External"/><Relationship Id="rId192" Type="http://schemas.openxmlformats.org/officeDocument/2006/relationships/hyperlink" Target="https://drive.google.com/file/d/1dymmuSeSY8ofv_7UGMDieyTXx4Xx780V/view?usp=sharing" TargetMode="External"/><Relationship Id="rId191" Type="http://schemas.openxmlformats.org/officeDocument/2006/relationships/hyperlink" Target="https://drive.google.com/file/d/1SziGn0NDh9WEjjl6dKUYvuLra4xZSdbk/view?usp=sharing" TargetMode="External"/><Relationship Id="rId190" Type="http://schemas.openxmlformats.org/officeDocument/2006/relationships/hyperlink" Target="https://drive.google.com/file/d/1Pig23JbvizNnjLUOFcJXL2TBz_q6a951/view?usp=sharing" TargetMode="External"/><Relationship Id="rId19" Type="http://schemas.openxmlformats.org/officeDocument/2006/relationships/hyperlink" Target="https://drive.google.com/file/d/1AJD2D0xIS3_Q78wlkVizyrmIAkVHVev5/view?usp=sharing" TargetMode="External"/><Relationship Id="rId189" Type="http://schemas.openxmlformats.org/officeDocument/2006/relationships/hyperlink" Target="https://drive.google.com/file/d/17st_vd5T8pu0V8DokiSDEOZKiFEgrKKv/view?usp=sharing" TargetMode="External"/><Relationship Id="rId188" Type="http://schemas.openxmlformats.org/officeDocument/2006/relationships/hyperlink" Target="https://drive.google.com/file/d/1oqfJXnQc2_-0QnKI4GErUFemsHYKC_Ux/view?usp=sharing" TargetMode="External"/><Relationship Id="rId187" Type="http://schemas.openxmlformats.org/officeDocument/2006/relationships/hyperlink" Target="https://drive.google.com/file/d/1NGmMoVOY249BSVsso6ncoHwrDYJpED7B/view?usp=sharing" TargetMode="External"/><Relationship Id="rId186" Type="http://schemas.openxmlformats.org/officeDocument/2006/relationships/hyperlink" Target="https://drive.google.com/file/d/1O_JcbfQ_6pUuUAyo3JnC_idCeIxlUqMp/view?usp=sharing" TargetMode="External"/><Relationship Id="rId185" Type="http://schemas.openxmlformats.org/officeDocument/2006/relationships/hyperlink" Target="https://drive.google.com/file/d/1yNKQJs-H3X9_UhxjkhC67PeknBGJHE3I/view?usp=sharing" TargetMode="External"/><Relationship Id="rId184" Type="http://schemas.openxmlformats.org/officeDocument/2006/relationships/hyperlink" Target="https://drive.google.com/file/d/1KvJBkluAxMOuD8oX0eO_0FeRAlebXrpG/view?usp=sharing" TargetMode="External"/><Relationship Id="rId183" Type="http://schemas.openxmlformats.org/officeDocument/2006/relationships/hyperlink" Target="https://drive.google.com/file/d/1IOp9JrXq-KRcFGIw3mu4e2is5RvADZOI/view?usp=sharing" TargetMode="External"/><Relationship Id="rId182" Type="http://schemas.openxmlformats.org/officeDocument/2006/relationships/hyperlink" Target="https://drive.google.com/file/d/1_9leMg_allvSAPximoc1RBJzbOzRgul-/view?usp=sharing" TargetMode="External"/><Relationship Id="rId181" Type="http://schemas.openxmlformats.org/officeDocument/2006/relationships/hyperlink" Target="https://drive.google.com/file/d/1BwdkReXXbBZ5xNuYpywmwMJpRKUQG48f/view?usp=sharing" TargetMode="External"/><Relationship Id="rId180" Type="http://schemas.openxmlformats.org/officeDocument/2006/relationships/hyperlink" Target="https://drive.google.com/file/d/1PalB4eUEic41EaKlAZ9kHup39jGElNo_/view?usp=sharing" TargetMode="External"/><Relationship Id="rId18" Type="http://schemas.openxmlformats.org/officeDocument/2006/relationships/hyperlink" Target="https://drive.google.com/file/d/1PZsmXiVveiZwqduDKMT4mvnxeyeeG_rr/view?usp=sharing" TargetMode="External"/><Relationship Id="rId179" Type="http://schemas.openxmlformats.org/officeDocument/2006/relationships/hyperlink" Target="https://drive.google.com/file/d/1UPIbGJ2DG6gu2gbRpy4tP8d5iSi158fB/view?usp=sharing" TargetMode="External"/><Relationship Id="rId178" Type="http://schemas.openxmlformats.org/officeDocument/2006/relationships/hyperlink" Target="https://drive.google.com/file/d/1jnnPNuiJoq47dkceiJjnTSAvZV2pLBTw/view?usp=sharing" TargetMode="External"/><Relationship Id="rId177" Type="http://schemas.openxmlformats.org/officeDocument/2006/relationships/hyperlink" Target="https://drive.google.com/file/d/1ggQN4YX8CEI9dISPOD8VWS5zBfywWRjU/view?usp=sharing" TargetMode="External"/><Relationship Id="rId176" Type="http://schemas.openxmlformats.org/officeDocument/2006/relationships/hyperlink" Target="https://drive.google.com/file/d/1k2KSc0J45k3h59_m21QAtHmYKJrq51fG/view?usp=sharing" TargetMode="External"/><Relationship Id="rId175" Type="http://schemas.openxmlformats.org/officeDocument/2006/relationships/hyperlink" Target="https://drive.google.com/file/d/1oPurcuEYrfFJRXj_xb_-4IXKCF0p2UXX/view?usp=sharing" TargetMode="External"/><Relationship Id="rId174" Type="http://schemas.openxmlformats.org/officeDocument/2006/relationships/hyperlink" Target="https://drive.google.com/file/d/14t69XngnJrGxzgpD4XjN1FeT8K5aNSc3/view?usp=sharing" TargetMode="External"/><Relationship Id="rId173" Type="http://schemas.openxmlformats.org/officeDocument/2006/relationships/hyperlink" Target="https://drive.google.com/file/d/1S7K8Y28V0HivlBVNXbjljdq73XASYnUb/view?usp=sharing" TargetMode="External"/><Relationship Id="rId172" Type="http://schemas.openxmlformats.org/officeDocument/2006/relationships/hyperlink" Target="https://drive.google.com/file/d/1MAMsdSc3b5tZpkhXQIKORwUR1outPS50/view?usp=sharing" TargetMode="External"/><Relationship Id="rId171" Type="http://schemas.openxmlformats.org/officeDocument/2006/relationships/hyperlink" Target="https://drive.google.com/file/d/1j3Pek37Wc7U66puAFGHDb0u4DooiIu1F/view?usp=sharing" TargetMode="External"/><Relationship Id="rId170" Type="http://schemas.openxmlformats.org/officeDocument/2006/relationships/hyperlink" Target="https://drive.google.com/file/d/1FiGKn6UtO9hIicWJQjfh9mSzxJR32cse/view?usp=sharing" TargetMode="External"/><Relationship Id="rId17" Type="http://schemas.openxmlformats.org/officeDocument/2006/relationships/hyperlink" Target="https://drive.google.com/file/d/1uzC8YQwv47oQTDdVQ3D4pWVJaK0OVX36/view?usp=sharing" TargetMode="External"/><Relationship Id="rId169" Type="http://schemas.openxmlformats.org/officeDocument/2006/relationships/hyperlink" Target="https://drive.google.com/file/d/1QaqOkq3sm8JuasnfKY9eFzUqwkCih489/view?usp=sharing" TargetMode="External"/><Relationship Id="rId168" Type="http://schemas.openxmlformats.org/officeDocument/2006/relationships/hyperlink" Target="https://drive.google.com/file/d/12oeMjax5kaqfV_B1ccmNXuC_6qbvc8AP/view?usp=sharing" TargetMode="External"/><Relationship Id="rId167" Type="http://schemas.openxmlformats.org/officeDocument/2006/relationships/hyperlink" Target="https://drive.google.com/file/d/1InRWIMwxxPiunURN_Vil0ggEN8CyiQnK/view?usp=sharing" TargetMode="External"/><Relationship Id="rId166" Type="http://schemas.openxmlformats.org/officeDocument/2006/relationships/hyperlink" Target="https://drive.google.com/file/d/1TDPUZ4WVblCwolOQIBjFazGctmkp9DQs/view?usp=sharing" TargetMode="External"/><Relationship Id="rId165" Type="http://schemas.openxmlformats.org/officeDocument/2006/relationships/hyperlink" Target="https://drive.google.com/file/d/19Gwwj7dQ_z5DCBQL069LsOjXMo5x-P9o/view?usp=sharing" TargetMode="External"/><Relationship Id="rId164" Type="http://schemas.openxmlformats.org/officeDocument/2006/relationships/hyperlink" Target="https://drive.google.com/file/d/11-vya3LPJgx3DnqCZ5al_GH1cMvFXcxg/view?usp=sharing" TargetMode="External"/><Relationship Id="rId163" Type="http://schemas.openxmlformats.org/officeDocument/2006/relationships/hyperlink" Target="https://drive.google.com/file/d/1AgbT7dM1Tk9QqLrDHFghiOJumWyDk_hC/view?usp=sharing" TargetMode="External"/><Relationship Id="rId162" Type="http://schemas.openxmlformats.org/officeDocument/2006/relationships/hyperlink" Target="https://drive.google.com/file/d/1ooYl1ljraHfMrShPOhuq4Vc8AXiSTx5Q/view?usp=sharing" TargetMode="External"/><Relationship Id="rId161" Type="http://schemas.openxmlformats.org/officeDocument/2006/relationships/hyperlink" Target="https://drive.google.com/file/d/1YZ2uOzIAW-eYkqSXyUd0CsTqU79mVml_/view?usp=sharing" TargetMode="External"/><Relationship Id="rId160" Type="http://schemas.openxmlformats.org/officeDocument/2006/relationships/hyperlink" Target="https://drive.google.com/file/d/1hXJSolWyrvzr7-ws7HNusD3SrJHx7j-_/view?usp=sharing" TargetMode="External"/><Relationship Id="rId16" Type="http://schemas.openxmlformats.org/officeDocument/2006/relationships/hyperlink" Target="https://drive.google.com/file/d/1AQ2dy00LR5cTYr9oThiWhmXrQFsE7Yzt/view?usp=sharing" TargetMode="External"/><Relationship Id="rId159" Type="http://schemas.openxmlformats.org/officeDocument/2006/relationships/hyperlink" Target="https://drive.google.com/file/d/1JxhM9ObRJomlEiRAQpC-PP4sI2CUn9xH/view?usp=sharing" TargetMode="External"/><Relationship Id="rId158" Type="http://schemas.openxmlformats.org/officeDocument/2006/relationships/hyperlink" Target="https://drive.google.com/file/d/1f74Y_ooEMVMgdvWCa6gOxf4p-i4GiZQV/view?usp=sharing" TargetMode="External"/><Relationship Id="rId157" Type="http://schemas.openxmlformats.org/officeDocument/2006/relationships/hyperlink" Target="https://drive.google.com/file/d/1I2cxYZ15wSMI1hL5_b07QMnp0kW2sUE1/view?usp=sharing" TargetMode="External"/><Relationship Id="rId156" Type="http://schemas.openxmlformats.org/officeDocument/2006/relationships/hyperlink" Target="https://drive.google.com/file/d/1tJcHO7gRegMh1hB11-vJnF9hu3Bf3QaR/view?usp=sharing" TargetMode="External"/><Relationship Id="rId155" Type="http://schemas.openxmlformats.org/officeDocument/2006/relationships/hyperlink" Target="https://drive.google.com/file/d/1QZDIS4bdMIouXyVvnhEfLTwPza61QfFe/view?usp=sharing" TargetMode="External"/><Relationship Id="rId154" Type="http://schemas.openxmlformats.org/officeDocument/2006/relationships/hyperlink" Target="https://drive.google.com/file/d/1QIIeCWgbMgIGf7u2nDJcJzJFMiXRb8AY/view?usp=sharing" TargetMode="External"/><Relationship Id="rId153" Type="http://schemas.openxmlformats.org/officeDocument/2006/relationships/hyperlink" Target="https://drive.google.com/file/d/1IIIGCyDE-jo3nNkKIx-xMX_hqFxwO0Qn/view?usp=sharing" TargetMode="External"/><Relationship Id="rId152" Type="http://schemas.openxmlformats.org/officeDocument/2006/relationships/hyperlink" Target="https://drive.google.com/file/d/16j6hyiWeSWVJPmwlTq14-W2oZozZrx0Q/view?usp=sharing" TargetMode="External"/><Relationship Id="rId151" Type="http://schemas.openxmlformats.org/officeDocument/2006/relationships/hyperlink" Target="https://drive.google.com/file/d/1ukBIBVnt208pmQe0xVLpctPc_GkKT1pA/view?usp=sharing" TargetMode="External"/><Relationship Id="rId150" Type="http://schemas.openxmlformats.org/officeDocument/2006/relationships/hyperlink" Target="https://drive.google.com/file/d/1VpnNxEA9GWPRLTAUcJUTDiWbL9BAUwqt/view?usp=sharing" TargetMode="External"/><Relationship Id="rId15" Type="http://schemas.openxmlformats.org/officeDocument/2006/relationships/hyperlink" Target="https://drive.google.com/file/d/1dMFnuX2Ve3kqqzAoyymoMUKdmJ4OUhLQ/view?usp=sharing" TargetMode="External"/><Relationship Id="rId149" Type="http://schemas.openxmlformats.org/officeDocument/2006/relationships/hyperlink" Target="https://drive.google.com/file/d/1juqClmuvIbPgoTd3ppc2UGrP29S5MIi1/view?usp=sharing" TargetMode="External"/><Relationship Id="rId148" Type="http://schemas.openxmlformats.org/officeDocument/2006/relationships/hyperlink" Target="https://drive.google.com/file/d/1j4KIftE6rI1y87pyif6tqsrSHyc8luxX/view?usp=sharing" TargetMode="External"/><Relationship Id="rId147" Type="http://schemas.openxmlformats.org/officeDocument/2006/relationships/hyperlink" Target="https://drive.google.com/file/d/1k4uRP8lpx3S_exexaQB4ZCdcACf15j_m/view?usp=sharing" TargetMode="External"/><Relationship Id="rId146" Type="http://schemas.openxmlformats.org/officeDocument/2006/relationships/hyperlink" Target="https://drive.google.com/file/d/1RS2s1etlDs0sZh2r1CuDSL-fK5VO7K9h/view?usp=sharing" TargetMode="External"/><Relationship Id="rId145" Type="http://schemas.openxmlformats.org/officeDocument/2006/relationships/hyperlink" Target="https://drive.google.com/file/d/1xw7E8WRQP6yg6Si4PVE1_a87z9oDY2i3/view?usp=sharing" TargetMode="External"/><Relationship Id="rId144" Type="http://schemas.openxmlformats.org/officeDocument/2006/relationships/hyperlink" Target="https://drive.google.com/file/d/1pQNSWfpxCJI37p2wbYt5FP2ZYogq5b7A/view?usp=sharing" TargetMode="External"/><Relationship Id="rId143" Type="http://schemas.openxmlformats.org/officeDocument/2006/relationships/hyperlink" Target="https://drive.google.com/file/d/1ZZazpwub_jD-sCKe5pG5YnCnHvZfncA9/view?usp=sharing" TargetMode="External"/><Relationship Id="rId142" Type="http://schemas.openxmlformats.org/officeDocument/2006/relationships/hyperlink" Target="https://drive.google.com/file/d/1BRBXFFb3PKT9Tm4UvPPpM700wsZ-OKM9/view?usp=sharing" TargetMode="External"/><Relationship Id="rId141" Type="http://schemas.openxmlformats.org/officeDocument/2006/relationships/hyperlink" Target="https://drive.google.com/file/d/1pRFACFrgQFcMr5J8Hp3P6jrhqdhyptKv/view?usp=sharing" TargetMode="External"/><Relationship Id="rId140" Type="http://schemas.openxmlformats.org/officeDocument/2006/relationships/hyperlink" Target="https://drive.google.com/file/d/10T0p_1fh02QwUBdKXJmMEHt4Bg4S6gi0/view?usp=sharing" TargetMode="External"/><Relationship Id="rId14" Type="http://schemas.openxmlformats.org/officeDocument/2006/relationships/hyperlink" Target="https://drive.google.com/file/d/1B3a0no-kDCs0rL-zftHk9yFqW-0-j6IR/view?usp=sharing" TargetMode="External"/><Relationship Id="rId139" Type="http://schemas.openxmlformats.org/officeDocument/2006/relationships/hyperlink" Target="https://drive.google.com/file/d/1vUXO_eMWPFNkdlDv7Z0drhambIevqDDB/view?usp=sharing" TargetMode="External"/><Relationship Id="rId138" Type="http://schemas.openxmlformats.org/officeDocument/2006/relationships/hyperlink" Target="https://drive.google.com/file/d/1jRHGBvhpbKx8k4U8JvX50FyBtnZQsy-G/view?usp=sharing" TargetMode="External"/><Relationship Id="rId137" Type="http://schemas.openxmlformats.org/officeDocument/2006/relationships/hyperlink" Target="https://drive.google.com/file/d/1M5vjqiYr5wfOvlcayrxMalfg5lH7-8Wy/view?usp=sharing" TargetMode="External"/><Relationship Id="rId136" Type="http://schemas.openxmlformats.org/officeDocument/2006/relationships/hyperlink" Target="https://drive.google.com/file/d/1pWP-EebyBhRnXRIqcAjc01EN1JY584G3/view?usp=sharing" TargetMode="External"/><Relationship Id="rId135" Type="http://schemas.openxmlformats.org/officeDocument/2006/relationships/hyperlink" Target="https://drive.google.com/file/d/10IGQJgDFv8U1H3IMU2uGb4-GAfsGaRoz/view?usp=sharing" TargetMode="External"/><Relationship Id="rId134" Type="http://schemas.openxmlformats.org/officeDocument/2006/relationships/hyperlink" Target="https://drive.google.com/file/d/1m7tY5XNTSvKmMkZkmrDHNRrQqJY1WtCI/view?usp=sharing" TargetMode="External"/><Relationship Id="rId133" Type="http://schemas.openxmlformats.org/officeDocument/2006/relationships/hyperlink" Target="https://drive.google.com/file/d/1whEWI4-Kmlw3Booe1vlQfeeZjq1f1VbY/view?usp=sharing" TargetMode="External"/><Relationship Id="rId132" Type="http://schemas.openxmlformats.org/officeDocument/2006/relationships/hyperlink" Target="https://drive.google.com/file/d/1V8Eu4bvsjwrDHZQdujvn6ncig6zWighQ/view?usp=sharing" TargetMode="External"/><Relationship Id="rId131" Type="http://schemas.openxmlformats.org/officeDocument/2006/relationships/hyperlink" Target="https://drive.google.com/file/d/1MJab3lwQTQ__6OEiNdJkBmbSGyJ1CrY8/view?usp=sharing" TargetMode="External"/><Relationship Id="rId130" Type="http://schemas.openxmlformats.org/officeDocument/2006/relationships/hyperlink" Target="https://drive.google.com/file/d/1aUGalBl9SvHbi8Qy1HCWkdHq2Rp9Lb8V/view?usp=sharing" TargetMode="External"/><Relationship Id="rId13" Type="http://schemas.openxmlformats.org/officeDocument/2006/relationships/hyperlink" Target="https://drive.google.com/file/d/1pW6Dz7Wxw0tzhjbHz1WPwoiqVqFpDm_W/view?usp=sharing" TargetMode="External"/><Relationship Id="rId129" Type="http://schemas.openxmlformats.org/officeDocument/2006/relationships/hyperlink" Target="https://drive.google.com/file/d/16GKYLO6p1mwn8dQTQHNBsg-ym7jV93jw/view?usp=sharing" TargetMode="External"/><Relationship Id="rId128" Type="http://schemas.openxmlformats.org/officeDocument/2006/relationships/hyperlink" Target="https://drive.google.com/file/d/1hPjPzU19jL6uOoH3Kv39M3uMhvDSrXgL/view?usp=sharing" TargetMode="External"/><Relationship Id="rId127" Type="http://schemas.openxmlformats.org/officeDocument/2006/relationships/hyperlink" Target="https://drive.google.com/file/d/1eQNRRq0aEL-p6VX01pl63boajMy5gkEP/view?usp=sharing" TargetMode="External"/><Relationship Id="rId126" Type="http://schemas.openxmlformats.org/officeDocument/2006/relationships/hyperlink" Target="https://drive.google.com/file/d/1WHtYGxlKwWPJfr2wNyXBt0Kfq6Vv8akn/view?usp=sharing" TargetMode="External"/><Relationship Id="rId125" Type="http://schemas.openxmlformats.org/officeDocument/2006/relationships/hyperlink" Target="https://drive.google.com/file/d/1ysTYYdx5v7OB_vZxa30DiLhYwPW-KVgA/view?usp=sharing" TargetMode="External"/><Relationship Id="rId124" Type="http://schemas.openxmlformats.org/officeDocument/2006/relationships/hyperlink" Target="https://drive.google.com/file/d/1VMkfOo19YqjiNpamwSu70K9QDpJKwi7q/view?usp=sharing" TargetMode="External"/><Relationship Id="rId123" Type="http://schemas.openxmlformats.org/officeDocument/2006/relationships/hyperlink" Target="https://drive.google.com/file/d/12qpH7rBlA0tExxIfUyOBKem-b1eIosQK/view?usp=sharing" TargetMode="External"/><Relationship Id="rId122" Type="http://schemas.openxmlformats.org/officeDocument/2006/relationships/hyperlink" Target="https://drive.google.com/file/d/1o6fhnfbIxGljPqSPY95q5IGyOdIl4l_N/view?usp=sharing" TargetMode="External"/><Relationship Id="rId121" Type="http://schemas.openxmlformats.org/officeDocument/2006/relationships/hyperlink" Target="https://drive.google.com/file/d/1EVEfYxoAWCTJ_OW-3CYOSu_QJM9h7Ti8/view?usp=sharing" TargetMode="External"/><Relationship Id="rId120" Type="http://schemas.openxmlformats.org/officeDocument/2006/relationships/hyperlink" Target="https://drive.google.com/file/d/1o8WPhj9rBfN2M-ouKWbCbHMTEWN_jDwS/view?usp=sharing" TargetMode="External"/><Relationship Id="rId12" Type="http://schemas.openxmlformats.org/officeDocument/2006/relationships/hyperlink" Target="https://drive.google.com/file/d/18zki_du7U8nR-rvQ-Mrbg3EPVOwWVqOf/view?usp=sharing" TargetMode="External"/><Relationship Id="rId119" Type="http://schemas.openxmlformats.org/officeDocument/2006/relationships/hyperlink" Target="https://drive.google.com/file/d/1nXaC2_xZBWZd83Q1lUt9Bp6qmZDgFlBQ/view?usp=sharing" TargetMode="External"/><Relationship Id="rId118" Type="http://schemas.openxmlformats.org/officeDocument/2006/relationships/hyperlink" Target="https://drive.google.com/file/d/1N5teGOf7UdGz7NIxO1rNtqth7BpSNlQV/view?usp=sharing" TargetMode="External"/><Relationship Id="rId117" Type="http://schemas.openxmlformats.org/officeDocument/2006/relationships/hyperlink" Target="https://drive.google.com/file/d/1HkHtgWbF2ob0-c-XqhbCwXaxEW8ddNWs/view?usp=sharing" TargetMode="External"/><Relationship Id="rId116" Type="http://schemas.openxmlformats.org/officeDocument/2006/relationships/hyperlink" Target="https://drive.google.com/file/d/1SIxqm6d5UiURfOxDgG3-J7TPQDdIvFTV/view?usp=sharing" TargetMode="External"/><Relationship Id="rId115" Type="http://schemas.openxmlformats.org/officeDocument/2006/relationships/hyperlink" Target="https://drive.google.com/file/d/128HAUAkBGkXRRxlBZjeKUijql_5qlnwD/view?usp=sharing" TargetMode="External"/><Relationship Id="rId114" Type="http://schemas.openxmlformats.org/officeDocument/2006/relationships/hyperlink" Target="https://drive.google.com/file/d/1SYWvLo2GUSdVAEFhtAlSvtacdabX_SsK/view?usp=sharing" TargetMode="External"/><Relationship Id="rId113" Type="http://schemas.openxmlformats.org/officeDocument/2006/relationships/hyperlink" Target="https://drive.google.com/file/d/1s19KgathiIcaXlzj6PHy4SgMmFbEuhMD/view?usp=sharing" TargetMode="External"/><Relationship Id="rId112" Type="http://schemas.openxmlformats.org/officeDocument/2006/relationships/hyperlink" Target="https://drive.google.com/file/d/1_KYtNpA9UvqJspIq-cdTP9uO6bFBUo89/view?usp=sharing" TargetMode="External"/><Relationship Id="rId111" Type="http://schemas.openxmlformats.org/officeDocument/2006/relationships/hyperlink" Target="https://drive.google.com/file/d/1FziWIl3OeCsPlZs7ramKiS69wRfh6T2u/view?usp=sharing" TargetMode="External"/><Relationship Id="rId110" Type="http://schemas.openxmlformats.org/officeDocument/2006/relationships/hyperlink" Target="https://drive.google.com/file/d/1Fv9zVIX1hKyPQ3mcL15i0AC5poXH8krj/view?usp=sharing" TargetMode="External"/><Relationship Id="rId11" Type="http://schemas.openxmlformats.org/officeDocument/2006/relationships/hyperlink" Target="https://drive.google.com/file/d/1lxYjFp26qcox1GiJx-RANaFyWILAh1zW/view?usp=sharing" TargetMode="External"/><Relationship Id="rId109" Type="http://schemas.openxmlformats.org/officeDocument/2006/relationships/hyperlink" Target="https://drive.google.com/file/d/18qsLl0v77XxwQRqx3hLd4kmwgSg3QYO0/view?usp=sharing" TargetMode="External"/><Relationship Id="rId108" Type="http://schemas.openxmlformats.org/officeDocument/2006/relationships/hyperlink" Target="https://drive.google.com/file/d/1brUAxv7mijPAPzWbjfWMDG4J99t3KA9E/view?usp=sharing" TargetMode="External"/><Relationship Id="rId107" Type="http://schemas.openxmlformats.org/officeDocument/2006/relationships/hyperlink" Target="https://drive.google.com/file/d/1PKd6R4yYl2yEKHUIwsM9WrWjuJzXZGOx/view?usp=sharing" TargetMode="External"/><Relationship Id="rId106" Type="http://schemas.openxmlformats.org/officeDocument/2006/relationships/hyperlink" Target="https://drive.google.com/file/d/1XdovkYP4NuAeHg7sV8UqgF315dg5zGVr/view?usp=sharing" TargetMode="External"/><Relationship Id="rId105" Type="http://schemas.openxmlformats.org/officeDocument/2006/relationships/hyperlink" Target="https://drive.google.com/file/d/1emPm6JizcB2EYoQjFGeB0DYh7WTH4q7A/view?usp=sharing" TargetMode="External"/><Relationship Id="rId104" Type="http://schemas.openxmlformats.org/officeDocument/2006/relationships/hyperlink" Target="https://drive.google.com/file/d/1a4xrtX94wju74GvxDCk-6GXVcQXkVJGU/view?usp=sharing" TargetMode="External"/><Relationship Id="rId103" Type="http://schemas.openxmlformats.org/officeDocument/2006/relationships/hyperlink" Target="https://drive.google.com/file/d/1SYaFBIiSIp8e7fWIHdd2346HJothmvjY/view?usp=sharing" TargetMode="External"/><Relationship Id="rId102" Type="http://schemas.openxmlformats.org/officeDocument/2006/relationships/hyperlink" Target="https://drive.google.com/file/d/1-7kaxaaQk_8dAXiNrZIbo-AQ0cgzquUT/view?usp=sharing" TargetMode="External"/><Relationship Id="rId101" Type="http://schemas.openxmlformats.org/officeDocument/2006/relationships/hyperlink" Target="https://drive.google.com/file/d/1kseRwd_i7aDyMRikcrN5Tf8Bgh2AvrEN/view?usp=sharing" TargetMode="External"/><Relationship Id="rId100" Type="http://schemas.openxmlformats.org/officeDocument/2006/relationships/hyperlink" Target="https://drive.google.com/file/d/1wUd76pHMlxW8OlPjNrEK4Jh3bI6502ao/view?usp=sharing" TargetMode="External"/><Relationship Id="rId10" Type="http://schemas.openxmlformats.org/officeDocument/2006/relationships/hyperlink" Target="https://drive.google.com/file/d/18oCAPPuvr5F7mMLM3n6cQIXBVNjNoe4G/view?usp=sharing" TargetMode="External"/><Relationship Id="rId1" Type="http://schemas.openxmlformats.org/officeDocument/2006/relationships/hyperlink" Target="https://drive.google.com/file/d/15vMd0bo4p0UDfho9UVLRKWCOUGm_9j4B/view?usp=sharing" TargetMode="External"/></Relationships>
</file>

<file path=xl/worksheets/_rels/sheet5.xml.rels><?xml version="1.0" encoding="UTF-8" standalone="yes"?>
<Relationships xmlns="http://schemas.openxmlformats.org/package/2006/relationships"><Relationship Id="rId99" Type="http://schemas.openxmlformats.org/officeDocument/2006/relationships/hyperlink" Target="https://doi.org/10.25077/jbioua.7.1.1-5.2019" TargetMode="External"/><Relationship Id="rId98" Type="http://schemas.openxmlformats.org/officeDocument/2006/relationships/hyperlink" Target="http://jbioua.fmipa.unand.ac.id/index.php/jbioua/article/view/248/211" TargetMode="External"/><Relationship Id="rId97" Type="http://schemas.openxmlformats.org/officeDocument/2006/relationships/hyperlink" Target="http://jbioua.fmipa.unand.ac.id/index.php/jbioua/article/view/248" TargetMode="External"/><Relationship Id="rId96" Type="http://schemas.openxmlformats.org/officeDocument/2006/relationships/hyperlink" Target="https://journals.indexcopernicus.com/search/details?id=67825&amp;lang=en" TargetMode="External"/><Relationship Id="rId95" Type="http://schemas.openxmlformats.org/officeDocument/2006/relationships/hyperlink" Target="https://doi.org/10.36418/edv.v2i2.320" TargetMode="External"/><Relationship Id="rId94" Type="http://schemas.openxmlformats.org/officeDocument/2006/relationships/hyperlink" Target="https://eduvest.greenvest.co.id/index.php/edv/article/view/320/502" TargetMode="External"/><Relationship Id="rId93" Type="http://schemas.openxmlformats.org/officeDocument/2006/relationships/hyperlink" Target="https://eduvest.greenvest.co.id/index.php/edv/article/view/320" TargetMode="External"/><Relationship Id="rId92" Type="http://schemas.openxmlformats.org/officeDocument/2006/relationships/hyperlink" Target="https://ijpsat.ijsht-journals.org/index.php/ijpsat/article/view/4031/2471" TargetMode="External"/><Relationship Id="rId91" Type="http://schemas.openxmlformats.org/officeDocument/2006/relationships/hyperlink" Target="https://ijpsat.ijsht-journals.org/index.php/ijpsat/article/view/4031" TargetMode="External"/><Relationship Id="rId90" Type="http://schemas.openxmlformats.org/officeDocument/2006/relationships/hyperlink" Target="https://journals.indexcopernicus.com/search/details?id=44355" TargetMode="External"/><Relationship Id="rId9" Type="http://schemas.openxmlformats.org/officeDocument/2006/relationships/hyperlink" Target="http://jbioua.fmipa.unand.ac.id/index.php/jbioua/article/view/146/138" TargetMode="External"/><Relationship Id="rId89" Type="http://schemas.openxmlformats.org/officeDocument/2006/relationships/hyperlink" Target="https://dx.doi.org/10.3923/pjbs.2022.23.28" TargetMode="External"/><Relationship Id="rId88" Type="http://schemas.openxmlformats.org/officeDocument/2006/relationships/hyperlink" Target="https://scialert.net/qredirect.php?doi=pjbs.2022.23.28&amp;linkid=pdf" TargetMode="External"/><Relationship Id="rId87" Type="http://schemas.openxmlformats.org/officeDocument/2006/relationships/hyperlink" Target="https://scialert.net/abstract/?doi=pjbs.2022.23.28" TargetMode="External"/><Relationship Id="rId86" Type="http://schemas.openxmlformats.org/officeDocument/2006/relationships/hyperlink" Target="http://dx.doi.org/10.52155/ijpsat.v30.2.4031" TargetMode="External"/><Relationship Id="rId85" Type="http://schemas.openxmlformats.org/officeDocument/2006/relationships/hyperlink" Target="https://e-journal.undikma.ac.id/index.php/bioscientist/article/view/4249/3004" TargetMode="External"/><Relationship Id="rId84" Type="http://schemas.openxmlformats.org/officeDocument/2006/relationships/hyperlink" Target="https://e-journal.undikma.ac.id/index.php/bioscientist/article/view/4249" TargetMode="External"/><Relationship Id="rId83" Type="http://schemas.openxmlformats.org/officeDocument/2006/relationships/hyperlink" Target="https://sinta3.kemdikbud.go.id/journals/profile/6598" TargetMode="External"/><Relationship Id="rId82" Type="http://schemas.openxmlformats.org/officeDocument/2006/relationships/hyperlink" Target="http://jbioua.fmipa.unand.ac.id/index.php/jbioua/article/view/234/207" TargetMode="External"/><Relationship Id="rId81" Type="http://schemas.openxmlformats.org/officeDocument/2006/relationships/hyperlink" Target="http://jbioua.fmipa.unand.ac.id/index.php/jbioua/article/view/234" TargetMode="External"/><Relationship Id="rId80" Type="http://schemas.openxmlformats.org/officeDocument/2006/relationships/hyperlink" Target="http://jbioua.fmipa.unand.ac.id/index.php/jbioua/article/view/233" TargetMode="External"/><Relationship Id="rId8" Type="http://schemas.openxmlformats.org/officeDocument/2006/relationships/hyperlink" Target="http://jbioua.fmipa.unand.ac.id/index.php/jbioua/article/view/144/136" TargetMode="External"/><Relationship Id="rId79" Type="http://schemas.openxmlformats.org/officeDocument/2006/relationships/hyperlink" Target="http://jbioua.fmipa.unand.ac.id/index.php/jbioua/article/view/233/206" TargetMode="External"/><Relationship Id="rId78" Type="http://schemas.openxmlformats.org/officeDocument/2006/relationships/hyperlink" Target="https://doi.org/10.24843/metamorfosa.2017.v04.i01.p17" TargetMode="External"/><Relationship Id="rId77" Type="http://schemas.openxmlformats.org/officeDocument/2006/relationships/hyperlink" Target="https://ojs.unud.ac.id/index.php/metamorfosa/article/view/29884/18393" TargetMode="External"/><Relationship Id="rId76" Type="http://schemas.openxmlformats.org/officeDocument/2006/relationships/hyperlink" Target="https://ojs.unud.ac.id/index.php/metamorfosa/article/view/29884" TargetMode="External"/><Relationship Id="rId75" Type="http://schemas.openxmlformats.org/officeDocument/2006/relationships/hyperlink" Target="http://jurnal.untad.ac.id/jurnal/index.php/Biocelebes/article/view/7384/5912" TargetMode="External"/><Relationship Id="rId74" Type="http://schemas.openxmlformats.org/officeDocument/2006/relationships/hyperlink" Target="http://jurnal.untad.ac.id/jurnal/index.php/Biocelebes/article/view/7384" TargetMode="External"/><Relationship Id="rId73" Type="http://schemas.openxmlformats.org/officeDocument/2006/relationships/hyperlink" Target="https://doi.org/10.15408/kauniyah.v9i1.3253" TargetMode="External"/><Relationship Id="rId72" Type="http://schemas.openxmlformats.org/officeDocument/2006/relationships/hyperlink" Target="http://journal.uinjkt.ac.id/index.php/kauniyah/article/view/3253/pdf" TargetMode="External"/><Relationship Id="rId71" Type="http://schemas.openxmlformats.org/officeDocument/2006/relationships/hyperlink" Target="http://journal.uinjkt.ac.id/index.php/kauniyah/article/view/3253" TargetMode="External"/><Relationship Id="rId70" Type="http://schemas.openxmlformats.org/officeDocument/2006/relationships/hyperlink" Target="https://doi.org/10.15408/kauniyah.v9i1.3250" TargetMode="External"/><Relationship Id="rId7" Type="http://schemas.openxmlformats.org/officeDocument/2006/relationships/hyperlink" Target="http://jbioua.fmipa.unand.ac.id/index.php/jbioua/article/view/144" TargetMode="External"/><Relationship Id="rId69" Type="http://schemas.openxmlformats.org/officeDocument/2006/relationships/hyperlink" Target="http://jbioua.fmipa.unand.ac.id/index.php/jbioua/article/view/166" TargetMode="External"/><Relationship Id="rId68" Type="http://schemas.openxmlformats.org/officeDocument/2006/relationships/hyperlink" Target="http://jbioua.fmipa.unand.ac.id/index.php/jbioua/article/view/166/158" TargetMode="External"/><Relationship Id="rId67" Type="http://schemas.openxmlformats.org/officeDocument/2006/relationships/hyperlink" Target="http://jbioua.fmipa.unand.ac.id/index.php/jbioua/article/view/164" TargetMode="External"/><Relationship Id="rId66" Type="http://schemas.openxmlformats.org/officeDocument/2006/relationships/hyperlink" Target="http://jbioua.fmipa.unand.ac.id/index.php/jbioua/article/view/164/156" TargetMode="External"/><Relationship Id="rId65" Type="http://schemas.openxmlformats.org/officeDocument/2006/relationships/hyperlink" Target="http://jbioua.fmipa.unand.ac.id/index.php/jbioua/article/view/154/146" TargetMode="External"/><Relationship Id="rId64" Type="http://schemas.openxmlformats.org/officeDocument/2006/relationships/hyperlink" Target="http://jbioua.fmipa.unand.ac.id/index.php/jbioua/article/view/154" TargetMode="External"/><Relationship Id="rId63" Type="http://schemas.openxmlformats.org/officeDocument/2006/relationships/hyperlink" Target="http://jbioua.fmipa.unand.ac.id/index.php/jbioua/article/view/115" TargetMode="External"/><Relationship Id="rId62" Type="http://schemas.openxmlformats.org/officeDocument/2006/relationships/hyperlink" Target="http://jbioua.fmipa.unand.ac.id/index.php/jbioua/article/view/115/107" TargetMode="External"/><Relationship Id="rId61" Type="http://schemas.openxmlformats.org/officeDocument/2006/relationships/hyperlink" Target="http://jbioua.fmipa.unand.ac.id/index.php/jbioua/article/view/213/196" TargetMode="External"/><Relationship Id="rId60" Type="http://schemas.openxmlformats.org/officeDocument/2006/relationships/hyperlink" Target="http://jbioua.fmipa.unand.ac.id/index.php/jbioua/article/view/213" TargetMode="External"/><Relationship Id="rId6" Type="http://schemas.openxmlformats.org/officeDocument/2006/relationships/hyperlink" Target="http://www.ijcrbp.com/4-9-2017/Kuntum%20Khaira%20Ummah,%20et%20al.pdf" TargetMode="External"/><Relationship Id="rId59" Type="http://schemas.openxmlformats.org/officeDocument/2006/relationships/hyperlink" Target="https://doi.org/10.24843/metamorfosa.2017.v04.i01.p05" TargetMode="External"/><Relationship Id="rId58" Type="http://schemas.openxmlformats.org/officeDocument/2006/relationships/hyperlink" Target="https://ojs.unud.ac.id/index.php/metamorfosa/article/view/29744/18353" TargetMode="External"/><Relationship Id="rId57" Type="http://schemas.openxmlformats.org/officeDocument/2006/relationships/hyperlink" Target="https://ojs.unud.ac.id/index.php/metamorfosa/article/view/29744" TargetMode="External"/><Relationship Id="rId56" Type="http://schemas.openxmlformats.org/officeDocument/2006/relationships/hyperlink" Target="http://jbioua.fmipa.unand.ac.id/index.php/jbioua/article/view/203/188" TargetMode="External"/><Relationship Id="rId55" Type="http://schemas.openxmlformats.org/officeDocument/2006/relationships/hyperlink" Target="http://jbioua.fmipa.unand.ac.id/index.php/jbioua/article/view/203" TargetMode="External"/><Relationship Id="rId54" Type="http://schemas.openxmlformats.org/officeDocument/2006/relationships/hyperlink" Target="http://jurnal.untad.ac.id/jurnal/index.php/Biocelebes/article/view/7383/5911" TargetMode="External"/><Relationship Id="rId53" Type="http://schemas.openxmlformats.org/officeDocument/2006/relationships/hyperlink" Target="http://jurnal.untad.ac.id/jurnal/index.php/Biocelebes/article/view/7383" TargetMode="External"/><Relationship Id="rId52" Type="http://schemas.openxmlformats.org/officeDocument/2006/relationships/hyperlink" Target="https://doi.org/10.25077/jbioua.8.2.36-40.2020" TargetMode="External"/><Relationship Id="rId51" Type="http://schemas.openxmlformats.org/officeDocument/2006/relationships/hyperlink" Target="http://jbioua.fmipa.unand.ac.id/index.php/jbioua/article/view/241/239" TargetMode="External"/><Relationship Id="rId50" Type="http://schemas.openxmlformats.org/officeDocument/2006/relationships/hyperlink" Target="http://jbioua.fmipa.unand.ac.id/index.php/jbioua/article/view/241" TargetMode="External"/><Relationship Id="rId5" Type="http://schemas.openxmlformats.org/officeDocument/2006/relationships/hyperlink" Target="http://www.ijcrbp.com/abstractview.php?ID=378&amp;vol=4-9-2017&amp;SNo=1" TargetMode="External"/><Relationship Id="rId49" Type="http://schemas.openxmlformats.org/officeDocument/2006/relationships/hyperlink" Target="https://doi.org/10.25077/jbioua.7.2.109-117.2019" TargetMode="External"/><Relationship Id="rId48" Type="http://schemas.openxmlformats.org/officeDocument/2006/relationships/hyperlink" Target="http://jbioua.fmipa.unand.ac.id/index.php/jbioua/article/view/269/223" TargetMode="External"/><Relationship Id="rId47" Type="http://schemas.openxmlformats.org/officeDocument/2006/relationships/hyperlink" Target="http://jbioua.fmipa.unand.ac.id/index.php/jbioua/article/view/269" TargetMode="External"/><Relationship Id="rId46" Type="http://schemas.openxmlformats.org/officeDocument/2006/relationships/hyperlink" Target="https://doi.org/10.25077/jbioua.7.2.91-99.2019" TargetMode="External"/><Relationship Id="rId45" Type="http://schemas.openxmlformats.org/officeDocument/2006/relationships/hyperlink" Target="http://jbioua.fmipa.unand.ac.id/index.php/jbioua/article/view/272/226" TargetMode="External"/><Relationship Id="rId44" Type="http://schemas.openxmlformats.org/officeDocument/2006/relationships/hyperlink" Target="http://jbioua.fmipa.unand.ac.id/index.php/jbioua/article/view/272" TargetMode="External"/><Relationship Id="rId43" Type="http://schemas.openxmlformats.org/officeDocument/2006/relationships/hyperlink" Target="https://www.longdom.org/open-access/antimicrobial-properties-and-lactase-activities-from-selected-probiotic-emlactobacillus-brevis-emassociated-with-green-c-33456.html" TargetMode="External"/><Relationship Id="rId42" Type="http://schemas.openxmlformats.org/officeDocument/2006/relationships/hyperlink" Target="https://doi.org/10.24843/metamorfosa.2017.v04.i02.p03" TargetMode="External"/><Relationship Id="rId41" Type="http://schemas.openxmlformats.org/officeDocument/2006/relationships/hyperlink" Target="https://ojs.unud.ac.id/index.php/metamorfosa/article/view/34923" TargetMode="External"/><Relationship Id="rId40" Type="http://schemas.openxmlformats.org/officeDocument/2006/relationships/hyperlink" Target="https://ojs.unud.ac.id/index.php/metamorfosa/article/view/34923/21126" TargetMode="External"/><Relationship Id="rId4" Type="http://schemas.openxmlformats.org/officeDocument/2006/relationships/hyperlink" Target="https://scialert.net/qredirect.php?doi=pjbs.2020.769.775&amp;linkid=pdf" TargetMode="External"/><Relationship Id="rId39" Type="http://schemas.openxmlformats.org/officeDocument/2006/relationships/hyperlink" Target="https://doi.org/10.25077/jbioua.7.1.6-13.2019" TargetMode="External"/><Relationship Id="rId38" Type="http://schemas.openxmlformats.org/officeDocument/2006/relationships/hyperlink" Target="http://jbioua.fmipa.unand.ac.id/index.php/jbioua/article/view/250/212" TargetMode="External"/><Relationship Id="rId37" Type="http://schemas.openxmlformats.org/officeDocument/2006/relationships/hyperlink" Target="http://jbioua.fmipa.unand.ac.id/index.php/jbioua/article/view/250" TargetMode="External"/><Relationship Id="rId36" Type="http://schemas.openxmlformats.org/officeDocument/2006/relationships/hyperlink" Target="https://www.ijstr.org/paper-references.php?ref=IJSTR-0320-31177" TargetMode="External"/><Relationship Id="rId35" Type="http://schemas.openxmlformats.org/officeDocument/2006/relationships/hyperlink" Target="https://www.ijstr.org/final-print/mar2020/Application-Of-Seaweed-Extract-Sargassum-Cristaefolium-And-Amino-Acid-To-Growth-And-Yield-Of-Upland-Rice-oryza-Sativa-L.pdf" TargetMode="External"/><Relationship Id="rId34" Type="http://schemas.openxmlformats.org/officeDocument/2006/relationships/hyperlink" Target="https://www.ijstr.org/paper-references.php?ref=IJSTR-0220-30670" TargetMode="External"/><Relationship Id="rId33" Type="http://schemas.openxmlformats.org/officeDocument/2006/relationships/hyperlink" Target="https://www.ijstr.org/final-print/feb2020/Influence-Of-Micronutrients-And-Terpenoid-Extract-Of-Centella-Asiatica-Applications-On-Growth-And-Yield-Of-Corn-Var-Lamuru.pdf" TargetMode="External"/><Relationship Id="rId32" Type="http://schemas.openxmlformats.org/officeDocument/2006/relationships/hyperlink" Target="https://www.scimagojr.com/journalsearch.php?q=21100894501&amp;tip=sid&amp;clean=0" TargetMode="External"/><Relationship Id="rId31" Type="http://schemas.openxmlformats.org/officeDocument/2006/relationships/hyperlink" Target="https://scialert.net/qredirect.php?doi=jbs.2019.218.223&amp;linkid=pdf" TargetMode="External"/><Relationship Id="rId30" Type="http://schemas.openxmlformats.org/officeDocument/2006/relationships/hyperlink" Target="https://scialert.net/abstract/?doi=jbs.2019.218.223" TargetMode="External"/><Relationship Id="rId3" Type="http://schemas.openxmlformats.org/officeDocument/2006/relationships/hyperlink" Target="https://scialert.net/abstract/?doi=pjbs.2020.769.775" TargetMode="External"/><Relationship Id="rId29" Type="http://schemas.openxmlformats.org/officeDocument/2006/relationships/hyperlink" Target="https://www.scimagojr.com/journalsearch.php?q=3900148202&amp;tip=sid&amp;clean=0" TargetMode="External"/><Relationship Id="rId28" Type="http://schemas.openxmlformats.org/officeDocument/2006/relationships/hyperlink" Target="https://doi.org/10.3923/jbs.2019.218.223" TargetMode="External"/><Relationship Id="rId27" Type="http://schemas.openxmlformats.org/officeDocument/2006/relationships/hyperlink" Target="https://journals.indexcopernicus.com/search/journal/issue?issueId=all&amp;journalId=47264" TargetMode="External"/><Relationship Id="rId26" Type="http://schemas.openxmlformats.org/officeDocument/2006/relationships/hyperlink" Target="https://doi.org/10.20546/ijcrbp.2017.409.001" TargetMode="External"/><Relationship Id="rId25" Type="http://schemas.openxmlformats.org/officeDocument/2006/relationships/hyperlink" Target="https://www.scopus.com/authid/detail.uri?authorId=57191636466" TargetMode="External"/><Relationship Id="rId24" Type="http://schemas.openxmlformats.org/officeDocument/2006/relationships/hyperlink" Target="https://www.jocpr.com/archive/jocpr-volume-8-issue-2-year-2016.html" TargetMode="External"/><Relationship Id="rId23" Type="http://schemas.openxmlformats.org/officeDocument/2006/relationships/hyperlink" Target="https://www.jocpr.com/articles/production-of-asiaticoside-from-hairy-roots-culture-of-pegagan-centella-asiatica-l-urban-using-chitosan-and-its-derivate.pdf" TargetMode="External"/><Relationship Id="rId22" Type="http://schemas.openxmlformats.org/officeDocument/2006/relationships/hyperlink" Target="https://journals.indexcopernicus.com/search/details?jmlId=24786075&amp;org=Journal%20of%20Probiotics%20andamp%20Health,p24786075,3.html" TargetMode="External"/><Relationship Id="rId21" Type="http://schemas.openxmlformats.org/officeDocument/2006/relationships/hyperlink" Target="http://dx.doi.org/10.18517/ijaseit.4.4.418" TargetMode="External"/><Relationship Id="rId20" Type="http://schemas.openxmlformats.org/officeDocument/2006/relationships/hyperlink" Target="https://www.scimagojr.com/journalsearch.php?q=21100463068&amp;tip=sid&amp;clean=0" TargetMode="External"/><Relationship Id="rId2" Type="http://schemas.openxmlformats.org/officeDocument/2006/relationships/hyperlink" Target="https://www.scimagojr.com/journalsearch.php?q=15500154710&amp;tip=sid&amp;clean=0" TargetMode="External"/><Relationship Id="rId19" Type="http://schemas.openxmlformats.org/officeDocument/2006/relationships/hyperlink" Target="http://www.insightsociety.org/ojaseit/index.php/ijaseit/article/download/418/461" TargetMode="External"/><Relationship Id="rId180" Type="http://schemas.openxmlformats.org/officeDocument/2006/relationships/hyperlink" Target="https://drive.google.com/file/d/1Fs2bjFTanwt4fhS_nGmJvpEdc1yQ2fZs/view?usp=sharing" TargetMode="External"/><Relationship Id="rId18" Type="http://schemas.openxmlformats.org/officeDocument/2006/relationships/hyperlink" Target="http://ijaseit.insightsociety.org/index.php?option=com_content&amp;view=article&amp;id=9&amp;Itemid=1&amp;article_id=418" TargetMode="External"/><Relationship Id="rId179" Type="http://schemas.openxmlformats.org/officeDocument/2006/relationships/hyperlink" Target="https://drive.google.com/file/d/1Xrfk8H0BB2s1LYug1294u1ZS1FqESYZ2/view?usp=sharing" TargetMode="External"/><Relationship Id="rId178" Type="http://schemas.openxmlformats.org/officeDocument/2006/relationships/hyperlink" Target="https://drive.google.com/file/d/1FxBN3YTRB5GGRESRaKxMVdMgmHTRfFHn/view?usp=sharing" TargetMode="External"/><Relationship Id="rId177" Type="http://schemas.openxmlformats.org/officeDocument/2006/relationships/hyperlink" Target="https://drive.google.com/file/d/1xlwcZ2F6FWmOdLIxWwBX-FMcWj_HkOcm/view?usp=sharing" TargetMode="External"/><Relationship Id="rId176" Type="http://schemas.openxmlformats.org/officeDocument/2006/relationships/hyperlink" Target="https://drive.google.com/file/d/1i1ik59h038bxXo8bb0UdzIlgYdCf7Jwj/view?usp=sharing" TargetMode="External"/><Relationship Id="rId175" Type="http://schemas.openxmlformats.org/officeDocument/2006/relationships/hyperlink" Target="https://drive.google.com/file/d/1tj-it8e_POBoqc22QkCsusUf7ubOU1b2/view?usp=sharing" TargetMode="External"/><Relationship Id="rId174" Type="http://schemas.openxmlformats.org/officeDocument/2006/relationships/hyperlink" Target="https://drive.google.com/file/d/1z-kAna2l3uh6jIEvzHsk2jIKDHXHMf3z/view?usp=sharing" TargetMode="External"/><Relationship Id="rId173" Type="http://schemas.openxmlformats.org/officeDocument/2006/relationships/hyperlink" Target="https://drive.google.com/file/d/1wtuk_n6k8LtgiD9QK3yR-XZdAlMtsnTp/view?usp=sharing" TargetMode="External"/><Relationship Id="rId172" Type="http://schemas.openxmlformats.org/officeDocument/2006/relationships/hyperlink" Target="https://drive.google.com/file/d/1ZTlnu76wf_WWeY6jkkBv0c5Pp60Q76aa/view?usp=sharing" TargetMode="External"/><Relationship Id="rId171" Type="http://schemas.openxmlformats.org/officeDocument/2006/relationships/hyperlink" Target="https://drive.google.com/file/d/1-TJrBMepbRvnifWD57kv27Lbhsq1l299/view?usp=sharing" TargetMode="External"/><Relationship Id="rId170" Type="http://schemas.openxmlformats.org/officeDocument/2006/relationships/hyperlink" Target="https://drive.google.com/file/d/1ku_VGDjr-pvW-6SfY2SoaMZoCBc17my0/view?usp=sharing" TargetMode="External"/><Relationship Id="rId17" Type="http://schemas.openxmlformats.org/officeDocument/2006/relationships/hyperlink" Target="http://dx.doi.org/10.3923/pjbs.2020.769.775" TargetMode="External"/><Relationship Id="rId169" Type="http://schemas.openxmlformats.org/officeDocument/2006/relationships/hyperlink" Target="https://drive.google.com/file/d/1oCSvut9_KOyGOlogAruirc2rVP0dOL4U/view?usp=sharing" TargetMode="External"/><Relationship Id="rId168" Type="http://schemas.openxmlformats.org/officeDocument/2006/relationships/hyperlink" Target="https://drive.google.com/file/d/1-YpAuoKR3wR-JAtmPWTC3qgs4zuZtbdV/view?usp=sharing" TargetMode="External"/><Relationship Id="rId167" Type="http://schemas.openxmlformats.org/officeDocument/2006/relationships/hyperlink" Target="https://drive.google.com/file/d/13J_7Fl420l0-dAdVW2ZykVkqxdw6Soed/view?usp=sharing" TargetMode="External"/><Relationship Id="rId166" Type="http://schemas.openxmlformats.org/officeDocument/2006/relationships/hyperlink" Target="https://drive.google.com/file/d/1nCLunts6erqwdMqAo9VBmU-SXrqocfbU/view?usp=sharing" TargetMode="External"/><Relationship Id="rId165" Type="http://schemas.openxmlformats.org/officeDocument/2006/relationships/hyperlink" Target="https://drive.google.com/file/d/1dXDTIpaNwjIhGiO9vjl4_U9bIDsuOd-Z/view?usp=sharing" TargetMode="External"/><Relationship Id="rId164" Type="http://schemas.openxmlformats.org/officeDocument/2006/relationships/hyperlink" Target="https://drive.google.com/file/d/1eMQYjAzI9cRjgp1H4GE7kfsF4AwuowTd/view?usp=sharing" TargetMode="External"/><Relationship Id="rId163" Type="http://schemas.openxmlformats.org/officeDocument/2006/relationships/hyperlink" Target="https://drive.google.com/file/d/1mBzNmYvgUcuNMLeM1LO6_E6hFna5PHYT/view?usp=sharing" TargetMode="External"/><Relationship Id="rId162" Type="http://schemas.openxmlformats.org/officeDocument/2006/relationships/hyperlink" Target="https://drive.google.com/file/d/1Xxr_9Q_2_omby74_kngqPreg9pgS9K4V/view?usp=sharing" TargetMode="External"/><Relationship Id="rId161" Type="http://schemas.openxmlformats.org/officeDocument/2006/relationships/hyperlink" Target="https://drive.google.com/file/d/1FAiDXt9_rvhA9zHd8bM0xu0RZfQ5Fg-0/view?usp=sharing" TargetMode="External"/><Relationship Id="rId160" Type="http://schemas.openxmlformats.org/officeDocument/2006/relationships/hyperlink" Target="https://drive.google.com/file/d/1ZK3KjrN86IezO_wER2SW1iC9H9xBaUiR/view?usp=sharing" TargetMode="External"/><Relationship Id="rId16" Type="http://schemas.openxmlformats.org/officeDocument/2006/relationships/hyperlink" Target="http://dx.doi.org/10.4172/2329-8901.1000113" TargetMode="External"/><Relationship Id="rId159" Type="http://schemas.openxmlformats.org/officeDocument/2006/relationships/hyperlink" Target="https://drive.google.com/file/d/19qjzDHkgBhX5pssGnYqgEOWOInvQrQD9/view?usp=sharing" TargetMode="External"/><Relationship Id="rId158" Type="http://schemas.openxmlformats.org/officeDocument/2006/relationships/hyperlink" Target="https://drive.google.com/file/d/1afH5z7YVQbm7aMn1GYNugMBzKS7DEqjN/view?usp=sharing" TargetMode="External"/><Relationship Id="rId157" Type="http://schemas.openxmlformats.org/officeDocument/2006/relationships/hyperlink" Target="https://drive.google.com/file/d/1-HsKEYoTm9FD3WZdE7RwFnRY_KZopsfo/view?usp=sharing" TargetMode="External"/><Relationship Id="rId156" Type="http://schemas.openxmlformats.org/officeDocument/2006/relationships/hyperlink" Target="https://drive.google.com/file/d/1NFPKWXCYdfYefmBaFQQje3pHUcBihjUY/view?usp=sharing" TargetMode="External"/><Relationship Id="rId155" Type="http://schemas.openxmlformats.org/officeDocument/2006/relationships/hyperlink" Target="https://drive.google.com/file/d/1yabkLGdfRhrLQ1azLbbimI6YqBKMoxCF/view?usp=sharing" TargetMode="External"/><Relationship Id="rId154" Type="http://schemas.openxmlformats.org/officeDocument/2006/relationships/hyperlink" Target="https://drive.google.com/file/d/1QdVuI-lCvB7yAzwDA-cVMKseEX3I9Llb/view?usp=sharing" TargetMode="External"/><Relationship Id="rId153" Type="http://schemas.openxmlformats.org/officeDocument/2006/relationships/hyperlink" Target="https://drive.google.com/file/d/1qmWg_JhTmgBkl9kxHrfcgPJy4Nl1utjt/view?usp=sharing" TargetMode="External"/><Relationship Id="rId152" Type="http://schemas.openxmlformats.org/officeDocument/2006/relationships/hyperlink" Target="https://drive.google.com/file/d/18nqw7j_ACdZlaVLrXTvvOYRQ3s4tMqSw/view?usp=sharing" TargetMode="External"/><Relationship Id="rId151" Type="http://schemas.openxmlformats.org/officeDocument/2006/relationships/hyperlink" Target="https://drive.google.com/file/d/18sHUkL0NsaSOaJph4QJQWkpZ5mx-zDZ_/view?usp=sharing" TargetMode="External"/><Relationship Id="rId150" Type="http://schemas.openxmlformats.org/officeDocument/2006/relationships/hyperlink" Target="https://drive.google.com/file/d/1uIxiNgosrOAikfTR55ZRKV_RsZSc3n7G/view?usp=sharing" TargetMode="External"/><Relationship Id="rId15" Type="http://schemas.openxmlformats.org/officeDocument/2006/relationships/hyperlink" Target="https://www.scimagojr.com/journalsearch.php?q=19700201521&amp;tip=sid&amp;clean=0" TargetMode="External"/><Relationship Id="rId149" Type="http://schemas.openxmlformats.org/officeDocument/2006/relationships/hyperlink" Target="https://drive.google.com/file/d/1eRysOVkOnXAriYPgemrz9nYFDYQJ7Btw/view?usp=sharing" TargetMode="External"/><Relationship Id="rId148" Type="http://schemas.openxmlformats.org/officeDocument/2006/relationships/hyperlink" Target="https://drive.google.com/file/d/1lxhoCidLxqc9zrfLx0r55GgOB35DSb7A/view?usp=sharing" TargetMode="External"/><Relationship Id="rId147" Type="http://schemas.openxmlformats.org/officeDocument/2006/relationships/hyperlink" Target="https://drive.google.com/file/d/19pUdEMtwbYFFY1BdOnO0VjJ47tRGytLB/view?usp=sharing" TargetMode="External"/><Relationship Id="rId146" Type="http://schemas.openxmlformats.org/officeDocument/2006/relationships/hyperlink" Target="https://drive.google.com/file/d/1_3ClGkHFyBWFPEf81nEL816b8ZcBAHSv/view?usp=sharing" TargetMode="External"/><Relationship Id="rId145" Type="http://schemas.openxmlformats.org/officeDocument/2006/relationships/hyperlink" Target="https://drive.google.com/file/d/1xvr3kI_PJSjM1zsEBEwM1QW0RaepHbok/view?usp=sharing" TargetMode="External"/><Relationship Id="rId144" Type="http://schemas.openxmlformats.org/officeDocument/2006/relationships/hyperlink" Target="https://drive.google.com/file/d/1WMfgnUxe6pAlvPREayFBkPaOq3TGX6vc/view?usp=sharing" TargetMode="External"/><Relationship Id="rId143" Type="http://schemas.openxmlformats.org/officeDocument/2006/relationships/hyperlink" Target="https://drive.google.com/file/d/1ac82eh1zaWCNbFFBpc1zc6rodjAOsD8y/view?usp=sharing" TargetMode="External"/><Relationship Id="rId142" Type="http://schemas.openxmlformats.org/officeDocument/2006/relationships/hyperlink" Target="https://drive.google.com/file/d/1xOn6HJHP2BX1iIOcTK2M296GYvnVB3_i/view?usp=sharing" TargetMode="External"/><Relationship Id="rId141" Type="http://schemas.openxmlformats.org/officeDocument/2006/relationships/hyperlink" Target="https://drive.google.com/file/d/1wH5jy-qR_Xrj24YAEkH8pSZXKAxBdY1H/view?usp=sharing" TargetMode="External"/><Relationship Id="rId140" Type="http://schemas.openxmlformats.org/officeDocument/2006/relationships/hyperlink" Target="https://drive.google.com/file/d/1LlM4VqXuSdIpZExyitCzN72YjQBQNTcM/view?usp=sharing" TargetMode="External"/><Relationship Id="rId14" Type="http://schemas.openxmlformats.org/officeDocument/2006/relationships/hyperlink" Target="http://www.pertanika.upm.edu.my/pjtas/browse/archives?article=JTAS-1261-2017" TargetMode="External"/><Relationship Id="rId139" Type="http://schemas.openxmlformats.org/officeDocument/2006/relationships/hyperlink" Target="https://drive.google.com/file/d/18NM1N5Fm_IrMr-YYW0P8WmgwHbpfgc-L/view?usp=sharing" TargetMode="External"/><Relationship Id="rId138" Type="http://schemas.openxmlformats.org/officeDocument/2006/relationships/hyperlink" Target="https://drive.google.com/file/d/1nnp_HSFFlXcTzKY_2xDAuVidelh-hQzY/view?usp=sharing" TargetMode="External"/><Relationship Id="rId137" Type="http://schemas.openxmlformats.org/officeDocument/2006/relationships/hyperlink" Target="https://drive.google.com/file/d/1WKEEJeJbPj3VGFQJM_LciSj9t_Wnjt-t/view?usp=sharing" TargetMode="External"/><Relationship Id="rId136" Type="http://schemas.openxmlformats.org/officeDocument/2006/relationships/hyperlink" Target="https://drive.google.com/file/d/1UkHt7jkHpZC0FCjtjCLFWf0LEMK0IQB-/view?usp=sharing" TargetMode="External"/><Relationship Id="rId135" Type="http://schemas.openxmlformats.org/officeDocument/2006/relationships/hyperlink" Target="https://drive.google.com/file/d/1ofnr1DrPLV4Ci7foBFNcBmZjiSK_mHei/view?usp=sharing" TargetMode="External"/><Relationship Id="rId134" Type="http://schemas.openxmlformats.org/officeDocument/2006/relationships/hyperlink" Target="https://drive.google.com/file/d/1kj36otK9Db4hH7tMD-wuscZw90rw1RW0/view?usp=sharing" TargetMode="External"/><Relationship Id="rId133" Type="http://schemas.openxmlformats.org/officeDocument/2006/relationships/hyperlink" Target="https://drive.google.com/file/d/1xn3u5fW1BQUPVdtxxXHoPHAsyQt9LTVT/view?usp=sharing" TargetMode="External"/><Relationship Id="rId132" Type="http://schemas.openxmlformats.org/officeDocument/2006/relationships/hyperlink" Target="https://drive.google.com/file/d/1NsRvnYK_b4OQSLClp0Vmi_6Nd2XU_fnb/view?usp=sharing" TargetMode="External"/><Relationship Id="rId131" Type="http://schemas.openxmlformats.org/officeDocument/2006/relationships/hyperlink" Target="https://drive.google.com/file/d/1YMBOeIor5X2GfUVT02TwdT_GGBhgqV0J/view?usp=sharing" TargetMode="External"/><Relationship Id="rId130" Type="http://schemas.openxmlformats.org/officeDocument/2006/relationships/hyperlink" Target="https://drive.google.com/file/d/1xni8Bthrr0F32p8ZRjuO5XKD2_ftsZeS/view?usp=sharing" TargetMode="External"/><Relationship Id="rId13" Type="http://schemas.openxmlformats.org/officeDocument/2006/relationships/hyperlink" Target="https://www.scimagojr.com/journalsearch.php?q=3900148614&amp;tip=sid&amp;clean=0" TargetMode="External"/><Relationship Id="rId129" Type="http://schemas.openxmlformats.org/officeDocument/2006/relationships/hyperlink" Target="https://drive.google.com/file/d/1zxrj7gGSrtMBDRVlhMIOmG6u2FbWoQx6/view?usp=sharing" TargetMode="External"/><Relationship Id="rId128" Type="http://schemas.openxmlformats.org/officeDocument/2006/relationships/hyperlink" Target="https://drive.google.com/file/d/14ofUfu46CXijX2oSL58mtWW1iCXGnx7U/view?usp=sharing" TargetMode="External"/><Relationship Id="rId127" Type="http://schemas.openxmlformats.org/officeDocument/2006/relationships/hyperlink" Target="https://drive.google.com/file/d/1hyQQzmeV7-VXAknJ-SC_VOIE-8j_uNIw/view?usp=sharing" TargetMode="External"/><Relationship Id="rId126" Type="http://schemas.openxmlformats.org/officeDocument/2006/relationships/hyperlink" Target="https://drive.google.com/file/d/1gaA6NcPT8wtyfuhY_BODbxvxJLv8Hshn/view?usp=sharing" TargetMode="External"/><Relationship Id="rId125" Type="http://schemas.openxmlformats.org/officeDocument/2006/relationships/hyperlink" Target="https://drive.google.com/file/d/1AXQpbW5FVhm54tIElbE57KQzXoHQk04n/view?usp=sharing" TargetMode="External"/><Relationship Id="rId124" Type="http://schemas.openxmlformats.org/officeDocument/2006/relationships/hyperlink" Target="https://www.scopus.com/sourceid/3900148614" TargetMode="External"/><Relationship Id="rId123" Type="http://schemas.openxmlformats.org/officeDocument/2006/relationships/hyperlink" Target="https://doi.org/10.33394/bioscientist.v9i2.4249" TargetMode="External"/><Relationship Id="rId122" Type="http://schemas.openxmlformats.org/officeDocument/2006/relationships/hyperlink" Target="https://doi.org/10.37637/ab.v5i2.867" TargetMode="External"/><Relationship Id="rId121" Type="http://schemas.openxmlformats.org/officeDocument/2006/relationships/hyperlink" Target="https://ejournal2.unipas.ac.id/index.php/Agro/article/view/867/728" TargetMode="External"/><Relationship Id="rId120" Type="http://schemas.openxmlformats.org/officeDocument/2006/relationships/hyperlink" Target="https://ejournal2.unipas.ac.id/index.php/Agro/article/view/867" TargetMode="External"/><Relationship Id="rId12" Type="http://schemas.openxmlformats.org/officeDocument/2006/relationships/hyperlink" Target="http://jbioua.fmipa.unand.ac.id/index.php/jbioua/article/view/146" TargetMode="External"/><Relationship Id="rId119" Type="http://schemas.openxmlformats.org/officeDocument/2006/relationships/hyperlink" Target="https://sinta3.kemdikbud.go.id/journals/profile/3662" TargetMode="External"/><Relationship Id="rId118" Type="http://schemas.openxmlformats.org/officeDocument/2006/relationships/hyperlink" Target="https://www.journalajob.com/index.php/AJOB/article/view/30211/56670" TargetMode="External"/><Relationship Id="rId117" Type="http://schemas.openxmlformats.org/officeDocument/2006/relationships/hyperlink" Target="https://doi.org/10.9734/ajob/2022/v14i230211" TargetMode="External"/><Relationship Id="rId116" Type="http://schemas.openxmlformats.org/officeDocument/2006/relationships/hyperlink" Target="https://www.journalajob.com/index.php/AJOB/article/view/30211" TargetMode="External"/><Relationship Id="rId115" Type="http://schemas.openxmlformats.org/officeDocument/2006/relationships/hyperlink" Target="https://journals.indexcopernicus.com/search/details?id=49755" TargetMode="External"/><Relationship Id="rId114" Type="http://schemas.openxmlformats.org/officeDocument/2006/relationships/hyperlink" Target="https://knepublishing.com/index.php/KnE-Engineering/article/view/4453" TargetMode="External"/><Relationship Id="rId113" Type="http://schemas.openxmlformats.org/officeDocument/2006/relationships/hyperlink" Target="https://knepublishing.com/index.php/KnE-Engineering/article/view/4453/9131" TargetMode="External"/><Relationship Id="rId112" Type="http://schemas.openxmlformats.org/officeDocument/2006/relationships/hyperlink" Target="https://sinta3.kemdikbud.go.id/journals/profile/4229" TargetMode="External"/><Relationship Id="rId111" Type="http://schemas.openxmlformats.org/officeDocument/2006/relationships/hyperlink" Target="https://sinta3.kemdikbud.go.id/journals/profile/363" TargetMode="External"/><Relationship Id="rId110" Type="http://schemas.openxmlformats.org/officeDocument/2006/relationships/hyperlink" Target="https://iopscience.iop.org/article/10.1088/1755-1315/759/1/012029/pdf" TargetMode="External"/><Relationship Id="rId11" Type="http://schemas.openxmlformats.org/officeDocument/2006/relationships/hyperlink" Target="http://journal.uinjkt.ac.id/index.php/kauniyah/article/view/3250/pdf" TargetMode="External"/><Relationship Id="rId109" Type="http://schemas.openxmlformats.org/officeDocument/2006/relationships/hyperlink" Target="https://www.scimagojr.com/journalsearch.php?q=19900195068&amp;tip=sid&amp;clean=0" TargetMode="External"/><Relationship Id="rId108" Type="http://schemas.openxmlformats.org/officeDocument/2006/relationships/hyperlink" Target="https://iopscience.iop.org/article/10.1088/1755-1315/759/1/012029" TargetMode="External"/><Relationship Id="rId107" Type="http://schemas.openxmlformats.org/officeDocument/2006/relationships/hyperlink" Target="http://repo.unand.ac.id/46122/1/Syukur_et.al.%2C%20J%20Prob%20Health%202013%2C1-4.pdf" TargetMode="External"/><Relationship Id="rId106" Type="http://schemas.openxmlformats.org/officeDocument/2006/relationships/hyperlink" Target="https://doi.org/10.29303/jbt.v21i3.2842" TargetMode="External"/><Relationship Id="rId105" Type="http://schemas.openxmlformats.org/officeDocument/2006/relationships/hyperlink" Target="https://jurnalfkip.unram.ac.id/index.php/JBT/article/view/2842/1916" TargetMode="External"/><Relationship Id="rId104" Type="http://schemas.openxmlformats.org/officeDocument/2006/relationships/hyperlink" Target="https://jurnalfkip.unram.ac.id/index.php/JBT/article/view/2842" TargetMode="External"/><Relationship Id="rId103" Type="http://schemas.openxmlformats.org/officeDocument/2006/relationships/hyperlink" Target="https://doi.org/10.37637/ab.v5i1.806" TargetMode="External"/><Relationship Id="rId102" Type="http://schemas.openxmlformats.org/officeDocument/2006/relationships/hyperlink" Target="https://ejournal.unipas.ac.id/index.php/Agro/article/view/806/672" TargetMode="External"/><Relationship Id="rId101" Type="http://schemas.openxmlformats.org/officeDocument/2006/relationships/hyperlink" Target="https://ejournal.unipas.ac.id/index.php/Agro/article/view/806" TargetMode="External"/><Relationship Id="rId100" Type="http://schemas.openxmlformats.org/officeDocument/2006/relationships/hyperlink" Target="https://sinta3.kemdikbud.go.id/journals/profile/6677" TargetMode="External"/><Relationship Id="rId10" Type="http://schemas.openxmlformats.org/officeDocument/2006/relationships/hyperlink" Target="http://journal.uinjkt.ac.id/index.php/kauniyah/article/view/3250" TargetMode="External"/><Relationship Id="rId1" Type="http://schemas.openxmlformats.org/officeDocument/2006/relationships/hyperlink" Target="http://www.pertanika.upm.edu.my/resources/files/Pertanika%20PAPERS/JTAS%20Vol.%2041%20(3)%20Aug.%202018/20%20JTAS-1261-2017.pdf" TargetMode="External"/></Relationships>
</file>

<file path=xl/worksheets/_rels/sheet6.xml.rels><?xml version="1.0" encoding="UTF-8" standalone="yes"?>
<Relationships xmlns="http://schemas.openxmlformats.org/package/2006/relationships"><Relationship Id="rId9" Type="http://schemas.openxmlformats.org/officeDocument/2006/relationships/hyperlink" Target="https://drive.google.com/file/d/1RPqHrH7GLnc-HtWYGIH7gxz3wGTLD5Xz/view?usp=sharing" TargetMode="External"/><Relationship Id="rId8" Type="http://schemas.openxmlformats.org/officeDocument/2006/relationships/hyperlink" Target="https://drive.google.com/file/d/11NGCXQ0jqe9IIskxGgHjW2cx3N7iOyQ_/view?usp=sharing" TargetMode="External"/><Relationship Id="rId7" Type="http://schemas.openxmlformats.org/officeDocument/2006/relationships/hyperlink" Target="https://drive.google.com/file/d/1qrBTIx-irEDKitoqSFqmcbgCxuZwJu7B/view?usp=sharing" TargetMode="External"/><Relationship Id="rId6" Type="http://schemas.openxmlformats.org/officeDocument/2006/relationships/hyperlink" Target="https://drive.google.com/file/d/1EDNZspaLrC8UL9_9VfzgAzm7iKfpXyFv/view?usp=sharing" TargetMode="External"/><Relationship Id="rId5" Type="http://schemas.openxmlformats.org/officeDocument/2006/relationships/hyperlink" Target="https://drive.google.com/file/d/1hylGyb_FUzo9tDpaRQ6OYBGewMiZECc3/view?usp=sharing" TargetMode="External"/><Relationship Id="rId4" Type="http://schemas.openxmlformats.org/officeDocument/2006/relationships/hyperlink" Target="https://drive.google.com/file/d/1v9fvLdqkiCTA4OCbAxOcMxpXRU8c3gbU/view?usp=sharing" TargetMode="External"/><Relationship Id="rId30" Type="http://schemas.openxmlformats.org/officeDocument/2006/relationships/hyperlink" Target="https://drive.google.com/file/d/1rW6bycwxmy0Xnbnwx4ewyNlh-gbTkSAC/view?usp=sharing" TargetMode="External"/><Relationship Id="rId3" Type="http://schemas.openxmlformats.org/officeDocument/2006/relationships/hyperlink" Target="https://drive.google.com/file/d/1SFd7-1XuVVAQAv8Uh2SOlx-UryYBhRRY/view?usp=sharing" TargetMode="External"/><Relationship Id="rId29" Type="http://schemas.openxmlformats.org/officeDocument/2006/relationships/hyperlink" Target="https://drive.google.com/file/d/1WdxMACcJnKlwSpR9JPhNb55oKi2h_MVm/view?usp=sharing" TargetMode="External"/><Relationship Id="rId28" Type="http://schemas.openxmlformats.org/officeDocument/2006/relationships/hyperlink" Target="https://drive.google.com/file/d/1R1D_zUZPay0hRdpMifWDhU-xhVpuM3f5/view?usp=sharing" TargetMode="External"/><Relationship Id="rId27" Type="http://schemas.openxmlformats.org/officeDocument/2006/relationships/hyperlink" Target="https://drive.google.com/file/d/1ZS4AWy3r0J0rQyTKtW3Ab1vsAy925HGp/view?usp=sharing" TargetMode="External"/><Relationship Id="rId26" Type="http://schemas.openxmlformats.org/officeDocument/2006/relationships/hyperlink" Target="https://drive.google.com/file/d/1uuxwN4w4uv3wnfxkj98KBhUPweKOeZ4b/view?usp=sharing" TargetMode="External"/><Relationship Id="rId25" Type="http://schemas.openxmlformats.org/officeDocument/2006/relationships/hyperlink" Target="https://drive.google.com/file/d/1LSpskWO046Uiv5YGT6FFerSecb3TOT7X/view?usp=sharing" TargetMode="External"/><Relationship Id="rId24" Type="http://schemas.openxmlformats.org/officeDocument/2006/relationships/hyperlink" Target="https://drive.google.com/file/d/1IZOOJvjk_vHqkmycl3T-lKlPGfh5pPWN/view?usp=sharing" TargetMode="External"/><Relationship Id="rId23" Type="http://schemas.openxmlformats.org/officeDocument/2006/relationships/hyperlink" Target="https://drive.google.com/file/d/1Jzhmq-CcQF5FfrvQYzD75LNPfcqeakuA/view?usp=sharing" TargetMode="External"/><Relationship Id="rId22" Type="http://schemas.openxmlformats.org/officeDocument/2006/relationships/hyperlink" Target="https://drive.google.com/file/d/1lyQgNfQ7xntf3w_DXH4dp5U2QLT3Rgfz/view?usp=sharing" TargetMode="External"/><Relationship Id="rId21" Type="http://schemas.openxmlformats.org/officeDocument/2006/relationships/hyperlink" Target="https://drive.google.com/file/d/1EZa0IkjM1WNkXEZM54-l7xk5zETcArZs/view?usp=sharing" TargetMode="External"/><Relationship Id="rId20" Type="http://schemas.openxmlformats.org/officeDocument/2006/relationships/hyperlink" Target="https://drive.google.com/file/d/1WlM3FkLapo6Jfge14-MAWTkidez0avr6/view?usp=sharing" TargetMode="External"/><Relationship Id="rId2" Type="http://schemas.openxmlformats.org/officeDocument/2006/relationships/hyperlink" Target="https://drive.google.com/file/d/1k3G1dyMEEoWUWHNE-5OIEkMXkNX3Q5BJ/view?usp=sharing" TargetMode="External"/><Relationship Id="rId19" Type="http://schemas.openxmlformats.org/officeDocument/2006/relationships/hyperlink" Target="https://drive.google.com/file/d/1V-otQNhSj8u0VflYIteA2hwD2JPGaB1h/view?usp=sharing" TargetMode="External"/><Relationship Id="rId18" Type="http://schemas.openxmlformats.org/officeDocument/2006/relationships/hyperlink" Target="https://drive.google.com/file/d/1QbXVw4LcgcLoOurG6yRMTJ4feV1fYtyq/view?usp=sharing" TargetMode="External"/><Relationship Id="rId17" Type="http://schemas.openxmlformats.org/officeDocument/2006/relationships/hyperlink" Target="https://drive.google.com/file/d/1ecqegM4Q7uVs_1zollGFHwhHJ24_1xcY/view?usp=sharing" TargetMode="External"/><Relationship Id="rId16" Type="http://schemas.openxmlformats.org/officeDocument/2006/relationships/hyperlink" Target="https://drive.google.com/file/d/1liixbrn52XPerYXE2q-24yGjbbJUMpQ8/view?usp=sharing" TargetMode="External"/><Relationship Id="rId15" Type="http://schemas.openxmlformats.org/officeDocument/2006/relationships/hyperlink" Target="https://drive.google.com/file/d/1K81HbLzsHVJUtiQI9t9eOWC50yn7uKkJ/view?usp=sharing" TargetMode="External"/><Relationship Id="rId14" Type="http://schemas.openxmlformats.org/officeDocument/2006/relationships/hyperlink" Target="https://drive.google.com/file/d/1JEx45QO-2kBssHQ5tpEa7FLQZCYm2KCW/view?usp=sharing" TargetMode="External"/><Relationship Id="rId13" Type="http://schemas.openxmlformats.org/officeDocument/2006/relationships/hyperlink" Target="https://drive.google.com/file/d/1uK_oW1FQHXxNOg56UfRTaB3ncVX8A1JL/view?usp=sharing" TargetMode="External"/><Relationship Id="rId12" Type="http://schemas.openxmlformats.org/officeDocument/2006/relationships/hyperlink" Target="https://drive.google.com/file/d/136NklVPa_4wsX51CXnxTGJG7GYtKuPpK/view?usp=sharing" TargetMode="External"/><Relationship Id="rId11" Type="http://schemas.openxmlformats.org/officeDocument/2006/relationships/hyperlink" Target="https://drive.google.com/file/d/1Tu-I3K9o7F8IED72ieSA_1b4aFktXvdp/view?usp=sharing" TargetMode="External"/><Relationship Id="rId10" Type="http://schemas.openxmlformats.org/officeDocument/2006/relationships/hyperlink" Target="https://drive.google.com/file/d/1YJHHdnSCVTFs2ngBy8FcV3YahWRiZz0x/view?usp=sharing" TargetMode="External"/><Relationship Id="rId1" Type="http://schemas.openxmlformats.org/officeDocument/2006/relationships/hyperlink" Target="https://drive.google.com/file/d/18tjcq21duqr6VCah1jPIYUGfx0NPE5LI/view?usp=sharing" TargetMode="External"/></Relationships>
</file>

<file path=xl/worksheets/_rels/sheet8.xml.rels><?xml version="1.0" encoding="UTF-8" standalone="yes"?>
<Relationships xmlns="http://schemas.openxmlformats.org/package/2006/relationships"><Relationship Id="rId4" Type="http://schemas.openxmlformats.org/officeDocument/2006/relationships/image" Target="../media/image1.png"/><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46"/>
  <sheetViews>
    <sheetView view="pageBreakPreview" zoomScale="80" zoomScaleNormal="85" workbookViewId="0">
      <selection activeCell="C25" sqref="C24;C25"/>
    </sheetView>
  </sheetViews>
  <sheetFormatPr defaultColWidth="9.14285714285714" defaultRowHeight="15" outlineLevelCol="5"/>
  <cols>
    <col min="1" max="1" width="7.42857142857143" style="1077" customWidth="1"/>
    <col min="2" max="2" width="65.1428571428571" style="1078" customWidth="1"/>
    <col min="3" max="3" width="53.5714285714286" style="1077" customWidth="1"/>
    <col min="4" max="4" width="63.5714285714286" style="1077" customWidth="1"/>
    <col min="5" max="5" width="17.1428571428571" style="1079" customWidth="1"/>
    <col min="6" max="6" width="71.8571428571429" style="1080" customWidth="1"/>
    <col min="7" max="16384" width="9.14285714285714" style="1081"/>
  </cols>
  <sheetData>
    <row r="1" ht="8.25" customHeight="1" spans="4:4">
      <c r="D1" s="1077" t="s">
        <v>0</v>
      </c>
    </row>
    <row r="2" spans="1:4">
      <c r="A2" s="1082" t="s">
        <v>1</v>
      </c>
      <c r="B2" s="1082"/>
      <c r="C2" s="1082"/>
      <c r="D2" s="1082"/>
    </row>
    <row r="3" spans="1:4">
      <c r="A3" s="1082"/>
      <c r="B3" s="1082"/>
      <c r="C3" s="1082"/>
      <c r="D3" s="1082" t="s">
        <v>0</v>
      </c>
    </row>
    <row r="4" ht="26.25" customHeight="1" spans="1:4">
      <c r="A4" s="1083" t="s">
        <v>2</v>
      </c>
      <c r="B4" s="1082"/>
      <c r="C4" s="1082"/>
      <c r="D4" s="1082"/>
    </row>
    <row r="5" ht="33.75" customHeight="1" spans="1:6">
      <c r="A5" s="1084" t="s">
        <v>3</v>
      </c>
      <c r="B5" s="1085" t="s">
        <v>4</v>
      </c>
      <c r="C5" s="1084" t="s">
        <v>5</v>
      </c>
      <c r="D5" s="1086" t="s">
        <v>6</v>
      </c>
      <c r="E5" s="1087"/>
      <c r="F5" s="1088"/>
    </row>
    <row r="6" ht="60" customHeight="1" spans="1:6">
      <c r="A6" s="1089">
        <v>1</v>
      </c>
      <c r="B6" s="1090" t="s">
        <v>7</v>
      </c>
      <c r="C6" s="1091" t="s">
        <v>8</v>
      </c>
      <c r="D6" s="1092" t="s">
        <v>9</v>
      </c>
      <c r="E6" s="1093"/>
      <c r="F6" s="1094"/>
    </row>
    <row r="7" ht="54" customHeight="1" spans="1:6">
      <c r="A7" s="1089">
        <v>2</v>
      </c>
      <c r="B7" s="1090" t="s">
        <v>10</v>
      </c>
      <c r="C7" s="1095"/>
      <c r="D7" s="1092" t="s">
        <v>11</v>
      </c>
      <c r="E7" s="1093"/>
      <c r="F7" s="1094"/>
    </row>
    <row r="8" ht="47.25" customHeight="1" spans="1:6">
      <c r="A8" s="1089">
        <v>3</v>
      </c>
      <c r="B8" s="1090" t="s">
        <v>12</v>
      </c>
      <c r="C8" s="1095"/>
      <c r="D8" s="1092" t="s">
        <v>11</v>
      </c>
      <c r="E8" s="1093"/>
      <c r="F8" s="1094"/>
    </row>
    <row r="9" ht="60" customHeight="1" spans="1:6">
      <c r="A9" s="1089">
        <v>4</v>
      </c>
      <c r="B9" s="1090" t="s">
        <v>13</v>
      </c>
      <c r="C9" s="1096"/>
      <c r="D9" s="1092" t="s">
        <v>11</v>
      </c>
      <c r="E9" s="1093"/>
      <c r="F9" s="1094"/>
    </row>
    <row r="10" ht="45" spans="1:6">
      <c r="A10" s="1089">
        <v>5</v>
      </c>
      <c r="B10" s="1090" t="s">
        <v>14</v>
      </c>
      <c r="C10" s="1091" t="s">
        <v>15</v>
      </c>
      <c r="D10" s="1092" t="s">
        <v>11</v>
      </c>
      <c r="E10" s="1093"/>
      <c r="F10" s="1094"/>
    </row>
    <row r="11" ht="45" spans="1:6">
      <c r="A11" s="1089">
        <v>6</v>
      </c>
      <c r="B11" s="1090" t="s">
        <v>16</v>
      </c>
      <c r="C11" s="1091" t="s">
        <v>17</v>
      </c>
      <c r="D11" s="1092" t="s">
        <v>11</v>
      </c>
      <c r="E11" s="1093"/>
      <c r="F11" s="1094"/>
    </row>
    <row r="12" ht="45" spans="1:6">
      <c r="A12" s="1089">
        <v>7</v>
      </c>
      <c r="B12" s="1090" t="s">
        <v>18</v>
      </c>
      <c r="C12" s="1091" t="s">
        <v>19</v>
      </c>
      <c r="D12" s="1092" t="s">
        <v>11</v>
      </c>
      <c r="E12" s="1093"/>
      <c r="F12" s="1094"/>
    </row>
    <row r="13" ht="45" spans="1:6">
      <c r="A13" s="1089">
        <v>8</v>
      </c>
      <c r="B13" s="1090" t="s">
        <v>20</v>
      </c>
      <c r="C13" s="1091"/>
      <c r="D13" s="1092" t="s">
        <v>11</v>
      </c>
      <c r="E13" s="1093"/>
      <c r="F13" s="1094"/>
    </row>
    <row r="14" ht="45" spans="1:6">
      <c r="A14" s="1089">
        <v>9</v>
      </c>
      <c r="B14" s="1090" t="s">
        <v>21</v>
      </c>
      <c r="C14" s="1091"/>
      <c r="D14" s="1092" t="s">
        <v>11</v>
      </c>
      <c r="E14" s="1093"/>
      <c r="F14" s="1094"/>
    </row>
    <row r="15" ht="45" spans="1:6">
      <c r="A15" s="1089">
        <v>10</v>
      </c>
      <c r="B15" s="1090" t="s">
        <v>22</v>
      </c>
      <c r="C15" s="1091"/>
      <c r="D15" s="1092" t="s">
        <v>11</v>
      </c>
      <c r="E15" s="1093"/>
      <c r="F15" s="1094"/>
    </row>
    <row r="16" ht="45" spans="1:6">
      <c r="A16" s="1089">
        <v>11</v>
      </c>
      <c r="B16" s="1090" t="s">
        <v>23</v>
      </c>
      <c r="C16" s="1091"/>
      <c r="D16" s="1092" t="s">
        <v>11</v>
      </c>
      <c r="E16" s="1093"/>
      <c r="F16" s="1094"/>
    </row>
    <row r="17" ht="48" customHeight="1" spans="1:6">
      <c r="A17" s="1089">
        <v>12</v>
      </c>
      <c r="B17" s="1090" t="s">
        <v>24</v>
      </c>
      <c r="C17" s="1091"/>
      <c r="D17" s="1092" t="s">
        <v>25</v>
      </c>
      <c r="E17" s="1093"/>
      <c r="F17" s="1094"/>
    </row>
    <row r="18" s="1077" customFormat="1" ht="45" spans="1:6">
      <c r="A18" s="1089">
        <v>13</v>
      </c>
      <c r="B18" s="1090" t="s">
        <v>26</v>
      </c>
      <c r="C18" s="1091" t="s">
        <v>27</v>
      </c>
      <c r="D18" s="1092" t="s">
        <v>11</v>
      </c>
      <c r="E18" s="1093"/>
      <c r="F18" s="1094"/>
    </row>
    <row r="19" ht="45" spans="1:6">
      <c r="A19" s="1089">
        <v>14</v>
      </c>
      <c r="B19" s="1090" t="s">
        <v>28</v>
      </c>
      <c r="C19" s="1091" t="s">
        <v>29</v>
      </c>
      <c r="D19" s="1092" t="s">
        <v>11</v>
      </c>
      <c r="E19" s="1093"/>
      <c r="F19" s="1094"/>
    </row>
    <row r="20" spans="3:3">
      <c r="C20" s="1097"/>
    </row>
    <row r="21" ht="21.75" customHeight="1" spans="1:4">
      <c r="A21" s="1083" t="s">
        <v>30</v>
      </c>
      <c r="B21" s="1082"/>
      <c r="C21" s="1082"/>
      <c r="D21" s="1082"/>
    </row>
    <row r="22" ht="39.75" customHeight="1" spans="1:6">
      <c r="A22" s="1084" t="s">
        <v>3</v>
      </c>
      <c r="B22" s="1085" t="s">
        <v>4</v>
      </c>
      <c r="C22" s="1084" t="s">
        <v>5</v>
      </c>
      <c r="D22" s="1084" t="s">
        <v>31</v>
      </c>
      <c r="E22" s="1085" t="s">
        <v>32</v>
      </c>
      <c r="F22" s="1098" t="s">
        <v>6</v>
      </c>
    </row>
    <row r="23" ht="45" spans="1:6">
      <c r="A23" s="1084">
        <v>1</v>
      </c>
      <c r="B23" s="1099" t="s">
        <v>33</v>
      </c>
      <c r="C23" s="1100"/>
      <c r="D23" s="1101"/>
      <c r="E23" s="1101"/>
      <c r="F23" s="1102" t="s">
        <v>34</v>
      </c>
    </row>
    <row r="24" ht="75" customHeight="1" spans="1:6">
      <c r="A24" s="1103" t="s">
        <v>35</v>
      </c>
      <c r="B24" s="1090" t="s">
        <v>36</v>
      </c>
      <c r="C24" s="1104"/>
      <c r="D24" s="1105"/>
      <c r="E24" s="1106"/>
      <c r="F24" s="1107" t="s">
        <v>37</v>
      </c>
    </row>
    <row r="25" ht="38.25" customHeight="1" spans="1:6">
      <c r="A25" s="1103" t="s">
        <v>38</v>
      </c>
      <c r="B25" s="1090" t="s">
        <v>39</v>
      </c>
      <c r="C25" s="1104"/>
      <c r="D25" s="1095"/>
      <c r="E25" s="1106"/>
      <c r="F25" s="1108"/>
    </row>
    <row r="26" ht="48" customHeight="1" spans="1:6">
      <c r="A26" s="1103" t="s">
        <v>40</v>
      </c>
      <c r="B26" s="1090" t="s">
        <v>41</v>
      </c>
      <c r="C26" s="1109"/>
      <c r="D26" s="1095"/>
      <c r="E26" s="1106"/>
      <c r="F26" s="1108"/>
    </row>
    <row r="27" ht="32.25" customHeight="1" spans="1:6">
      <c r="A27" s="1103" t="s">
        <v>42</v>
      </c>
      <c r="B27" s="1090" t="s">
        <v>43</v>
      </c>
      <c r="C27" s="1109"/>
      <c r="D27" s="1095"/>
      <c r="E27" s="1106"/>
      <c r="F27" s="1110"/>
    </row>
    <row r="28" ht="49.5" customHeight="1" spans="1:6">
      <c r="A28" s="1084">
        <v>2</v>
      </c>
      <c r="B28" s="1099" t="s">
        <v>44</v>
      </c>
      <c r="C28" s="1101"/>
      <c r="D28" s="1101"/>
      <c r="E28" s="1101"/>
      <c r="F28" s="1102"/>
    </row>
    <row r="29" ht="46.5" customHeight="1" spans="1:6">
      <c r="A29" s="1089"/>
      <c r="B29" s="1090" t="s">
        <v>45</v>
      </c>
      <c r="C29" s="1111"/>
      <c r="D29" s="1112"/>
      <c r="E29" s="1113"/>
      <c r="F29" s="1102" t="s">
        <v>34</v>
      </c>
    </row>
    <row r="30" ht="20.25" customHeight="1" spans="1:6">
      <c r="A30" s="1089" t="s">
        <v>35</v>
      </c>
      <c r="B30" s="1090" t="s">
        <v>46</v>
      </c>
      <c r="C30" s="1096"/>
      <c r="D30" s="1095"/>
      <c r="E30" s="1106"/>
      <c r="F30" s="1107" t="s">
        <v>47</v>
      </c>
    </row>
    <row r="31" ht="20.25" customHeight="1" spans="1:6">
      <c r="A31" s="1089" t="s">
        <v>38</v>
      </c>
      <c r="B31" s="1090" t="s">
        <v>48</v>
      </c>
      <c r="C31" s="1096"/>
      <c r="D31" s="1095"/>
      <c r="E31" s="1106"/>
      <c r="F31" s="1108"/>
    </row>
    <row r="32" ht="20.25" customHeight="1" spans="1:6">
      <c r="A32" s="1089" t="s">
        <v>40</v>
      </c>
      <c r="B32" s="1090" t="s">
        <v>49</v>
      </c>
      <c r="C32" s="1096"/>
      <c r="D32" s="1095"/>
      <c r="E32" s="1106"/>
      <c r="F32" s="1108"/>
    </row>
    <row r="33" ht="20.25" customHeight="1" spans="1:6">
      <c r="A33" s="1089" t="s">
        <v>42</v>
      </c>
      <c r="B33" s="1090" t="s">
        <v>50</v>
      </c>
      <c r="C33" s="1096"/>
      <c r="D33" s="1095"/>
      <c r="E33" s="1106"/>
      <c r="F33" s="1108"/>
    </row>
    <row r="34" ht="20.25" customHeight="1" spans="1:6">
      <c r="A34" s="1089" t="s">
        <v>51</v>
      </c>
      <c r="B34" s="1090" t="s">
        <v>52</v>
      </c>
      <c r="C34" s="1096"/>
      <c r="D34" s="1095"/>
      <c r="E34" s="1106"/>
      <c r="F34" s="1108"/>
    </row>
    <row r="35" ht="20.25" customHeight="1" spans="1:6">
      <c r="A35" s="1089" t="s">
        <v>53</v>
      </c>
      <c r="B35" s="1090" t="s">
        <v>54</v>
      </c>
      <c r="C35" s="1096"/>
      <c r="D35" s="1095"/>
      <c r="E35" s="1106"/>
      <c r="F35" s="1110"/>
    </row>
    <row r="36" spans="1:6">
      <c r="A36" s="1089"/>
      <c r="B36" s="1114" t="s">
        <v>55</v>
      </c>
      <c r="C36" s="1115"/>
      <c r="D36" s="1116"/>
      <c r="E36" s="1117"/>
      <c r="F36" s="1112"/>
    </row>
    <row r="37" ht="45" spans="1:6">
      <c r="A37" s="1084">
        <v>3</v>
      </c>
      <c r="B37" s="1099" t="s">
        <v>56</v>
      </c>
      <c r="C37" s="1101"/>
      <c r="D37" s="1101"/>
      <c r="E37" s="1101"/>
      <c r="F37" s="1102"/>
    </row>
    <row r="38" ht="45" spans="1:6">
      <c r="A38" s="1089"/>
      <c r="B38" s="1090" t="s">
        <v>57</v>
      </c>
      <c r="C38" s="1111"/>
      <c r="D38" s="1112"/>
      <c r="E38" s="1113"/>
      <c r="F38" s="1102" t="s">
        <v>34</v>
      </c>
    </row>
    <row r="39" ht="20.25" customHeight="1" spans="1:6">
      <c r="A39" s="1089" t="s">
        <v>35</v>
      </c>
      <c r="B39" s="1090" t="s">
        <v>46</v>
      </c>
      <c r="C39" s="1096"/>
      <c r="D39" s="1095"/>
      <c r="E39" s="1106"/>
      <c r="F39" s="1107" t="s">
        <v>47</v>
      </c>
    </row>
    <row r="40" ht="20.25" customHeight="1" spans="1:6">
      <c r="A40" s="1089" t="s">
        <v>38</v>
      </c>
      <c r="B40" s="1090" t="s">
        <v>48</v>
      </c>
      <c r="C40" s="1096"/>
      <c r="D40" s="1095"/>
      <c r="E40" s="1106"/>
      <c r="F40" s="1108"/>
    </row>
    <row r="41" ht="20.25" customHeight="1" spans="1:6">
      <c r="A41" s="1089" t="s">
        <v>40</v>
      </c>
      <c r="B41" s="1090" t="s">
        <v>49</v>
      </c>
      <c r="C41" s="1096"/>
      <c r="D41" s="1095"/>
      <c r="E41" s="1106"/>
      <c r="F41" s="1108"/>
    </row>
    <row r="42" ht="20.25" customHeight="1" spans="1:6">
      <c r="A42" s="1089" t="s">
        <v>42</v>
      </c>
      <c r="B42" s="1090" t="s">
        <v>50</v>
      </c>
      <c r="C42" s="1096"/>
      <c r="D42" s="1095"/>
      <c r="E42" s="1106"/>
      <c r="F42" s="1108"/>
    </row>
    <row r="43" ht="20.25" customHeight="1" spans="1:6">
      <c r="A43" s="1089" t="s">
        <v>51</v>
      </c>
      <c r="B43" s="1090" t="s">
        <v>52</v>
      </c>
      <c r="C43" s="1096"/>
      <c r="D43" s="1095"/>
      <c r="E43" s="1106"/>
      <c r="F43" s="1108"/>
    </row>
    <row r="44" ht="20.25" customHeight="1" spans="1:6">
      <c r="A44" s="1089" t="s">
        <v>53</v>
      </c>
      <c r="B44" s="1090" t="s">
        <v>54</v>
      </c>
      <c r="C44" s="1096"/>
      <c r="D44" s="1095"/>
      <c r="E44" s="1106"/>
      <c r="F44" s="1110"/>
    </row>
    <row r="45" ht="20.25" customHeight="1" spans="1:6">
      <c r="A45" s="1089"/>
      <c r="B45" s="1114" t="s">
        <v>55</v>
      </c>
      <c r="C45" s="1115"/>
      <c r="D45" s="1116"/>
      <c r="E45" s="1117"/>
      <c r="F45" s="1112"/>
    </row>
    <row r="46" spans="1:6">
      <c r="A46" s="1118"/>
      <c r="B46" s="1119"/>
      <c r="C46" s="1120"/>
      <c r="D46" s="1121"/>
      <c r="E46" s="1122"/>
      <c r="F46" s="1123"/>
    </row>
  </sheetData>
  <mergeCells count="5">
    <mergeCell ref="A2:C2"/>
    <mergeCell ref="A3:C3"/>
    <mergeCell ref="F24:F27"/>
    <mergeCell ref="F30:F35"/>
    <mergeCell ref="F39:F44"/>
  </mergeCells>
  <hyperlinks>
    <hyperlink ref="C11" r:id="rId1" display="https://drive.google.com/file/d/1NHkCjd8G0piWD4md7ALdVsUkqUfKdHvS/view?usp=sharing"/>
    <hyperlink ref="C10" r:id="rId2" display="https://drive.google.com/file/d/1muhmovXryfK5d9K4pAhVgLUhNTAmkVbb/view?usp=sharing"/>
    <hyperlink ref="C12" r:id="rId3" display="https://drive.google.com/file/d/1BuY04TJJIFZ8pEMGN4zM4BGMEkkqZNx3/view?usp=sharing"/>
    <hyperlink ref="C18" r:id="rId4" display="https://drive.google.com/file/d/1g84xkoWgAqBHZBK4uJ1cg3JlUeS7W3w7/view?usp=sharing"/>
    <hyperlink ref="C19" r:id="rId5" display="https://drive.google.com/file/d/13auaDbia0uqTII46NT-dTNnHcd5fxHsT/view?usp=sharing"/>
    <hyperlink ref="C6" r:id="rId6" display="https://drive.google.com/file/d/1JOBTUef9nRmGVLA4dNJaM_mwhXaCKmmb/view?usp=sharing"/>
  </hyperlinks>
  <pageMargins left="0.196850393700787" right="0.196850393700787" top="0.196850393700787" bottom="0.196850393700787" header="0" footer="0"/>
  <pageSetup paperSize="9" scale="70" firstPageNumber="56" orientation="landscape" useFirstPageNumber="1" verticalDpi="1200"/>
  <headerFooter/>
  <rowBreaks count="1" manualBreakCount="1">
    <brk id="20"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50"/>
  <sheetViews>
    <sheetView view="pageBreakPreview" zoomScaleNormal="100" workbookViewId="0">
      <selection activeCell="C20" sqref="C20:E20"/>
    </sheetView>
  </sheetViews>
  <sheetFormatPr defaultColWidth="9.14285714285714" defaultRowHeight="15"/>
  <cols>
    <col min="1" max="1" width="8.42857142857143" style="962" customWidth="1"/>
    <col min="2" max="2" width="3" style="962" customWidth="1"/>
    <col min="3" max="3" width="29.8571428571429" style="962" customWidth="1"/>
    <col min="4" max="4" width="8.42857142857143" style="962" customWidth="1"/>
    <col min="5" max="5" width="10.7142857142857" style="962" customWidth="1"/>
    <col min="6" max="8" width="14.7142857142857" style="962" customWidth="1"/>
    <col min="9" max="9" width="107.142857142857" style="962" customWidth="1"/>
    <col min="10" max="12" width="9.14285714285714" style="962"/>
    <col min="13" max="13" width="12.1428571428571" style="962" customWidth="1"/>
    <col min="14" max="14" width="15" style="962" customWidth="1"/>
    <col min="15" max="16384" width="9.14285714285714" style="962"/>
  </cols>
  <sheetData>
    <row r="1" spans="1:8">
      <c r="A1" s="963" t="s">
        <v>58</v>
      </c>
      <c r="B1" s="963"/>
      <c r="C1" s="963"/>
      <c r="D1" s="963"/>
      <c r="E1" s="963"/>
      <c r="F1" s="963"/>
      <c r="G1" s="963"/>
      <c r="H1" s="963"/>
    </row>
    <row r="2" spans="1:8">
      <c r="A2" s="963"/>
      <c r="B2" s="963"/>
      <c r="C2" s="963"/>
      <c r="D2" s="963"/>
      <c r="E2" s="963"/>
      <c r="F2" s="963"/>
      <c r="G2" s="963"/>
      <c r="H2" s="963"/>
    </row>
    <row r="3" spans="1:8">
      <c r="A3" s="964"/>
      <c r="B3" s="965"/>
      <c r="C3" s="966" t="s">
        <v>59</v>
      </c>
      <c r="D3" s="965" t="s">
        <v>60</v>
      </c>
      <c r="E3" s="965"/>
      <c r="F3" s="965"/>
      <c r="G3" s="965"/>
      <c r="H3" s="965"/>
    </row>
    <row r="4" ht="15.75" spans="2:8">
      <c r="B4" s="967"/>
      <c r="C4" s="967"/>
      <c r="D4" s="967"/>
      <c r="E4" s="967"/>
      <c r="F4" s="967"/>
      <c r="G4" s="967"/>
      <c r="H4" s="967"/>
    </row>
    <row r="5" s="961" customFormat="1" ht="17.1" customHeight="1" spans="1:9">
      <c r="A5" s="968" t="s">
        <v>61</v>
      </c>
      <c r="B5" s="969" t="s">
        <v>62</v>
      </c>
      <c r="C5" s="970"/>
      <c r="D5" s="970"/>
      <c r="E5" s="970"/>
      <c r="F5" s="970"/>
      <c r="G5" s="970"/>
      <c r="H5" s="971"/>
      <c r="I5" s="1036" t="s">
        <v>6</v>
      </c>
    </row>
    <row r="6" s="961" customFormat="1" ht="18" customHeight="1" spans="1:9">
      <c r="A6" s="972">
        <v>1</v>
      </c>
      <c r="B6" s="973" t="s">
        <v>63</v>
      </c>
      <c r="C6" s="974"/>
      <c r="D6" s="975"/>
      <c r="E6" s="976" t="s">
        <v>64</v>
      </c>
      <c r="F6" s="977"/>
      <c r="G6" s="977"/>
      <c r="H6" s="978"/>
      <c r="I6" s="1024" t="s">
        <v>65</v>
      </c>
    </row>
    <row r="7" s="961" customFormat="1" ht="18" customHeight="1" spans="1:9">
      <c r="A7" s="972">
        <v>2</v>
      </c>
      <c r="B7" s="973" t="s">
        <v>66</v>
      </c>
      <c r="C7" s="974"/>
      <c r="D7" s="975"/>
      <c r="E7" s="1124" t="s">
        <v>67</v>
      </c>
      <c r="F7" s="980"/>
      <c r="G7" s="980"/>
      <c r="H7" s="981"/>
      <c r="I7" s="1024" t="s">
        <v>68</v>
      </c>
    </row>
    <row r="8" s="961" customFormat="1" ht="18" customHeight="1" spans="1:9">
      <c r="A8" s="972">
        <v>3</v>
      </c>
      <c r="B8" s="973" t="s">
        <v>69</v>
      </c>
      <c r="C8" s="974"/>
      <c r="D8" s="975"/>
      <c r="E8" s="979" t="s">
        <v>70</v>
      </c>
      <c r="F8" s="980"/>
      <c r="G8" s="980"/>
      <c r="H8" s="981"/>
      <c r="I8" s="1024" t="s">
        <v>71</v>
      </c>
    </row>
    <row r="9" s="961" customFormat="1" ht="18" customHeight="1" spans="1:9">
      <c r="A9" s="972">
        <v>4</v>
      </c>
      <c r="B9" s="973" t="s">
        <v>72</v>
      </c>
      <c r="C9" s="974"/>
      <c r="D9" s="975"/>
      <c r="E9" s="979" t="s">
        <v>73</v>
      </c>
      <c r="F9" s="980"/>
      <c r="G9" s="980"/>
      <c r="H9" s="981"/>
      <c r="I9" s="1024" t="s">
        <v>71</v>
      </c>
    </row>
    <row r="10" s="961" customFormat="1" ht="18" customHeight="1" spans="1:9">
      <c r="A10" s="972">
        <v>5</v>
      </c>
      <c r="B10" s="973" t="s">
        <v>74</v>
      </c>
      <c r="C10" s="974"/>
      <c r="D10" s="975"/>
      <c r="E10" s="979" t="s">
        <v>75</v>
      </c>
      <c r="F10" s="980"/>
      <c r="G10" s="980"/>
      <c r="H10" s="981"/>
      <c r="I10" s="1024" t="s">
        <v>71</v>
      </c>
    </row>
    <row r="11" s="961" customFormat="1" ht="18" customHeight="1" spans="1:9">
      <c r="A11" s="972">
        <v>6</v>
      </c>
      <c r="B11" s="973" t="s">
        <v>76</v>
      </c>
      <c r="C11" s="974"/>
      <c r="D11" s="975"/>
      <c r="E11" s="979" t="s">
        <v>77</v>
      </c>
      <c r="F11" s="980"/>
      <c r="G11" s="980"/>
      <c r="H11" s="981"/>
      <c r="I11" s="1024" t="s">
        <v>71</v>
      </c>
    </row>
    <row r="12" s="961" customFormat="1" ht="18" customHeight="1" spans="1:9">
      <c r="A12" s="972">
        <v>7</v>
      </c>
      <c r="B12" s="973" t="s">
        <v>78</v>
      </c>
      <c r="C12" s="974"/>
      <c r="D12" s="975"/>
      <c r="E12" s="982" t="s">
        <v>79</v>
      </c>
      <c r="F12" s="982"/>
      <c r="G12" s="982"/>
      <c r="H12" s="983"/>
      <c r="I12" s="1024" t="s">
        <v>80</v>
      </c>
    </row>
    <row r="13" s="961" customFormat="1" ht="18" customHeight="1" spans="1:9">
      <c r="A13" s="972">
        <v>8</v>
      </c>
      <c r="B13" s="973" t="s">
        <v>81</v>
      </c>
      <c r="C13" s="974"/>
      <c r="D13" s="975"/>
      <c r="E13" s="979" t="s">
        <v>82</v>
      </c>
      <c r="F13" s="980"/>
      <c r="G13" s="980"/>
      <c r="H13" s="981"/>
      <c r="I13" s="1024" t="s">
        <v>83</v>
      </c>
    </row>
    <row r="14" s="961" customFormat="1" ht="18" customHeight="1" spans="1:9">
      <c r="A14" s="972">
        <v>9</v>
      </c>
      <c r="B14" s="984" t="s">
        <v>84</v>
      </c>
      <c r="C14" s="985"/>
      <c r="D14" s="982" t="s">
        <v>85</v>
      </c>
      <c r="E14" s="973" t="s">
        <v>86</v>
      </c>
      <c r="F14" s="974"/>
      <c r="G14" s="974"/>
      <c r="H14" s="986"/>
      <c r="I14" s="1024" t="s">
        <v>87</v>
      </c>
    </row>
    <row r="15" s="961" customFormat="1" ht="18" customHeight="1" spans="1:9">
      <c r="A15" s="972"/>
      <c r="B15" s="987"/>
      <c r="C15" s="988"/>
      <c r="D15" s="982" t="s">
        <v>88</v>
      </c>
      <c r="E15" s="989" t="s">
        <v>89</v>
      </c>
      <c r="F15" s="990"/>
      <c r="G15" s="990"/>
      <c r="H15" s="991"/>
      <c r="I15" s="1024" t="s">
        <v>90</v>
      </c>
    </row>
    <row r="16" s="961" customFormat="1" ht="18" customHeight="1" spans="1:9">
      <c r="A16" s="992">
        <v>10</v>
      </c>
      <c r="B16" s="993" t="s">
        <v>91</v>
      </c>
      <c r="C16" s="994"/>
      <c r="D16" s="995"/>
      <c r="E16" s="996" t="s">
        <v>92</v>
      </c>
      <c r="F16" s="996"/>
      <c r="G16" s="996"/>
      <c r="H16" s="997"/>
      <c r="I16" s="1024"/>
    </row>
    <row r="17" s="961" customFormat="1" ht="17.1" customHeight="1" spans="1:9">
      <c r="A17" s="998"/>
      <c r="B17" s="999"/>
      <c r="C17" s="999"/>
      <c r="D17" s="999"/>
      <c r="E17" s="999"/>
      <c r="F17" s="999"/>
      <c r="G17" s="999"/>
      <c r="H17" s="1000"/>
      <c r="I17" s="1024"/>
    </row>
    <row r="18" s="961" customFormat="1" ht="18" customHeight="1" spans="1:9">
      <c r="A18" s="1001" t="s">
        <v>93</v>
      </c>
      <c r="B18" s="1002" t="s">
        <v>58</v>
      </c>
      <c r="C18" s="1002"/>
      <c r="D18" s="1002"/>
      <c r="E18" s="1003"/>
      <c r="F18" s="1004" t="s">
        <v>94</v>
      </c>
      <c r="G18" s="1004" t="s">
        <v>95</v>
      </c>
      <c r="H18" s="1005" t="s">
        <v>96</v>
      </c>
      <c r="I18" s="1024"/>
    </row>
    <row r="19" s="961" customFormat="1" ht="18" customHeight="1" spans="1:14">
      <c r="A19" s="1006">
        <v>1</v>
      </c>
      <c r="B19" s="1007" t="s">
        <v>97</v>
      </c>
      <c r="C19" s="1008"/>
      <c r="D19" s="1008"/>
      <c r="E19" s="1009"/>
      <c r="F19" s="1010"/>
      <c r="G19" s="1011"/>
      <c r="H19" s="1012"/>
      <c r="I19" s="1024"/>
      <c r="M19" s="1070"/>
      <c r="N19" s="1071"/>
    </row>
    <row r="20" s="961" customFormat="1" ht="18" customHeight="1" spans="1:14">
      <c r="A20" s="1013"/>
      <c r="B20" s="1014" t="s">
        <v>98</v>
      </c>
      <c r="C20" s="1015" t="s">
        <v>99</v>
      </c>
      <c r="D20" s="1016"/>
      <c r="E20" s="1017"/>
      <c r="F20" s="1018"/>
      <c r="G20" s="1019"/>
      <c r="H20" s="1020"/>
      <c r="I20" s="1024" t="s">
        <v>100</v>
      </c>
      <c r="N20" s="1071"/>
    </row>
    <row r="21" s="961" customFormat="1" ht="18" customHeight="1" spans="1:14">
      <c r="A21" s="1013"/>
      <c r="B21" s="1021"/>
      <c r="C21" s="1022" t="s">
        <v>101</v>
      </c>
      <c r="D21" s="1023"/>
      <c r="E21" s="1024"/>
      <c r="F21" s="1018"/>
      <c r="G21" s="1019"/>
      <c r="H21" s="1020"/>
      <c r="I21" s="1072" t="s">
        <v>102</v>
      </c>
      <c r="N21" s="1071"/>
    </row>
    <row r="22" s="961" customFormat="1" ht="18" customHeight="1" spans="1:14">
      <c r="A22" s="1013"/>
      <c r="B22" s="1025" t="s">
        <v>103</v>
      </c>
      <c r="C22" s="1026" t="s">
        <v>104</v>
      </c>
      <c r="D22" s="1026"/>
      <c r="E22" s="1026"/>
      <c r="F22" s="1027">
        <v>185.01</v>
      </c>
      <c r="G22" s="1028">
        <f>PENDIDIKAN!K26</f>
        <v>391.64</v>
      </c>
      <c r="H22" s="1029">
        <f>F22+G22</f>
        <v>576.65</v>
      </c>
      <c r="I22" s="1073"/>
      <c r="N22" s="1071"/>
    </row>
    <row r="23" s="961" customFormat="1" ht="18" customHeight="1" spans="1:14">
      <c r="A23" s="1013"/>
      <c r="B23" s="1025" t="s">
        <v>105</v>
      </c>
      <c r="C23" s="1026" t="s">
        <v>106</v>
      </c>
      <c r="D23" s="1026"/>
      <c r="E23" s="1026"/>
      <c r="F23" s="1027">
        <v>134.49</v>
      </c>
      <c r="G23" s="1028">
        <f>DUPAK!I105</f>
        <v>163.13</v>
      </c>
      <c r="H23" s="1029">
        <f>F23+G23</f>
        <v>297.62</v>
      </c>
      <c r="I23" s="1073"/>
      <c r="M23" s="1074"/>
      <c r="N23" s="1071"/>
    </row>
    <row r="24" s="961" customFormat="1" ht="35.25" customHeight="1" spans="1:9">
      <c r="A24" s="1030"/>
      <c r="B24" s="1025" t="s">
        <v>107</v>
      </c>
      <c r="C24" s="1031" t="s">
        <v>108</v>
      </c>
      <c r="D24" s="1026"/>
      <c r="E24" s="1026"/>
      <c r="F24" s="1027">
        <v>30.5</v>
      </c>
      <c r="G24" s="1032">
        <f>PENGABDIAN!L22</f>
        <v>30</v>
      </c>
      <c r="H24" s="1033">
        <f>F24+G24</f>
        <v>60.5</v>
      </c>
      <c r="I24" s="1075"/>
    </row>
    <row r="25" s="961" customFormat="1" ht="18" customHeight="1" spans="1:14">
      <c r="A25" s="1034" t="s">
        <v>109</v>
      </c>
      <c r="B25" s="1035"/>
      <c r="C25" s="1035"/>
      <c r="D25" s="1035"/>
      <c r="E25" s="1036"/>
      <c r="F25" s="1037">
        <f>F20+F22+F23+F24</f>
        <v>350</v>
      </c>
      <c r="G25" s="1038">
        <f>SUM(G20:G24)</f>
        <v>584.77</v>
      </c>
      <c r="H25" s="1039">
        <f>SUM(H20:H24)</f>
        <v>934.77</v>
      </c>
      <c r="I25" s="1072" t="s">
        <v>110</v>
      </c>
      <c r="M25" s="1070"/>
      <c r="N25" s="1071"/>
    </row>
    <row r="26" s="961" customFormat="1" ht="18" customHeight="1" spans="1:14">
      <c r="A26" s="1006">
        <v>2</v>
      </c>
      <c r="B26" s="1007" t="s">
        <v>111</v>
      </c>
      <c r="C26" s="1008"/>
      <c r="D26" s="1008"/>
      <c r="E26" s="1009"/>
      <c r="F26" s="1018"/>
      <c r="G26" s="1040"/>
      <c r="H26" s="1020"/>
      <c r="I26" s="1073"/>
      <c r="N26" s="1071"/>
    </row>
    <row r="27" s="961" customFormat="1" ht="18" customHeight="1" spans="1:14">
      <c r="A27" s="1030"/>
      <c r="B27" s="1041"/>
      <c r="C27" s="1042" t="s">
        <v>112</v>
      </c>
      <c r="D27" s="1043"/>
      <c r="E27" s="1044"/>
      <c r="F27" s="1018">
        <v>80</v>
      </c>
      <c r="G27" s="1032">
        <f>PENUNJANG!L22</f>
        <v>30</v>
      </c>
      <c r="H27" s="1033">
        <f>F27+G27</f>
        <v>110</v>
      </c>
      <c r="I27" s="1073"/>
      <c r="N27" s="1071"/>
    </row>
    <row r="28" s="961" customFormat="1" ht="18" customHeight="1" spans="1:14">
      <c r="A28" s="1034" t="s">
        <v>113</v>
      </c>
      <c r="B28" s="1035"/>
      <c r="C28" s="1035"/>
      <c r="D28" s="1035"/>
      <c r="E28" s="1036"/>
      <c r="F28" s="1045">
        <f>F27</f>
        <v>80</v>
      </c>
      <c r="G28" s="1046">
        <f>G27</f>
        <v>30</v>
      </c>
      <c r="H28" s="1047">
        <f>H27</f>
        <v>110</v>
      </c>
      <c r="I28" s="1073"/>
      <c r="N28" s="1071"/>
    </row>
    <row r="29" s="961" customFormat="1" ht="18" customHeight="1" spans="1:14">
      <c r="A29" s="1048" t="s">
        <v>114</v>
      </c>
      <c r="B29" s="1043"/>
      <c r="C29" s="1043"/>
      <c r="D29" s="1043"/>
      <c r="E29" s="1043"/>
      <c r="F29" s="1049">
        <f>F25+F28</f>
        <v>430</v>
      </c>
      <c r="G29" s="1050">
        <f>G25+G28</f>
        <v>614.77</v>
      </c>
      <c r="H29" s="1051">
        <f>H25+H28</f>
        <v>1044.77</v>
      </c>
      <c r="I29" s="1075"/>
      <c r="M29" s="1074"/>
      <c r="N29" s="1071"/>
    </row>
    <row r="30" s="961" customFormat="1" ht="17.1" customHeight="1" spans="1:9">
      <c r="A30" s="1006" t="s">
        <v>115</v>
      </c>
      <c r="B30" s="1052"/>
      <c r="C30" s="1053" t="s">
        <v>116</v>
      </c>
      <c r="D30" s="1054"/>
      <c r="E30" s="1054"/>
      <c r="F30" s="1054"/>
      <c r="G30" s="1054"/>
      <c r="H30" s="1055"/>
      <c r="I30" s="1072" t="s">
        <v>117</v>
      </c>
    </row>
    <row r="31" s="961" customFormat="1" ht="40.5" customHeight="1" spans="1:9">
      <c r="A31" s="1056"/>
      <c r="B31" s="1057"/>
      <c r="C31" s="1058"/>
      <c r="D31" s="1059"/>
      <c r="E31" s="1059"/>
      <c r="F31" s="1059"/>
      <c r="G31" s="1059"/>
      <c r="H31" s="1060"/>
      <c r="I31" s="1075"/>
    </row>
    <row r="32" s="961" customFormat="1" ht="17.1" customHeight="1"/>
    <row r="33" s="961" customFormat="1" ht="17.1" customHeight="1" spans="6:6">
      <c r="F33" s="1061" t="s">
        <v>118</v>
      </c>
    </row>
    <row r="34" s="961" customFormat="1" ht="17.1" customHeight="1" spans="6:6">
      <c r="F34" s="1061" t="s">
        <v>119</v>
      </c>
    </row>
    <row r="35" s="961" customFormat="1" ht="17.1" customHeight="1" spans="6:6">
      <c r="F35" s="1062"/>
    </row>
    <row r="36" s="961" customFormat="1" ht="17.1" customHeight="1" spans="6:6">
      <c r="F36" s="1062"/>
    </row>
    <row r="37" s="961" customFormat="1" ht="17.1" customHeight="1" spans="6:6">
      <c r="F37" s="1062"/>
    </row>
    <row r="38" s="961" customFormat="1" ht="17.1" customHeight="1" spans="6:6">
      <c r="F38" s="1062"/>
    </row>
    <row r="39" s="961" customFormat="1" ht="17.1" customHeight="1" spans="6:10">
      <c r="F39" s="1063" t="s">
        <v>120</v>
      </c>
      <c r="G39" s="1064"/>
      <c r="H39" s="1064"/>
      <c r="I39" s="1076"/>
      <c r="J39" s="1076"/>
    </row>
    <row r="40" s="961" customFormat="1" ht="17.1" customHeight="1" spans="6:10">
      <c r="F40" s="1062" t="s">
        <v>121</v>
      </c>
      <c r="G40" s="1064"/>
      <c r="H40" s="1064"/>
      <c r="I40" s="1076"/>
      <c r="J40" s="1076"/>
    </row>
    <row r="41" s="961" customFormat="1" ht="17.1" customHeight="1"/>
    <row r="42" s="961" customFormat="1" ht="17.1" customHeight="1" spans="1:9">
      <c r="A42" s="961" t="s">
        <v>122</v>
      </c>
      <c r="B42" s="961" t="s">
        <v>123</v>
      </c>
      <c r="C42" s="1065" t="str">
        <f>E6</f>
        <v>Dr. Zozy Aneloi Noli, MP.</v>
      </c>
      <c r="D42" s="1065" t="s">
        <v>121</v>
      </c>
      <c r="E42" s="1125" t="s">
        <v>124</v>
      </c>
      <c r="F42" s="1066"/>
      <c r="I42" s="961" t="s">
        <v>125</v>
      </c>
    </row>
    <row r="43" s="961" customFormat="1" ht="17.1" customHeight="1" spans="1:9">
      <c r="A43" s="1067" t="s">
        <v>126</v>
      </c>
      <c r="B43" s="1067" t="s">
        <v>123</v>
      </c>
      <c r="C43" s="1068" t="s">
        <v>127</v>
      </c>
      <c r="D43" s="1068"/>
      <c r="E43" s="1068"/>
      <c r="F43" s="1068"/>
      <c r="G43" s="1068"/>
      <c r="I43" s="961" t="s">
        <v>125</v>
      </c>
    </row>
    <row r="44" s="961" customFormat="1" ht="17.1" customHeight="1" spans="1:7">
      <c r="A44" s="1069"/>
      <c r="B44" s="1069"/>
      <c r="C44" s="1069" t="s">
        <v>128</v>
      </c>
      <c r="D44" s="1069"/>
      <c r="E44" s="1069"/>
      <c r="F44" s="1069"/>
      <c r="G44" s="1069"/>
    </row>
    <row r="45" s="961" customFormat="1" ht="17.1" customHeight="1"/>
    <row r="46" s="961" customFormat="1" ht="17.1" customHeight="1" spans="1:7">
      <c r="A46" s="119" t="s">
        <v>129</v>
      </c>
      <c r="B46" s="119"/>
      <c r="C46" s="119"/>
      <c r="D46" s="119"/>
      <c r="E46" s="119"/>
      <c r="F46" s="119"/>
      <c r="G46" s="119"/>
    </row>
    <row r="47" s="961" customFormat="1" ht="17.1" customHeight="1" spans="1:7">
      <c r="A47" s="119" t="s">
        <v>130</v>
      </c>
      <c r="B47" s="119"/>
      <c r="C47" s="119"/>
      <c r="D47" s="119"/>
      <c r="E47" s="119"/>
      <c r="F47" s="119"/>
      <c r="G47" s="119"/>
    </row>
    <row r="48" s="961" customFormat="1" spans="1:7">
      <c r="A48" s="119" t="s">
        <v>131</v>
      </c>
      <c r="B48" s="119"/>
      <c r="C48" s="119"/>
      <c r="D48" s="119"/>
      <c r="E48" s="119"/>
      <c r="F48" s="119"/>
      <c r="G48" s="119"/>
    </row>
    <row r="49" s="961" customFormat="1" spans="1:7">
      <c r="A49" s="119" t="s">
        <v>132</v>
      </c>
      <c r="B49" s="119"/>
      <c r="C49" s="119"/>
      <c r="D49" s="119"/>
      <c r="E49" s="119"/>
      <c r="F49" s="119"/>
      <c r="G49" s="119"/>
    </row>
    <row r="50" s="961" customFormat="1" spans="1:7">
      <c r="A50" s="119" t="s">
        <v>133</v>
      </c>
      <c r="B50" s="119"/>
      <c r="C50" s="119"/>
      <c r="D50" s="119"/>
      <c r="E50" s="119"/>
      <c r="F50" s="119"/>
      <c r="G50" s="119"/>
    </row>
  </sheetData>
  <mergeCells count="41">
    <mergeCell ref="A1:H1"/>
    <mergeCell ref="A2:H2"/>
    <mergeCell ref="B5:H5"/>
    <mergeCell ref="B6:D6"/>
    <mergeCell ref="E6:H6"/>
    <mergeCell ref="B7:D7"/>
    <mergeCell ref="E7:H7"/>
    <mergeCell ref="B8:D8"/>
    <mergeCell ref="E8:H8"/>
    <mergeCell ref="B9:D9"/>
    <mergeCell ref="E9:H9"/>
    <mergeCell ref="B10:D10"/>
    <mergeCell ref="E10:H10"/>
    <mergeCell ref="B11:D11"/>
    <mergeCell ref="E11:H11"/>
    <mergeCell ref="B12:D12"/>
    <mergeCell ref="E12:H12"/>
    <mergeCell ref="B13:D13"/>
    <mergeCell ref="E13:H13"/>
    <mergeCell ref="E14:H14"/>
    <mergeCell ref="E15:H15"/>
    <mergeCell ref="B16:D16"/>
    <mergeCell ref="E16:H16"/>
    <mergeCell ref="B18:E18"/>
    <mergeCell ref="B19:E19"/>
    <mergeCell ref="C20:E20"/>
    <mergeCell ref="C21:E21"/>
    <mergeCell ref="C22:E22"/>
    <mergeCell ref="C23:E23"/>
    <mergeCell ref="C24:E24"/>
    <mergeCell ref="A25:E25"/>
    <mergeCell ref="B26:E26"/>
    <mergeCell ref="A28:E28"/>
    <mergeCell ref="C43:G43"/>
    <mergeCell ref="C44:G44"/>
    <mergeCell ref="A14:A15"/>
    <mergeCell ref="I21:I24"/>
    <mergeCell ref="I25:I29"/>
    <mergeCell ref="I30:I31"/>
    <mergeCell ref="B14:C15"/>
    <mergeCell ref="C30:H31"/>
  </mergeCells>
  <pageMargins left="0.7" right="0.5" top="0.5" bottom="0.5" header="0" footer="0"/>
  <pageSetup paperSize="9" scale="8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P1979"/>
  <sheetViews>
    <sheetView view="pageBreakPreview" zoomScaleNormal="100" topLeftCell="A13" workbookViewId="0">
      <selection activeCell="L17" sqref="L17"/>
    </sheetView>
  </sheetViews>
  <sheetFormatPr defaultColWidth="9.14285714285714" defaultRowHeight="24.95" customHeight="1"/>
  <cols>
    <col min="1" max="1" width="4.71428571428571" style="776" customWidth="1"/>
    <col min="2" max="2" width="4.71428571428571" style="777" customWidth="1"/>
    <col min="3" max="3" width="4.71428571428571" style="778" customWidth="1"/>
    <col min="4" max="5" width="4.71428571428571" style="313" customWidth="1"/>
    <col min="6" max="6" width="3.14285714285714" style="313" customWidth="1"/>
    <col min="7" max="7" width="45.1428571428571" style="774" customWidth="1"/>
    <col min="8" max="8" width="9.71428571428571" style="420" customWidth="1"/>
    <col min="9" max="9" width="9.42857142857143" style="355" customWidth="1"/>
    <col min="10" max="10" width="10.5714285714286" style="420" customWidth="1"/>
    <col min="11" max="12" width="7.71428571428571" style="310" customWidth="1"/>
    <col min="13" max="13" width="13" style="310" customWidth="1"/>
    <col min="14" max="16384" width="9.14285714285714" style="310"/>
  </cols>
  <sheetData>
    <row r="1" ht="18" hidden="1" customHeight="1" spans="8:13">
      <c r="H1" s="779" t="s">
        <v>134</v>
      </c>
      <c r="I1" s="779"/>
      <c r="J1" s="779"/>
      <c r="K1" s="779"/>
      <c r="L1" s="779"/>
      <c r="M1" s="779"/>
    </row>
    <row r="2" s="246" customFormat="1" ht="15" hidden="1" customHeight="1" spans="1:13">
      <c r="A2" s="780"/>
      <c r="B2" s="180"/>
      <c r="C2" s="180"/>
      <c r="D2" s="180"/>
      <c r="E2" s="180"/>
      <c r="F2" s="180"/>
      <c r="G2" s="180"/>
      <c r="H2" s="779" t="s">
        <v>135</v>
      </c>
      <c r="I2" s="779"/>
      <c r="J2" s="779"/>
      <c r="K2" s="779"/>
      <c r="L2" s="779"/>
      <c r="M2" s="779"/>
    </row>
    <row r="3" s="246" customFormat="1" ht="15" hidden="1" customHeight="1" spans="1:13">
      <c r="A3" s="780"/>
      <c r="B3" s="180"/>
      <c r="C3" s="180"/>
      <c r="D3" s="180"/>
      <c r="E3" s="180"/>
      <c r="F3" s="180"/>
      <c r="G3" s="180"/>
      <c r="H3" s="779" t="s">
        <v>136</v>
      </c>
      <c r="I3" s="779"/>
      <c r="J3" s="779"/>
      <c r="K3" s="779"/>
      <c r="L3" s="779"/>
      <c r="M3" s="779"/>
    </row>
    <row r="4" s="246" customFormat="1" ht="15" hidden="1" customHeight="1" spans="1:13">
      <c r="A4" s="780"/>
      <c r="B4" s="180"/>
      <c r="C4" s="180"/>
      <c r="D4" s="180"/>
      <c r="E4" s="180"/>
      <c r="F4" s="180"/>
      <c r="G4" s="180"/>
      <c r="H4" s="779" t="s">
        <v>137</v>
      </c>
      <c r="I4" s="779"/>
      <c r="J4" s="779"/>
      <c r="K4" s="779"/>
      <c r="L4" s="779"/>
      <c r="M4" s="779"/>
    </row>
    <row r="5" s="246" customFormat="1" ht="15" hidden="1" customHeight="1" spans="1:13">
      <c r="A5" s="780"/>
      <c r="B5" s="180"/>
      <c r="C5" s="180"/>
      <c r="D5" s="180"/>
      <c r="E5" s="180"/>
      <c r="F5" s="180"/>
      <c r="G5" s="180"/>
      <c r="H5" s="779" t="s">
        <v>138</v>
      </c>
      <c r="I5" s="779"/>
      <c r="J5" s="779"/>
      <c r="K5" s="779"/>
      <c r="L5" s="779"/>
      <c r="M5" s="779"/>
    </row>
    <row r="6" s="246" customFormat="1" ht="15" hidden="1" customHeight="1" spans="1:13">
      <c r="A6" s="780"/>
      <c r="B6" s="180"/>
      <c r="C6" s="180"/>
      <c r="D6" s="180"/>
      <c r="E6" s="180"/>
      <c r="F6" s="180"/>
      <c r="G6" s="180"/>
      <c r="H6" s="781" t="s">
        <v>139</v>
      </c>
      <c r="I6" s="779"/>
      <c r="J6" s="779"/>
      <c r="K6" s="779"/>
      <c r="L6" s="779"/>
      <c r="M6" s="779"/>
    </row>
    <row r="7" s="246" customFormat="1" ht="15" hidden="1" customHeight="1" spans="1:13">
      <c r="A7" s="780"/>
      <c r="B7" s="180"/>
      <c r="C7" s="180"/>
      <c r="D7" s="180"/>
      <c r="E7" s="180"/>
      <c r="F7" s="180"/>
      <c r="G7" s="180"/>
      <c r="H7" s="781" t="s">
        <v>140</v>
      </c>
      <c r="I7" s="779"/>
      <c r="J7" s="779"/>
      <c r="K7" s="779"/>
      <c r="L7" s="779"/>
      <c r="M7" s="779"/>
    </row>
    <row r="8" s="246" customFormat="1" ht="15" hidden="1" customHeight="1" spans="1:13">
      <c r="A8" s="780"/>
      <c r="B8" s="180"/>
      <c r="C8" s="180"/>
      <c r="D8" s="180"/>
      <c r="E8" s="180"/>
      <c r="F8" s="180"/>
      <c r="G8" s="180"/>
      <c r="H8" s="779" t="s">
        <v>141</v>
      </c>
      <c r="I8" s="779"/>
      <c r="J8" s="779"/>
      <c r="K8" s="779"/>
      <c r="L8" s="779"/>
      <c r="M8" s="779"/>
    </row>
    <row r="9" s="246" customFormat="1" ht="153" hidden="1" customHeight="1" spans="1:13">
      <c r="A9" s="780"/>
      <c r="B9" s="180"/>
      <c r="C9" s="180"/>
      <c r="D9" s="180"/>
      <c r="E9" s="180"/>
      <c r="F9" s="180"/>
      <c r="G9" s="180"/>
      <c r="H9" s="782" t="s">
        <v>142</v>
      </c>
      <c r="I9" s="782"/>
      <c r="J9" s="782"/>
      <c r="K9" s="782"/>
      <c r="L9" s="782"/>
      <c r="M9" s="782"/>
    </row>
    <row r="10" s="246" customFormat="1" ht="15.95" hidden="1" customHeight="1" spans="1:10">
      <c r="A10" s="783" t="s">
        <v>143</v>
      </c>
      <c r="B10" s="180"/>
      <c r="C10" s="180"/>
      <c r="D10" s="180"/>
      <c r="E10" s="180"/>
      <c r="F10" s="180"/>
      <c r="G10" s="180"/>
      <c r="H10" s="180"/>
      <c r="I10" s="180"/>
      <c r="J10" s="180"/>
    </row>
    <row r="11" s="246" customFormat="1" ht="15.95" hidden="1" customHeight="1" spans="1:10">
      <c r="A11" s="127" t="s">
        <v>144</v>
      </c>
      <c r="B11" s="180"/>
      <c r="C11" s="180"/>
      <c r="D11" s="180"/>
      <c r="E11" s="180"/>
      <c r="F11" s="180"/>
      <c r="G11" s="180"/>
      <c r="H11" s="180"/>
      <c r="I11" s="180"/>
      <c r="J11" s="180"/>
    </row>
    <row r="12" s="246" customFormat="1" ht="15.95" hidden="1" customHeight="1" spans="1:10">
      <c r="A12" s="127" t="s">
        <v>145</v>
      </c>
      <c r="B12" s="180"/>
      <c r="C12" s="180"/>
      <c r="D12" s="180"/>
      <c r="E12" s="180"/>
      <c r="F12" s="180"/>
      <c r="G12" s="180"/>
      <c r="H12" s="180"/>
      <c r="I12" s="180"/>
      <c r="J12" s="180"/>
    </row>
    <row r="13" s="246" customFormat="1" ht="20.1" customHeight="1" spans="1:14">
      <c r="A13" s="784" t="s">
        <v>144</v>
      </c>
      <c r="B13" s="784"/>
      <c r="C13" s="784"/>
      <c r="D13" s="784"/>
      <c r="E13" s="784"/>
      <c r="F13" s="784"/>
      <c r="G13" s="784"/>
      <c r="H13" s="784"/>
      <c r="I13" s="784"/>
      <c r="J13" s="784"/>
      <c r="K13" s="784"/>
      <c r="L13" s="784"/>
      <c r="M13" s="784"/>
      <c r="N13" s="181"/>
    </row>
    <row r="14" s="246" customFormat="1" ht="20.1" customHeight="1" spans="1:14">
      <c r="A14" s="784" t="s">
        <v>145</v>
      </c>
      <c r="B14" s="784"/>
      <c r="C14" s="784"/>
      <c r="D14" s="784"/>
      <c r="E14" s="784"/>
      <c r="F14" s="784"/>
      <c r="G14" s="784"/>
      <c r="H14" s="784"/>
      <c r="I14" s="784"/>
      <c r="J14" s="784"/>
      <c r="K14" s="784"/>
      <c r="L14" s="784"/>
      <c r="M14" s="784"/>
      <c r="N14" s="181"/>
    </row>
    <row r="15" s="246" customFormat="1" ht="18.75" customHeight="1" spans="1:14">
      <c r="A15" s="784" t="s">
        <v>146</v>
      </c>
      <c r="B15" s="784"/>
      <c r="C15" s="784"/>
      <c r="D15" s="784"/>
      <c r="E15" s="784"/>
      <c r="F15" s="784"/>
      <c r="G15" s="784"/>
      <c r="H15" s="784"/>
      <c r="I15" s="784"/>
      <c r="J15" s="784"/>
      <c r="K15" s="784"/>
      <c r="L15" s="784"/>
      <c r="M15" s="784"/>
      <c r="N15" s="181"/>
    </row>
    <row r="16" s="246" customFormat="1" ht="18.75" customHeight="1" spans="1:14">
      <c r="A16" s="785"/>
      <c r="B16" s="784"/>
      <c r="C16" s="784"/>
      <c r="D16" s="784"/>
      <c r="E16" s="784"/>
      <c r="F16" s="784"/>
      <c r="G16" s="784"/>
      <c r="H16" s="784"/>
      <c r="I16" s="784"/>
      <c r="J16" s="784"/>
      <c r="K16" s="784" t="s">
        <v>0</v>
      </c>
      <c r="L16" s="784"/>
      <c r="M16" s="784"/>
      <c r="N16" s="784"/>
    </row>
    <row r="17" s="246" customFormat="1" ht="18" customHeight="1" spans="1:14">
      <c r="A17" s="586" t="s">
        <v>147</v>
      </c>
      <c r="B17" s="180"/>
      <c r="C17" s="180"/>
      <c r="D17" s="180"/>
      <c r="E17" s="180"/>
      <c r="F17" s="180"/>
      <c r="G17" s="180"/>
      <c r="H17" s="779" t="s">
        <v>148</v>
      </c>
      <c r="I17" s="779"/>
      <c r="J17" s="779"/>
      <c r="M17" s="180"/>
      <c r="N17" s="180"/>
    </row>
    <row r="18" s="246" customFormat="1" ht="20.1" customHeight="1" spans="1:14">
      <c r="A18" s="783"/>
      <c r="B18" s="120"/>
      <c r="C18" s="120"/>
      <c r="D18" s="120"/>
      <c r="E18" s="120"/>
      <c r="F18" s="120"/>
      <c r="G18" s="120"/>
      <c r="H18" s="120" t="str">
        <f>PAK!D3</f>
        <v>2 April 2011 s/d 1 Juli 2022</v>
      </c>
      <c r="I18" s="120"/>
      <c r="K18" s="120"/>
      <c r="L18" s="120"/>
      <c r="M18" s="120"/>
      <c r="N18" s="120"/>
    </row>
    <row r="19" s="246" customFormat="1" ht="24" customHeight="1" spans="1:15">
      <c r="A19" s="202" t="s">
        <v>149</v>
      </c>
      <c r="B19" s="172" t="s">
        <v>62</v>
      </c>
      <c r="C19" s="786"/>
      <c r="D19" s="786"/>
      <c r="E19" s="786"/>
      <c r="F19" s="786"/>
      <c r="G19" s="786"/>
      <c r="H19" s="786"/>
      <c r="I19" s="786"/>
      <c r="J19" s="786"/>
      <c r="K19" s="786"/>
      <c r="L19" s="786"/>
      <c r="M19" s="791"/>
      <c r="N19" s="586"/>
      <c r="O19" s="586"/>
    </row>
    <row r="20" s="246" customFormat="1" ht="21" customHeight="1" spans="1:15">
      <c r="A20" s="220" t="s">
        <v>150</v>
      </c>
      <c r="B20" s="294" t="s">
        <v>151</v>
      </c>
      <c r="C20" s="295"/>
      <c r="D20" s="295"/>
      <c r="E20" s="295"/>
      <c r="F20" s="295"/>
      <c r="G20" s="295"/>
      <c r="H20" s="223" t="str">
        <f>PAK!E6</f>
        <v>Dr. Zozy Aneloi Noli, MP.</v>
      </c>
      <c r="I20" s="223"/>
      <c r="J20" s="223"/>
      <c r="K20" s="223"/>
      <c r="L20" s="223"/>
      <c r="M20" s="223"/>
      <c r="N20" s="586"/>
      <c r="O20" s="586"/>
    </row>
    <row r="21" s="120" customFormat="1" ht="21" customHeight="1" spans="1:15">
      <c r="A21" s="172" t="s">
        <v>152</v>
      </c>
      <c r="B21" s="294" t="s">
        <v>153</v>
      </c>
      <c r="C21" s="295"/>
      <c r="D21" s="295"/>
      <c r="E21" s="295"/>
      <c r="F21" s="295"/>
      <c r="G21" s="295"/>
      <c r="H21" s="1126" t="str">
        <f>PAK!E7</f>
        <v>196408261991032002/ 0026086407</v>
      </c>
      <c r="I21" s="223"/>
      <c r="J21" s="223"/>
      <c r="K21" s="223"/>
      <c r="L21" s="223"/>
      <c r="M21" s="223"/>
      <c r="N21" s="586"/>
      <c r="O21" s="586"/>
    </row>
    <row r="22" s="120" customFormat="1" ht="21" customHeight="1" spans="1:15">
      <c r="A22" s="172" t="s">
        <v>154</v>
      </c>
      <c r="B22" s="294" t="s">
        <v>155</v>
      </c>
      <c r="C22" s="295"/>
      <c r="D22" s="295"/>
      <c r="E22" s="295"/>
      <c r="F22" s="295"/>
      <c r="G22" s="295"/>
      <c r="H22" s="223" t="str">
        <f>PAK!E8</f>
        <v>F. 199358</v>
      </c>
      <c r="I22" s="223"/>
      <c r="J22" s="223"/>
      <c r="K22" s="223"/>
      <c r="L22" s="223"/>
      <c r="M22" s="223"/>
      <c r="N22" s="586"/>
      <c r="O22" s="586"/>
    </row>
    <row r="23" s="120" customFormat="1" ht="21" customHeight="1" spans="1:15">
      <c r="A23" s="172" t="s">
        <v>156</v>
      </c>
      <c r="B23" s="294" t="s">
        <v>157</v>
      </c>
      <c r="C23" s="295"/>
      <c r="D23" s="295"/>
      <c r="E23" s="295"/>
      <c r="F23" s="295"/>
      <c r="G23" s="295"/>
      <c r="H23" s="223" t="str">
        <f>PAK!E9</f>
        <v>Padang, 26 Agustus 1964</v>
      </c>
      <c r="I23" s="223"/>
      <c r="J23" s="223"/>
      <c r="K23" s="223"/>
      <c r="L23" s="223"/>
      <c r="M23" s="223"/>
      <c r="N23" s="586"/>
      <c r="O23" s="586"/>
    </row>
    <row r="24" s="120" customFormat="1" ht="21" customHeight="1" spans="1:15">
      <c r="A24" s="172" t="s">
        <v>158</v>
      </c>
      <c r="B24" s="294" t="s">
        <v>159</v>
      </c>
      <c r="C24" s="295"/>
      <c r="D24" s="295"/>
      <c r="E24" s="295"/>
      <c r="F24" s="295"/>
      <c r="G24" s="295"/>
      <c r="H24" s="223" t="str">
        <f>PAK!E10</f>
        <v>Perempuan</v>
      </c>
      <c r="I24" s="223"/>
      <c r="J24" s="223"/>
      <c r="K24" s="223"/>
      <c r="L24" s="223"/>
      <c r="M24" s="223"/>
      <c r="N24" s="586"/>
      <c r="O24" s="586"/>
    </row>
    <row r="25" s="120" customFormat="1" ht="21" customHeight="1" spans="1:15">
      <c r="A25" s="172" t="s">
        <v>160</v>
      </c>
      <c r="B25" s="294" t="s">
        <v>161</v>
      </c>
      <c r="C25" s="295"/>
      <c r="D25" s="295"/>
      <c r="E25" s="295"/>
      <c r="F25" s="295"/>
      <c r="G25" s="295"/>
      <c r="H25" s="223" t="str">
        <f>PAK!E11</f>
        <v>Doktor (S3) tahun 2004</v>
      </c>
      <c r="I25" s="223"/>
      <c r="J25" s="223"/>
      <c r="K25" s="223"/>
      <c r="L25" s="223"/>
      <c r="M25" s="223"/>
      <c r="N25" s="586"/>
      <c r="O25" s="586"/>
    </row>
    <row r="26" s="120" customFormat="1" ht="21" customHeight="1" spans="1:15">
      <c r="A26" s="172" t="s">
        <v>162</v>
      </c>
      <c r="B26" s="294" t="s">
        <v>163</v>
      </c>
      <c r="C26" s="295"/>
      <c r="D26" s="295"/>
      <c r="E26" s="295"/>
      <c r="F26" s="295"/>
      <c r="G26" s="295"/>
      <c r="H26" s="223" t="str">
        <f>PAK!E12</f>
        <v>Lektor Kepala/1 April 2011</v>
      </c>
      <c r="I26" s="223"/>
      <c r="J26" s="223"/>
      <c r="K26" s="223"/>
      <c r="L26" s="223"/>
      <c r="M26" s="223"/>
      <c r="N26" s="586"/>
      <c r="O26" s="586"/>
    </row>
    <row r="27" s="120" customFormat="1" ht="21" customHeight="1" spans="1:15">
      <c r="A27" s="787" t="s">
        <v>164</v>
      </c>
      <c r="B27" s="294" t="s">
        <v>165</v>
      </c>
      <c r="C27" s="295"/>
      <c r="D27" s="295"/>
      <c r="E27" s="295"/>
      <c r="F27" s="295"/>
      <c r="G27" s="295"/>
      <c r="H27" s="223" t="str">
        <f>PAK!E14</f>
        <v>20 tahun 1 bulan</v>
      </c>
      <c r="I27" s="223"/>
      <c r="J27" s="223"/>
      <c r="K27" s="223"/>
      <c r="L27" s="223"/>
      <c r="M27" s="223"/>
      <c r="N27" s="586"/>
      <c r="O27" s="586"/>
    </row>
    <row r="28" s="120" customFormat="1" ht="21" customHeight="1" spans="1:15">
      <c r="A28" s="787" t="s">
        <v>166</v>
      </c>
      <c r="B28" s="294" t="s">
        <v>167</v>
      </c>
      <c r="C28" s="295"/>
      <c r="D28" s="295"/>
      <c r="E28" s="295"/>
      <c r="F28" s="295"/>
      <c r="G28" s="295"/>
      <c r="H28" s="223" t="str">
        <f>PAK!E15</f>
        <v>31 Tahun 0 Bulan</v>
      </c>
      <c r="I28" s="223"/>
      <c r="J28" s="223"/>
      <c r="K28" s="223"/>
      <c r="L28" s="223"/>
      <c r="M28" s="223"/>
      <c r="N28" s="586"/>
      <c r="O28" s="586"/>
    </row>
    <row r="29" s="120" customFormat="1" ht="21" customHeight="1" spans="1:15">
      <c r="A29" s="787" t="s">
        <v>168</v>
      </c>
      <c r="B29" s="788" t="s">
        <v>169</v>
      </c>
      <c r="C29" s="789"/>
      <c r="D29" s="789"/>
      <c r="E29" s="789"/>
      <c r="F29" s="789"/>
      <c r="G29" s="789"/>
      <c r="H29" s="294" t="str">
        <f>PAK!E16</f>
        <v>Fakultas MIPA Universitas Andalas</v>
      </c>
      <c r="I29" s="295"/>
      <c r="J29" s="295"/>
      <c r="K29" s="295"/>
      <c r="L29" s="295"/>
      <c r="M29" s="296"/>
      <c r="N29" s="586"/>
      <c r="O29" s="586"/>
    </row>
    <row r="30" s="120" customFormat="1" ht="20.1" customHeight="1" spans="1:15">
      <c r="A30" s="790"/>
      <c r="B30" s="786"/>
      <c r="C30" s="295"/>
      <c r="D30" s="295"/>
      <c r="E30" s="295"/>
      <c r="F30" s="295"/>
      <c r="G30" s="295"/>
      <c r="H30" s="295"/>
      <c r="I30" s="295"/>
      <c r="J30" s="295"/>
      <c r="K30" s="830"/>
      <c r="L30" s="830"/>
      <c r="M30" s="831"/>
      <c r="N30" s="586"/>
      <c r="O30" s="586"/>
    </row>
    <row r="31" s="120" customFormat="1" ht="15" spans="1:15">
      <c r="A31" s="438" t="s">
        <v>149</v>
      </c>
      <c r="B31" s="224" t="s">
        <v>170</v>
      </c>
      <c r="C31" s="224"/>
      <c r="D31" s="224"/>
      <c r="E31" s="224"/>
      <c r="F31" s="224"/>
      <c r="G31" s="224"/>
      <c r="H31" s="224"/>
      <c r="I31" s="224"/>
      <c r="J31" s="224"/>
      <c r="K31" s="224"/>
      <c r="L31" s="224"/>
      <c r="M31" s="224"/>
      <c r="N31" s="586"/>
      <c r="O31" s="586"/>
    </row>
    <row r="32" s="120" customFormat="1" ht="15" spans="1:13">
      <c r="A32" s="424"/>
      <c r="B32" s="424" t="s">
        <v>171</v>
      </c>
      <c r="C32" s="424"/>
      <c r="D32" s="424"/>
      <c r="E32" s="424"/>
      <c r="F32" s="424"/>
      <c r="G32" s="424"/>
      <c r="H32" s="224" t="s">
        <v>172</v>
      </c>
      <c r="I32" s="224"/>
      <c r="J32" s="224"/>
      <c r="K32" s="224"/>
      <c r="L32" s="224"/>
      <c r="M32" s="224"/>
    </row>
    <row r="33" s="120" customFormat="1" ht="15" spans="1:13">
      <c r="A33" s="424"/>
      <c r="B33" s="424"/>
      <c r="C33" s="424"/>
      <c r="D33" s="424"/>
      <c r="E33" s="424"/>
      <c r="F33" s="424"/>
      <c r="G33" s="424"/>
      <c r="H33" s="224" t="s">
        <v>173</v>
      </c>
      <c r="I33" s="224"/>
      <c r="J33" s="224"/>
      <c r="K33" s="224" t="s">
        <v>174</v>
      </c>
      <c r="L33" s="224"/>
      <c r="M33" s="224"/>
    </row>
    <row r="34" s="120" customFormat="1" ht="15" spans="1:13">
      <c r="A34" s="302"/>
      <c r="B34" s="302"/>
      <c r="C34" s="302"/>
      <c r="D34" s="302"/>
      <c r="E34" s="302"/>
      <c r="F34" s="302"/>
      <c r="G34" s="302"/>
      <c r="H34" s="202" t="s">
        <v>94</v>
      </c>
      <c r="I34" s="202" t="s">
        <v>95</v>
      </c>
      <c r="J34" s="202" t="s">
        <v>96</v>
      </c>
      <c r="K34" s="202" t="s">
        <v>94</v>
      </c>
      <c r="L34" s="202" t="s">
        <v>95</v>
      </c>
      <c r="M34" s="202" t="s">
        <v>96</v>
      </c>
    </row>
    <row r="35" s="120" customFormat="1" ht="15" spans="1:13">
      <c r="A35" s="222">
        <v>1</v>
      </c>
      <c r="B35" s="172">
        <v>2</v>
      </c>
      <c r="C35" s="786"/>
      <c r="D35" s="786"/>
      <c r="E35" s="786"/>
      <c r="F35" s="786"/>
      <c r="G35" s="791"/>
      <c r="H35" s="202">
        <v>3</v>
      </c>
      <c r="I35" s="202">
        <v>4</v>
      </c>
      <c r="J35" s="202">
        <v>5</v>
      </c>
      <c r="K35" s="202">
        <v>6</v>
      </c>
      <c r="L35" s="202">
        <v>7</v>
      </c>
      <c r="M35" s="202">
        <v>8</v>
      </c>
    </row>
    <row r="36" s="773" customFormat="1" ht="25.15" customHeight="1" spans="1:13">
      <c r="A36" s="792" t="s">
        <v>175</v>
      </c>
      <c r="B36" s="793" t="s">
        <v>176</v>
      </c>
      <c r="C36" s="794"/>
      <c r="D36" s="794"/>
      <c r="E36" s="794"/>
      <c r="F36" s="794"/>
      <c r="G36" s="794"/>
      <c r="H36" s="190">
        <f>PAK!F20</f>
        <v>0</v>
      </c>
      <c r="I36" s="832">
        <f>PENDIDIKAN!K22</f>
        <v>0</v>
      </c>
      <c r="J36" s="190">
        <f>I36+H36</f>
        <v>0</v>
      </c>
      <c r="K36" s="833"/>
      <c r="L36" s="833"/>
      <c r="M36" s="833"/>
    </row>
    <row r="37" s="773" customFormat="1" ht="21" customHeight="1" spans="1:13">
      <c r="A37" s="173"/>
      <c r="B37" s="795" t="s">
        <v>177</v>
      </c>
      <c r="C37" s="796" t="s">
        <v>178</v>
      </c>
      <c r="D37" s="797"/>
      <c r="E37" s="797"/>
      <c r="F37" s="797"/>
      <c r="G37" s="798"/>
      <c r="H37" s="590"/>
      <c r="I37" s="203">
        <v>0</v>
      </c>
      <c r="J37" s="202"/>
      <c r="K37" s="834"/>
      <c r="L37" s="834"/>
      <c r="M37" s="834"/>
    </row>
    <row r="38" ht="21" customHeight="1" spans="1:13">
      <c r="A38" s="799"/>
      <c r="B38" s="543"/>
      <c r="C38" s="800">
        <v>1</v>
      </c>
      <c r="D38" s="796" t="s">
        <v>179</v>
      </c>
      <c r="E38" s="797"/>
      <c r="F38" s="797"/>
      <c r="G38" s="798"/>
      <c r="H38" s="368"/>
      <c r="I38" s="800"/>
      <c r="J38" s="368"/>
      <c r="K38" s="835"/>
      <c r="L38" s="835"/>
      <c r="M38" s="835"/>
    </row>
    <row r="39" ht="21" customHeight="1" spans="1:13">
      <c r="A39" s="801"/>
      <c r="B39" s="802"/>
      <c r="C39" s="800">
        <v>2</v>
      </c>
      <c r="D39" s="803" t="s">
        <v>180</v>
      </c>
      <c r="E39" s="804"/>
      <c r="F39" s="804"/>
      <c r="G39" s="805"/>
      <c r="H39" s="368"/>
      <c r="I39" s="800"/>
      <c r="J39" s="368"/>
      <c r="K39" s="835"/>
      <c r="L39" s="835"/>
      <c r="M39" s="835"/>
    </row>
    <row r="40" ht="21" customHeight="1" spans="1:13">
      <c r="A40" s="801"/>
      <c r="B40" s="806" t="s">
        <v>181</v>
      </c>
      <c r="C40" s="807" t="s">
        <v>182</v>
      </c>
      <c r="D40" s="808"/>
      <c r="E40" s="808"/>
      <c r="F40" s="808"/>
      <c r="G40" s="809"/>
      <c r="H40" s="368"/>
      <c r="I40" s="800"/>
      <c r="J40" s="368"/>
      <c r="K40" s="835"/>
      <c r="L40" s="835"/>
      <c r="M40" s="835"/>
    </row>
    <row r="41" ht="21" customHeight="1" spans="1:13">
      <c r="A41" s="810"/>
      <c r="B41" s="543"/>
      <c r="C41" s="800"/>
      <c r="D41" s="803" t="s">
        <v>183</v>
      </c>
      <c r="E41" s="804"/>
      <c r="F41" s="804"/>
      <c r="G41" s="805"/>
      <c r="H41" s="368"/>
      <c r="I41" s="367">
        <v>0</v>
      </c>
      <c r="J41" s="368"/>
      <c r="K41" s="835"/>
      <c r="L41" s="835"/>
      <c r="M41" s="835"/>
    </row>
    <row r="42" ht="24.6" customHeight="1" spans="1:13">
      <c r="A42" s="137" t="s">
        <v>184</v>
      </c>
      <c r="B42" s="811" t="s">
        <v>185</v>
      </c>
      <c r="C42" s="812"/>
      <c r="D42" s="812"/>
      <c r="E42" s="812"/>
      <c r="F42" s="812"/>
      <c r="G42" s="813"/>
      <c r="H42" s="814">
        <f>PAK!F22</f>
        <v>185.01</v>
      </c>
      <c r="I42" s="836">
        <f>I43+I45+I47+I49+I65+I68+I70+I72+I75+I77+I86+I89+I92</f>
        <v>391.64</v>
      </c>
      <c r="J42" s="814">
        <f>I42+H42</f>
        <v>576.65</v>
      </c>
      <c r="K42" s="837"/>
      <c r="L42" s="837"/>
      <c r="M42" s="837"/>
    </row>
    <row r="43" ht="64.5" customHeight="1" spans="1:13">
      <c r="A43" s="343"/>
      <c r="B43" s="815" t="s">
        <v>177</v>
      </c>
      <c r="C43" s="159" t="s">
        <v>186</v>
      </c>
      <c r="D43" s="160"/>
      <c r="E43" s="160"/>
      <c r="F43" s="160"/>
      <c r="G43" s="161"/>
      <c r="H43" s="368"/>
      <c r="I43" s="838">
        <f>PENDIDIKAN!K27</f>
        <v>185.64</v>
      </c>
      <c r="J43" s="368"/>
      <c r="K43" s="835"/>
      <c r="L43" s="835"/>
      <c r="M43" s="835"/>
    </row>
    <row r="44" ht="94.9" customHeight="1" spans="1:13">
      <c r="A44" s="343"/>
      <c r="B44" s="816"/>
      <c r="C44" s="817"/>
      <c r="D44" s="818" t="s">
        <v>187</v>
      </c>
      <c r="E44" s="819"/>
      <c r="F44" s="819"/>
      <c r="G44" s="820"/>
      <c r="H44" s="821"/>
      <c r="I44" s="821"/>
      <c r="J44" s="821"/>
      <c r="K44" s="821"/>
      <c r="L44" s="821"/>
      <c r="M44" s="821"/>
    </row>
    <row r="45" ht="24" customHeight="1" spans="1:13">
      <c r="A45" s="822"/>
      <c r="B45" s="175" t="s">
        <v>181</v>
      </c>
      <c r="C45" s="144" t="s">
        <v>188</v>
      </c>
      <c r="D45" s="145"/>
      <c r="E45" s="145"/>
      <c r="F45" s="145"/>
      <c r="G45" s="146"/>
      <c r="H45" s="368"/>
      <c r="I45" s="838">
        <f>PENDIDIKAN!K242</f>
        <v>0</v>
      </c>
      <c r="J45" s="368"/>
      <c r="K45" s="835"/>
      <c r="L45" s="835"/>
      <c r="M45" s="835"/>
    </row>
    <row r="46" ht="21" customHeight="1" spans="1:13">
      <c r="A46" s="822"/>
      <c r="B46" s="174"/>
      <c r="C46" s="205"/>
      <c r="D46" s="144" t="s">
        <v>189</v>
      </c>
      <c r="E46" s="145"/>
      <c r="F46" s="145"/>
      <c r="G46" s="146"/>
      <c r="H46" s="368"/>
      <c r="I46" s="838"/>
      <c r="J46" s="368"/>
      <c r="K46" s="835"/>
      <c r="L46" s="835"/>
      <c r="M46" s="835"/>
    </row>
    <row r="47" ht="28.9" customHeight="1" spans="1:13">
      <c r="A47" s="823"/>
      <c r="B47" s="824" t="s">
        <v>190</v>
      </c>
      <c r="C47" s="159" t="s">
        <v>191</v>
      </c>
      <c r="D47" s="160"/>
      <c r="E47" s="160"/>
      <c r="F47" s="160"/>
      <c r="G47" s="161"/>
      <c r="H47" s="825"/>
      <c r="I47" s="838">
        <f>PENDIDIKAN!K243</f>
        <v>0</v>
      </c>
      <c r="J47" s="368"/>
      <c r="K47" s="835"/>
      <c r="L47" s="835"/>
      <c r="M47" s="835"/>
    </row>
    <row r="48" ht="35.25" customHeight="1" spans="1:13">
      <c r="A48" s="823"/>
      <c r="B48" s="174"/>
      <c r="C48" s="205"/>
      <c r="D48" s="144" t="s">
        <v>192</v>
      </c>
      <c r="E48" s="145"/>
      <c r="F48" s="145"/>
      <c r="G48" s="146"/>
      <c r="H48" s="825"/>
      <c r="I48" s="838"/>
      <c r="J48" s="368"/>
      <c r="K48" s="835"/>
      <c r="L48" s="835"/>
      <c r="M48" s="835"/>
    </row>
    <row r="49" ht="29.45" customHeight="1" spans="1:13">
      <c r="A49" s="338"/>
      <c r="B49" s="815" t="s">
        <v>193</v>
      </c>
      <c r="C49" s="159" t="s">
        <v>194</v>
      </c>
      <c r="D49" s="160"/>
      <c r="E49" s="160"/>
      <c r="F49" s="160"/>
      <c r="G49" s="161"/>
      <c r="H49" s="825"/>
      <c r="I49" s="839">
        <f>PENDIDIKAN!K244</f>
        <v>119.5</v>
      </c>
      <c r="J49" s="368"/>
      <c r="K49" s="835"/>
      <c r="L49" s="835"/>
      <c r="M49" s="835"/>
    </row>
    <row r="50" ht="21" customHeight="1" spans="1:13">
      <c r="A50" s="338"/>
      <c r="B50" s="166"/>
      <c r="C50" s="175">
        <v>1</v>
      </c>
      <c r="D50" s="144" t="s">
        <v>195</v>
      </c>
      <c r="E50" s="145"/>
      <c r="F50" s="145"/>
      <c r="G50" s="146"/>
      <c r="H50" s="825"/>
      <c r="I50" s="840">
        <f>PENDIDIKAN!K280</f>
        <v>44</v>
      </c>
      <c r="J50" s="368"/>
      <c r="K50" s="835"/>
      <c r="L50" s="835"/>
      <c r="M50" s="835"/>
    </row>
    <row r="51" ht="21" customHeight="1" spans="1:13">
      <c r="A51" s="338"/>
      <c r="B51" s="166"/>
      <c r="C51" s="339"/>
      <c r="D51" s="167" t="s">
        <v>35</v>
      </c>
      <c r="E51" s="156" t="s">
        <v>196</v>
      </c>
      <c r="F51" s="156"/>
      <c r="G51" s="156"/>
      <c r="H51" s="825"/>
      <c r="I51" s="838"/>
      <c r="J51" s="368"/>
      <c r="K51" s="835"/>
      <c r="L51" s="835"/>
      <c r="M51" s="835"/>
    </row>
    <row r="52" ht="21" customHeight="1" spans="1:13">
      <c r="A52" s="338"/>
      <c r="B52" s="166"/>
      <c r="C52" s="339"/>
      <c r="D52" s="167" t="s">
        <v>38</v>
      </c>
      <c r="E52" s="156" t="s">
        <v>197</v>
      </c>
      <c r="F52" s="156"/>
      <c r="G52" s="156"/>
      <c r="H52" s="825"/>
      <c r="I52" s="838"/>
      <c r="J52" s="368"/>
      <c r="K52" s="835"/>
      <c r="L52" s="835"/>
      <c r="M52" s="835"/>
    </row>
    <row r="53" ht="21" customHeight="1" spans="1:13">
      <c r="A53" s="338"/>
      <c r="B53" s="166"/>
      <c r="C53" s="339"/>
      <c r="D53" s="167" t="s">
        <v>40</v>
      </c>
      <c r="E53" s="156" t="s">
        <v>198</v>
      </c>
      <c r="F53" s="156"/>
      <c r="G53" s="156"/>
      <c r="H53" s="825"/>
      <c r="I53" s="838"/>
      <c r="J53" s="368"/>
      <c r="K53" s="835"/>
      <c r="L53" s="835"/>
      <c r="M53" s="835"/>
    </row>
    <row r="54" ht="21" customHeight="1" spans="1:13">
      <c r="A54" s="479"/>
      <c r="B54" s="166"/>
      <c r="C54" s="826"/>
      <c r="D54" s="167" t="s">
        <v>42</v>
      </c>
      <c r="E54" s="156" t="s">
        <v>199</v>
      </c>
      <c r="F54" s="156"/>
      <c r="G54" s="156"/>
      <c r="H54" s="827"/>
      <c r="I54" s="841"/>
      <c r="J54" s="841"/>
      <c r="K54" s="841"/>
      <c r="L54" s="841"/>
      <c r="M54" s="841"/>
    </row>
    <row r="55" ht="21" customHeight="1" spans="1:13">
      <c r="A55" s="479"/>
      <c r="B55" s="166"/>
      <c r="C55" s="175">
        <v>2</v>
      </c>
      <c r="D55" s="156" t="s">
        <v>200</v>
      </c>
      <c r="E55" s="156"/>
      <c r="F55" s="156"/>
      <c r="G55" s="156"/>
      <c r="H55" s="171"/>
      <c r="I55" s="842">
        <f>PENDIDIKAN!K368</f>
        <v>14.5</v>
      </c>
      <c r="J55" s="201"/>
      <c r="K55" s="201"/>
      <c r="L55" s="201"/>
      <c r="M55" s="201"/>
    </row>
    <row r="56" ht="21" customHeight="1" spans="1:13">
      <c r="A56" s="479"/>
      <c r="B56" s="166"/>
      <c r="C56" s="166"/>
      <c r="D56" s="167" t="s">
        <v>35</v>
      </c>
      <c r="E56" s="156" t="s">
        <v>196</v>
      </c>
      <c r="F56" s="156"/>
      <c r="G56" s="156"/>
      <c r="H56" s="171"/>
      <c r="I56" s="201"/>
      <c r="J56" s="201"/>
      <c r="K56" s="201"/>
      <c r="L56" s="201"/>
      <c r="M56" s="201"/>
    </row>
    <row r="57" ht="21" customHeight="1" spans="1:13">
      <c r="A57" s="479"/>
      <c r="B57" s="166"/>
      <c r="C57" s="166"/>
      <c r="D57" s="167" t="s">
        <v>38</v>
      </c>
      <c r="E57" s="156" t="s">
        <v>197</v>
      </c>
      <c r="F57" s="156"/>
      <c r="G57" s="156"/>
      <c r="H57" s="172"/>
      <c r="I57" s="202"/>
      <c r="J57" s="202"/>
      <c r="K57" s="202"/>
      <c r="L57" s="202"/>
      <c r="M57" s="202"/>
    </row>
    <row r="58" s="120" customFormat="1" ht="21" customHeight="1" spans="1:13">
      <c r="A58" s="173"/>
      <c r="B58" s="166"/>
      <c r="C58" s="166"/>
      <c r="D58" s="167" t="s">
        <v>40</v>
      </c>
      <c r="E58" s="156" t="s">
        <v>198</v>
      </c>
      <c r="F58" s="156"/>
      <c r="G58" s="156"/>
      <c r="H58" s="172"/>
      <c r="I58" s="202"/>
      <c r="J58" s="202"/>
      <c r="K58" s="202"/>
      <c r="L58" s="202"/>
      <c r="M58" s="202"/>
    </row>
    <row r="59" ht="21" customHeight="1" spans="1:13">
      <c r="A59" s="828"/>
      <c r="B59" s="174"/>
      <c r="C59" s="174"/>
      <c r="D59" s="174" t="s">
        <v>42</v>
      </c>
      <c r="E59" s="350" t="s">
        <v>199</v>
      </c>
      <c r="F59" s="446"/>
      <c r="G59" s="829"/>
      <c r="H59" s="366"/>
      <c r="I59" s="367"/>
      <c r="J59" s="368"/>
      <c r="K59" s="835"/>
      <c r="L59" s="835"/>
      <c r="M59" s="835"/>
    </row>
    <row r="60" ht="15" spans="1:13">
      <c r="A60" s="203" t="s">
        <v>149</v>
      </c>
      <c r="B60" s="202" t="s">
        <v>170</v>
      </c>
      <c r="C60" s="202"/>
      <c r="D60" s="202"/>
      <c r="E60" s="202"/>
      <c r="F60" s="202"/>
      <c r="G60" s="202"/>
      <c r="H60" s="202"/>
      <c r="I60" s="202"/>
      <c r="J60" s="202"/>
      <c r="K60" s="202"/>
      <c r="L60" s="202"/>
      <c r="M60" s="202"/>
    </row>
    <row r="61" ht="15" spans="1:13">
      <c r="A61" s="203"/>
      <c r="B61" s="203" t="s">
        <v>171</v>
      </c>
      <c r="C61" s="203"/>
      <c r="D61" s="203"/>
      <c r="E61" s="203"/>
      <c r="F61" s="203"/>
      <c r="G61" s="203"/>
      <c r="H61" s="202" t="s">
        <v>172</v>
      </c>
      <c r="I61" s="202"/>
      <c r="J61" s="202"/>
      <c r="K61" s="202"/>
      <c r="L61" s="202"/>
      <c r="M61" s="202"/>
    </row>
    <row r="62" ht="15" spans="1:13">
      <c r="A62" s="203"/>
      <c r="B62" s="203"/>
      <c r="C62" s="203"/>
      <c r="D62" s="203"/>
      <c r="E62" s="203"/>
      <c r="F62" s="203"/>
      <c r="G62" s="203"/>
      <c r="H62" s="202" t="s">
        <v>173</v>
      </c>
      <c r="I62" s="202"/>
      <c r="J62" s="202"/>
      <c r="K62" s="202" t="s">
        <v>174</v>
      </c>
      <c r="L62" s="202"/>
      <c r="M62" s="202"/>
    </row>
    <row r="63" ht="15" spans="1:13">
      <c r="A63" s="203"/>
      <c r="B63" s="203"/>
      <c r="C63" s="203"/>
      <c r="D63" s="203"/>
      <c r="E63" s="203"/>
      <c r="F63" s="203"/>
      <c r="G63" s="203"/>
      <c r="H63" s="202" t="s">
        <v>94</v>
      </c>
      <c r="I63" s="202" t="s">
        <v>95</v>
      </c>
      <c r="J63" s="202" t="s">
        <v>96</v>
      </c>
      <c r="K63" s="202" t="s">
        <v>94</v>
      </c>
      <c r="L63" s="202" t="s">
        <v>95</v>
      </c>
      <c r="M63" s="202" t="s">
        <v>96</v>
      </c>
    </row>
    <row r="64" ht="15" spans="1:13">
      <c r="A64" s="202">
        <v>1</v>
      </c>
      <c r="B64" s="202">
        <v>2</v>
      </c>
      <c r="C64" s="202"/>
      <c r="D64" s="202"/>
      <c r="E64" s="202"/>
      <c r="F64" s="202"/>
      <c r="G64" s="202"/>
      <c r="H64" s="202">
        <v>3</v>
      </c>
      <c r="I64" s="202">
        <v>4</v>
      </c>
      <c r="J64" s="202">
        <v>5</v>
      </c>
      <c r="K64" s="202">
        <v>6</v>
      </c>
      <c r="L64" s="202">
        <v>7</v>
      </c>
      <c r="M64" s="202">
        <v>8</v>
      </c>
    </row>
    <row r="65" ht="21" customHeight="1" spans="1:13">
      <c r="A65" s="338"/>
      <c r="B65" s="175" t="s">
        <v>201</v>
      </c>
      <c r="C65" s="144" t="s">
        <v>202</v>
      </c>
      <c r="D65" s="145"/>
      <c r="E65" s="145"/>
      <c r="F65" s="145"/>
      <c r="G65" s="146"/>
      <c r="H65" s="366"/>
      <c r="I65" s="855">
        <f>PENDIDIKAN!K426</f>
        <v>38.5</v>
      </c>
      <c r="J65" s="368"/>
      <c r="K65" s="835"/>
      <c r="L65" s="835"/>
      <c r="M65" s="835"/>
    </row>
    <row r="66" ht="21" customHeight="1" spans="1:13">
      <c r="A66" s="338"/>
      <c r="B66" s="166"/>
      <c r="C66" s="167">
        <v>1</v>
      </c>
      <c r="D66" s="144" t="s">
        <v>203</v>
      </c>
      <c r="E66" s="145"/>
      <c r="F66" s="145"/>
      <c r="G66" s="146"/>
      <c r="H66" s="366"/>
      <c r="I66" s="855">
        <f>PENDIDIKAN!K427</f>
        <v>15</v>
      </c>
      <c r="J66" s="368"/>
      <c r="K66" s="835"/>
      <c r="L66" s="835"/>
      <c r="M66" s="835"/>
    </row>
    <row r="67" ht="21" customHeight="1" spans="1:13">
      <c r="A67" s="338"/>
      <c r="B67" s="174"/>
      <c r="C67" s="167">
        <v>2</v>
      </c>
      <c r="D67" s="144" t="s">
        <v>204</v>
      </c>
      <c r="E67" s="145"/>
      <c r="F67" s="145"/>
      <c r="G67" s="146"/>
      <c r="H67" s="366"/>
      <c r="I67" s="855">
        <f>PENDIDIKAN!K461</f>
        <v>23.5</v>
      </c>
      <c r="J67" s="368"/>
      <c r="K67" s="835"/>
      <c r="L67" s="835"/>
      <c r="M67" s="835"/>
    </row>
    <row r="68" ht="21" customHeight="1" spans="1:13">
      <c r="A68" s="338"/>
      <c r="B68" s="175" t="s">
        <v>205</v>
      </c>
      <c r="C68" s="144" t="s">
        <v>206</v>
      </c>
      <c r="D68" s="145"/>
      <c r="E68" s="145"/>
      <c r="F68" s="145"/>
      <c r="G68" s="146"/>
      <c r="H68" s="366"/>
      <c r="I68" s="367">
        <f>PENDIDIKAN!K541</f>
        <v>24</v>
      </c>
      <c r="J68" s="368"/>
      <c r="K68" s="835"/>
      <c r="L68" s="835"/>
      <c r="M68" s="835"/>
    </row>
    <row r="69" ht="34.5" customHeight="1" spans="1:13">
      <c r="A69" s="338"/>
      <c r="B69" s="174"/>
      <c r="C69" s="156"/>
      <c r="D69" s="144" t="s">
        <v>207</v>
      </c>
      <c r="E69" s="145"/>
      <c r="F69" s="145"/>
      <c r="G69" s="146"/>
      <c r="H69" s="366"/>
      <c r="I69" s="367"/>
      <c r="J69" s="368"/>
      <c r="K69" s="835"/>
      <c r="L69" s="835"/>
      <c r="M69" s="835"/>
    </row>
    <row r="70" ht="21" customHeight="1" spans="1:13">
      <c r="A70" s="338"/>
      <c r="B70" s="175" t="s">
        <v>208</v>
      </c>
      <c r="C70" s="144" t="s">
        <v>209</v>
      </c>
      <c r="D70" s="145"/>
      <c r="E70" s="145"/>
      <c r="F70" s="145"/>
      <c r="G70" s="146"/>
      <c r="H70" s="366"/>
      <c r="I70" s="367">
        <f>PENDIDIKAN!K573</f>
        <v>0</v>
      </c>
      <c r="J70" s="368"/>
      <c r="K70" s="835"/>
      <c r="L70" s="835"/>
      <c r="M70" s="835"/>
    </row>
    <row r="71" ht="21" customHeight="1" spans="1:13">
      <c r="A71" s="338"/>
      <c r="B71" s="174"/>
      <c r="C71" s="156"/>
      <c r="D71" s="144" t="s">
        <v>210</v>
      </c>
      <c r="E71" s="145"/>
      <c r="F71" s="145"/>
      <c r="G71" s="146"/>
      <c r="H71" s="366"/>
      <c r="I71" s="367"/>
      <c r="J71" s="368"/>
      <c r="K71" s="835"/>
      <c r="L71" s="835"/>
      <c r="M71" s="835"/>
    </row>
    <row r="72" ht="21" customHeight="1" spans="1:13">
      <c r="A72" s="338"/>
      <c r="B72" s="175" t="s">
        <v>211</v>
      </c>
      <c r="C72" s="144" t="s">
        <v>212</v>
      </c>
      <c r="D72" s="145"/>
      <c r="E72" s="145"/>
      <c r="F72" s="145"/>
      <c r="G72" s="146"/>
      <c r="H72" s="366"/>
      <c r="I72" s="367">
        <f>PENDIDIKAN!K575</f>
        <v>0</v>
      </c>
      <c r="J72" s="368"/>
      <c r="K72" s="835"/>
      <c r="L72" s="835"/>
      <c r="M72" s="835"/>
    </row>
    <row r="73" ht="21" customHeight="1" spans="1:13">
      <c r="A73" s="338"/>
      <c r="B73" s="166"/>
      <c r="C73" s="167">
        <v>1</v>
      </c>
      <c r="D73" s="144" t="s">
        <v>213</v>
      </c>
      <c r="E73" s="145"/>
      <c r="F73" s="145"/>
      <c r="G73" s="146"/>
      <c r="H73" s="366"/>
      <c r="I73" s="367"/>
      <c r="J73" s="368"/>
      <c r="K73" s="835"/>
      <c r="L73" s="835"/>
      <c r="M73" s="835"/>
    </row>
    <row r="74" ht="31.15" customHeight="1" spans="1:13">
      <c r="A74" s="338"/>
      <c r="B74" s="174"/>
      <c r="C74" s="195">
        <v>2</v>
      </c>
      <c r="D74" s="159" t="s">
        <v>214</v>
      </c>
      <c r="E74" s="160"/>
      <c r="F74" s="160"/>
      <c r="G74" s="161"/>
      <c r="H74" s="366"/>
      <c r="I74" s="367"/>
      <c r="J74" s="368"/>
      <c r="K74" s="835"/>
      <c r="L74" s="835"/>
      <c r="M74" s="835"/>
    </row>
    <row r="75" ht="20.1" customHeight="1" spans="1:13">
      <c r="A75" s="338"/>
      <c r="B75" s="175" t="s">
        <v>175</v>
      </c>
      <c r="C75" s="144" t="s">
        <v>215</v>
      </c>
      <c r="D75" s="145"/>
      <c r="E75" s="145"/>
      <c r="F75" s="145"/>
      <c r="G75" s="146"/>
      <c r="H75" s="366"/>
      <c r="I75" s="367">
        <f>PENDIDIKAN!K578</f>
        <v>0</v>
      </c>
      <c r="J75" s="368"/>
      <c r="K75" s="835"/>
      <c r="L75" s="835"/>
      <c r="M75" s="835"/>
    </row>
    <row r="76" ht="31.9" customHeight="1" spans="1:13">
      <c r="A76" s="338"/>
      <c r="B76" s="174"/>
      <c r="C76" s="156"/>
      <c r="D76" s="144" t="s">
        <v>216</v>
      </c>
      <c r="E76" s="145"/>
      <c r="F76" s="145"/>
      <c r="G76" s="146"/>
      <c r="H76" s="366"/>
      <c r="I76" s="367"/>
      <c r="J76" s="368"/>
      <c r="K76" s="835"/>
      <c r="L76" s="835"/>
      <c r="M76" s="835"/>
    </row>
    <row r="77" ht="20.1" customHeight="1" spans="1:13">
      <c r="A77" s="338"/>
      <c r="B77" s="175" t="s">
        <v>217</v>
      </c>
      <c r="C77" s="144" t="s">
        <v>218</v>
      </c>
      <c r="D77" s="145"/>
      <c r="E77" s="145"/>
      <c r="F77" s="145"/>
      <c r="G77" s="146"/>
      <c r="H77" s="366"/>
      <c r="I77" s="367">
        <f>PENDIDIKAN!K580</f>
        <v>24</v>
      </c>
      <c r="J77" s="368"/>
      <c r="K77" s="835"/>
      <c r="L77" s="835"/>
      <c r="M77" s="835"/>
    </row>
    <row r="78" ht="20.1" customHeight="1" spans="1:13">
      <c r="A78" s="338"/>
      <c r="B78" s="166"/>
      <c r="C78" s="167">
        <v>1</v>
      </c>
      <c r="D78" s="144" t="s">
        <v>219</v>
      </c>
      <c r="E78" s="145"/>
      <c r="F78" s="145"/>
      <c r="G78" s="146"/>
      <c r="H78" s="366"/>
      <c r="I78" s="367"/>
      <c r="J78" s="368"/>
      <c r="K78" s="835"/>
      <c r="L78" s="835"/>
      <c r="M78" s="835"/>
    </row>
    <row r="79" ht="20.1" customHeight="1" spans="1:13">
      <c r="A79" s="338"/>
      <c r="B79" s="166"/>
      <c r="C79" s="195">
        <v>2</v>
      </c>
      <c r="D79" s="843" t="s">
        <v>220</v>
      </c>
      <c r="E79" s="844"/>
      <c r="F79" s="844"/>
      <c r="G79" s="845"/>
      <c r="H79" s="366"/>
      <c r="I79" s="367"/>
      <c r="J79" s="368"/>
      <c r="K79" s="835"/>
      <c r="L79" s="835"/>
      <c r="M79" s="835"/>
    </row>
    <row r="80" ht="33.75" customHeight="1" spans="1:13">
      <c r="A80" s="338"/>
      <c r="B80" s="166"/>
      <c r="C80" s="195">
        <v>3</v>
      </c>
      <c r="D80" s="159" t="s">
        <v>221</v>
      </c>
      <c r="E80" s="160"/>
      <c r="F80" s="160"/>
      <c r="G80" s="161"/>
      <c r="H80" s="366"/>
      <c r="I80" s="367"/>
      <c r="J80" s="368"/>
      <c r="K80" s="835"/>
      <c r="L80" s="835"/>
      <c r="M80" s="835"/>
    </row>
    <row r="81" ht="33.75" customHeight="1" spans="1:13">
      <c r="A81" s="338"/>
      <c r="B81" s="166"/>
      <c r="C81" s="195">
        <v>4</v>
      </c>
      <c r="D81" s="159" t="s">
        <v>222</v>
      </c>
      <c r="E81" s="160"/>
      <c r="F81" s="160"/>
      <c r="G81" s="161"/>
      <c r="H81" s="366"/>
      <c r="I81" s="367"/>
      <c r="J81" s="368"/>
      <c r="K81" s="835"/>
      <c r="L81" s="835"/>
      <c r="M81" s="835"/>
    </row>
    <row r="82" s="774" customFormat="1" ht="20.1" customHeight="1" spans="1:13">
      <c r="A82" s="338"/>
      <c r="B82" s="166"/>
      <c r="C82" s="167">
        <v>5</v>
      </c>
      <c r="D82" s="144" t="s">
        <v>223</v>
      </c>
      <c r="E82" s="145"/>
      <c r="F82" s="145"/>
      <c r="G82" s="146"/>
      <c r="H82" s="366"/>
      <c r="I82" s="856"/>
      <c r="J82" s="857"/>
      <c r="K82" s="858"/>
      <c r="L82" s="858"/>
      <c r="M82" s="858"/>
    </row>
    <row r="83" ht="32.25" customHeight="1" spans="1:13">
      <c r="A83" s="338"/>
      <c r="B83" s="166"/>
      <c r="C83" s="195">
        <v>6</v>
      </c>
      <c r="D83" s="159" t="s">
        <v>224</v>
      </c>
      <c r="E83" s="160"/>
      <c r="F83" s="160"/>
      <c r="G83" s="161"/>
      <c r="H83" s="366"/>
      <c r="I83" s="367"/>
      <c r="J83" s="368"/>
      <c r="K83" s="835"/>
      <c r="L83" s="835"/>
      <c r="M83" s="835"/>
    </row>
    <row r="84" ht="31.9" customHeight="1" spans="1:13">
      <c r="A84" s="338"/>
      <c r="B84" s="166"/>
      <c r="C84" s="195">
        <v>7</v>
      </c>
      <c r="D84" s="159" t="s">
        <v>225</v>
      </c>
      <c r="E84" s="160"/>
      <c r="F84" s="160"/>
      <c r="G84" s="161"/>
      <c r="H84" s="366"/>
      <c r="I84" s="367"/>
      <c r="J84" s="368"/>
      <c r="K84" s="835"/>
      <c r="L84" s="835"/>
      <c r="M84" s="835"/>
    </row>
    <row r="85" ht="44.45" customHeight="1" spans="1:13">
      <c r="A85" s="338"/>
      <c r="B85" s="174"/>
      <c r="C85" s="195">
        <v>8</v>
      </c>
      <c r="D85" s="846" t="s">
        <v>226</v>
      </c>
      <c r="E85" s="847"/>
      <c r="F85" s="847"/>
      <c r="G85" s="848"/>
      <c r="H85" s="366"/>
      <c r="I85" s="367"/>
      <c r="J85" s="368"/>
      <c r="K85" s="835"/>
      <c r="L85" s="835"/>
      <c r="M85" s="835"/>
    </row>
    <row r="86" ht="20.1" customHeight="1" spans="1:13">
      <c r="A86" s="338"/>
      <c r="B86" s="815" t="s">
        <v>227</v>
      </c>
      <c r="C86" s="159" t="s">
        <v>228</v>
      </c>
      <c r="D86" s="160"/>
      <c r="E86" s="160"/>
      <c r="F86" s="160"/>
      <c r="G86" s="161"/>
      <c r="H86" s="366"/>
      <c r="I86" s="367">
        <f>PENDIDIKAN!K605</f>
        <v>0</v>
      </c>
      <c r="J86" s="368"/>
      <c r="K86" s="835"/>
      <c r="L86" s="835"/>
      <c r="M86" s="835"/>
    </row>
    <row r="87" ht="20.1" customHeight="1" spans="1:13">
      <c r="A87" s="338"/>
      <c r="B87" s="166"/>
      <c r="C87" s="167">
        <v>1</v>
      </c>
      <c r="D87" s="144" t="s">
        <v>229</v>
      </c>
      <c r="E87" s="145"/>
      <c r="F87" s="145"/>
      <c r="G87" s="146"/>
      <c r="H87" s="366"/>
      <c r="I87" s="367"/>
      <c r="J87" s="368"/>
      <c r="K87" s="835"/>
      <c r="L87" s="835"/>
      <c r="M87" s="835"/>
    </row>
    <row r="88" ht="20.1" customHeight="1" spans="1:13">
      <c r="A88" s="338"/>
      <c r="B88" s="174"/>
      <c r="C88" s="167">
        <v>2</v>
      </c>
      <c r="D88" s="144" t="s">
        <v>230</v>
      </c>
      <c r="E88" s="145"/>
      <c r="F88" s="145"/>
      <c r="G88" s="146"/>
      <c r="H88" s="366"/>
      <c r="I88" s="367"/>
      <c r="J88" s="368"/>
      <c r="K88" s="835"/>
      <c r="L88" s="835"/>
      <c r="M88" s="835"/>
    </row>
    <row r="89" ht="31.5" customHeight="1" spans="1:13">
      <c r="A89" s="338"/>
      <c r="B89" s="815" t="s">
        <v>231</v>
      </c>
      <c r="C89" s="843" t="s">
        <v>232</v>
      </c>
      <c r="D89" s="844"/>
      <c r="E89" s="844"/>
      <c r="F89" s="844"/>
      <c r="G89" s="845"/>
      <c r="H89" s="207"/>
      <c r="I89" s="859">
        <f>PENDIDIKAN!K608</f>
        <v>0</v>
      </c>
      <c r="J89" s="795"/>
      <c r="K89" s="860"/>
      <c r="L89" s="860"/>
      <c r="M89" s="860"/>
    </row>
    <row r="90" ht="21" customHeight="1" spans="1:13">
      <c r="A90" s="338"/>
      <c r="B90" s="174"/>
      <c r="C90" s="167">
        <v>1</v>
      </c>
      <c r="D90" s="144" t="s">
        <v>233</v>
      </c>
      <c r="E90" s="145"/>
      <c r="F90" s="145"/>
      <c r="G90" s="146"/>
      <c r="H90" s="141"/>
      <c r="I90" s="367"/>
      <c r="J90" s="368"/>
      <c r="K90" s="835"/>
      <c r="L90" s="835"/>
      <c r="M90" s="835"/>
    </row>
    <row r="91" ht="21" customHeight="1" spans="1:13">
      <c r="A91" s="849"/>
      <c r="B91" s="174"/>
      <c r="C91" s="167">
        <v>2</v>
      </c>
      <c r="D91" s="144" t="s">
        <v>234</v>
      </c>
      <c r="E91" s="145"/>
      <c r="F91" s="145"/>
      <c r="G91" s="146"/>
      <c r="H91" s="141"/>
      <c r="I91" s="367"/>
      <c r="J91" s="368"/>
      <c r="K91" s="835"/>
      <c r="L91" s="835"/>
      <c r="M91" s="835"/>
    </row>
    <row r="92" ht="31.5" customHeight="1" spans="1:13">
      <c r="A92" s="338"/>
      <c r="B92" s="850" t="s">
        <v>235</v>
      </c>
      <c r="C92" s="159" t="s">
        <v>236</v>
      </c>
      <c r="D92" s="160"/>
      <c r="E92" s="160"/>
      <c r="F92" s="160"/>
      <c r="G92" s="161"/>
      <c r="H92" s="215"/>
      <c r="I92" s="861">
        <f>PENDIDIKAN!K611</f>
        <v>0</v>
      </c>
      <c r="J92" s="862"/>
      <c r="K92" s="863"/>
      <c r="L92" s="863"/>
      <c r="M92" s="863"/>
    </row>
    <row r="93" ht="25.15" customHeight="1" spans="1:13">
      <c r="A93" s="338"/>
      <c r="B93" s="851"/>
      <c r="C93" s="167">
        <v>1</v>
      </c>
      <c r="D93" s="738" t="s">
        <v>237</v>
      </c>
      <c r="E93" s="739"/>
      <c r="F93" s="739"/>
      <c r="G93" s="740"/>
      <c r="H93" s="215"/>
      <c r="I93" s="861"/>
      <c r="J93" s="862"/>
      <c r="K93" s="863"/>
      <c r="L93" s="863"/>
      <c r="M93" s="863"/>
    </row>
    <row r="94" ht="25.15" customHeight="1" spans="1:13">
      <c r="A94" s="338"/>
      <c r="B94" s="851"/>
      <c r="C94" s="167">
        <v>2</v>
      </c>
      <c r="D94" s="738" t="s">
        <v>238</v>
      </c>
      <c r="E94" s="739"/>
      <c r="F94" s="739"/>
      <c r="G94" s="740"/>
      <c r="H94" s="215"/>
      <c r="I94" s="861"/>
      <c r="J94" s="862"/>
      <c r="K94" s="863"/>
      <c r="L94" s="863"/>
      <c r="M94" s="863"/>
    </row>
    <row r="95" ht="25.15" customHeight="1" spans="1:13">
      <c r="A95" s="338"/>
      <c r="B95" s="799"/>
      <c r="C95" s="167">
        <v>3</v>
      </c>
      <c r="D95" s="738" t="s">
        <v>239</v>
      </c>
      <c r="E95" s="739"/>
      <c r="F95" s="739"/>
      <c r="G95" s="740"/>
      <c r="H95" s="366"/>
      <c r="I95" s="367"/>
      <c r="J95" s="368"/>
      <c r="K95" s="835"/>
      <c r="L95" s="835"/>
      <c r="M95" s="835"/>
    </row>
    <row r="96" ht="25.15" customHeight="1" spans="1:13">
      <c r="A96" s="338"/>
      <c r="B96" s="851"/>
      <c r="C96" s="167">
        <v>4</v>
      </c>
      <c r="D96" s="738" t="s">
        <v>240</v>
      </c>
      <c r="E96" s="739"/>
      <c r="F96" s="739"/>
      <c r="G96" s="740"/>
      <c r="H96" s="366"/>
      <c r="I96" s="367"/>
      <c r="J96" s="368"/>
      <c r="K96" s="835"/>
      <c r="L96" s="835"/>
      <c r="M96" s="835"/>
    </row>
    <row r="97" ht="25.15" customHeight="1" spans="1:13">
      <c r="A97" s="338"/>
      <c r="B97" s="851"/>
      <c r="C97" s="167">
        <v>5</v>
      </c>
      <c r="D97" s="738" t="s">
        <v>241</v>
      </c>
      <c r="E97" s="739"/>
      <c r="F97" s="739"/>
      <c r="G97" s="740"/>
      <c r="H97" s="366"/>
      <c r="I97" s="367"/>
      <c r="J97" s="368"/>
      <c r="K97" s="835"/>
      <c r="L97" s="835"/>
      <c r="M97" s="835"/>
    </row>
    <row r="98" ht="25.15" customHeight="1" spans="1:13">
      <c r="A98" s="338"/>
      <c r="B98" s="799"/>
      <c r="C98" s="167">
        <v>6</v>
      </c>
      <c r="D98" s="738" t="s">
        <v>242</v>
      </c>
      <c r="E98" s="739"/>
      <c r="F98" s="739"/>
      <c r="G98" s="740"/>
      <c r="H98" s="366"/>
      <c r="I98" s="367"/>
      <c r="J98" s="368"/>
      <c r="K98" s="835"/>
      <c r="L98" s="835"/>
      <c r="M98" s="835"/>
    </row>
    <row r="99" ht="25.15" customHeight="1" spans="1:13">
      <c r="A99" s="338"/>
      <c r="B99" s="852"/>
      <c r="C99" s="167">
        <v>7</v>
      </c>
      <c r="D99" s="738" t="s">
        <v>243</v>
      </c>
      <c r="E99" s="739"/>
      <c r="F99" s="739"/>
      <c r="G99" s="740"/>
      <c r="H99" s="366"/>
      <c r="I99" s="367"/>
      <c r="J99" s="368"/>
      <c r="K99" s="835"/>
      <c r="L99" s="835"/>
      <c r="M99" s="835"/>
    </row>
    <row r="100" ht="15" spans="1:13">
      <c r="A100" s="438" t="s">
        <v>149</v>
      </c>
      <c r="B100" s="202" t="s">
        <v>170</v>
      </c>
      <c r="C100" s="202"/>
      <c r="D100" s="202"/>
      <c r="E100" s="202"/>
      <c r="F100" s="202"/>
      <c r="G100" s="202"/>
      <c r="H100" s="202"/>
      <c r="I100" s="202"/>
      <c r="J100" s="202"/>
      <c r="K100" s="202"/>
      <c r="L100" s="202"/>
      <c r="M100" s="202"/>
    </row>
    <row r="101" ht="15" spans="1:13">
      <c r="A101" s="424"/>
      <c r="B101" s="424" t="s">
        <v>171</v>
      </c>
      <c r="C101" s="424"/>
      <c r="D101" s="424"/>
      <c r="E101" s="424"/>
      <c r="F101" s="424"/>
      <c r="G101" s="424"/>
      <c r="H101" s="224" t="s">
        <v>172</v>
      </c>
      <c r="I101" s="224"/>
      <c r="J101" s="224"/>
      <c r="K101" s="224"/>
      <c r="L101" s="224"/>
      <c r="M101" s="224"/>
    </row>
    <row r="102" ht="15" spans="1:13">
      <c r="A102" s="424"/>
      <c r="B102" s="424"/>
      <c r="C102" s="424"/>
      <c r="D102" s="424"/>
      <c r="E102" s="424"/>
      <c r="F102" s="424"/>
      <c r="G102" s="424"/>
      <c r="H102" s="224" t="s">
        <v>173</v>
      </c>
      <c r="I102" s="224"/>
      <c r="J102" s="224"/>
      <c r="K102" s="224" t="s">
        <v>174</v>
      </c>
      <c r="L102" s="224"/>
      <c r="M102" s="224"/>
    </row>
    <row r="103" ht="15" spans="1:13">
      <c r="A103" s="302"/>
      <c r="B103" s="302"/>
      <c r="C103" s="302"/>
      <c r="D103" s="302"/>
      <c r="E103" s="302"/>
      <c r="F103" s="302"/>
      <c r="G103" s="302"/>
      <c r="H103" s="202" t="s">
        <v>94</v>
      </c>
      <c r="I103" s="202" t="s">
        <v>95</v>
      </c>
      <c r="J103" s="202" t="s">
        <v>96</v>
      </c>
      <c r="K103" s="202" t="s">
        <v>94</v>
      </c>
      <c r="L103" s="202" t="s">
        <v>95</v>
      </c>
      <c r="M103" s="202" t="s">
        <v>96</v>
      </c>
    </row>
    <row r="104" ht="15" spans="1:13">
      <c r="A104" s="202">
        <v>1</v>
      </c>
      <c r="B104" s="172">
        <v>2</v>
      </c>
      <c r="C104" s="786"/>
      <c r="D104" s="786"/>
      <c r="E104" s="786"/>
      <c r="F104" s="786"/>
      <c r="G104" s="791"/>
      <c r="H104" s="202">
        <v>3</v>
      </c>
      <c r="I104" s="202">
        <v>4</v>
      </c>
      <c r="J104" s="202">
        <v>5</v>
      </c>
      <c r="K104" s="202">
        <v>6</v>
      </c>
      <c r="L104" s="202">
        <v>7</v>
      </c>
      <c r="M104" s="202">
        <v>8</v>
      </c>
    </row>
    <row r="105" s="307" customFormat="1" ht="21.75" customHeight="1" spans="1:13">
      <c r="A105" s="247" t="s">
        <v>115</v>
      </c>
      <c r="B105" s="138" t="s">
        <v>244</v>
      </c>
      <c r="C105" s="139"/>
      <c r="D105" s="139"/>
      <c r="E105" s="139"/>
      <c r="F105" s="139"/>
      <c r="G105" s="140"/>
      <c r="H105" s="853">
        <f>PAK!F23</f>
        <v>134.49</v>
      </c>
      <c r="I105" s="864">
        <f>I106+I138+I140+I147+I150</f>
        <v>163.13</v>
      </c>
      <c r="J105" s="814">
        <f>I105+H105</f>
        <v>297.62</v>
      </c>
      <c r="K105" s="837"/>
      <c r="L105" s="837"/>
      <c r="M105" s="837"/>
    </row>
    <row r="106" ht="33.75" customHeight="1" spans="1:13">
      <c r="A106" s="338"/>
      <c r="B106" s="143" t="s">
        <v>177</v>
      </c>
      <c r="C106" s="144" t="s">
        <v>245</v>
      </c>
      <c r="D106" s="145"/>
      <c r="E106" s="145"/>
      <c r="F106" s="145"/>
      <c r="G106" s="146"/>
      <c r="H106" s="217"/>
      <c r="I106" s="855">
        <f>PENELITIAN!N22</f>
        <v>163.13</v>
      </c>
      <c r="J106" s="368"/>
      <c r="K106" s="835"/>
      <c r="L106" s="835"/>
      <c r="M106" s="835"/>
    </row>
    <row r="107" ht="17.45" customHeight="1" spans="1:13">
      <c r="A107" s="338"/>
      <c r="B107" s="147"/>
      <c r="C107" s="854">
        <v>1</v>
      </c>
      <c r="D107" s="159" t="s">
        <v>246</v>
      </c>
      <c r="E107" s="160"/>
      <c r="F107" s="160"/>
      <c r="G107" s="161"/>
      <c r="H107" s="217"/>
      <c r="I107" s="367"/>
      <c r="J107" s="368"/>
      <c r="K107" s="540"/>
      <c r="L107" s="540"/>
      <c r="M107" s="835"/>
    </row>
    <row r="108" ht="31.5" customHeight="1" spans="1:13">
      <c r="A108" s="338"/>
      <c r="B108" s="147"/>
      <c r="C108" s="339"/>
      <c r="D108" s="341" t="s">
        <v>247</v>
      </c>
      <c r="E108" s="159" t="s">
        <v>248</v>
      </c>
      <c r="F108" s="160"/>
      <c r="G108" s="161"/>
      <c r="H108" s="574"/>
      <c r="I108" s="367"/>
      <c r="J108" s="368"/>
      <c r="K108" s="540"/>
      <c r="L108" s="540"/>
      <c r="M108" s="835"/>
    </row>
    <row r="109" ht="21" customHeight="1" spans="1:13">
      <c r="A109" s="338"/>
      <c r="B109" s="166"/>
      <c r="C109" s="339"/>
      <c r="D109" s="147"/>
      <c r="E109" s="148" t="s">
        <v>249</v>
      </c>
      <c r="F109" s="144" t="s">
        <v>250</v>
      </c>
      <c r="G109" s="146"/>
      <c r="H109" s="574"/>
      <c r="I109" s="367"/>
      <c r="J109" s="368"/>
      <c r="K109" s="540"/>
      <c r="L109" s="540"/>
      <c r="M109" s="835"/>
    </row>
    <row r="110" ht="21" customHeight="1" spans="1:13">
      <c r="A110" s="338"/>
      <c r="B110" s="166"/>
      <c r="C110" s="339"/>
      <c r="D110" s="169"/>
      <c r="E110" s="148" t="s">
        <v>251</v>
      </c>
      <c r="F110" s="144" t="s">
        <v>252</v>
      </c>
      <c r="G110" s="146"/>
      <c r="H110" s="574"/>
      <c r="I110" s="367"/>
      <c r="J110" s="368"/>
      <c r="K110" s="540"/>
      <c r="L110" s="540"/>
      <c r="M110" s="835"/>
    </row>
    <row r="111" ht="46.15" customHeight="1" spans="1:13">
      <c r="A111" s="338"/>
      <c r="B111" s="147"/>
      <c r="C111" s="339"/>
      <c r="D111" s="341" t="s">
        <v>253</v>
      </c>
      <c r="E111" s="144" t="s">
        <v>254</v>
      </c>
      <c r="F111" s="145"/>
      <c r="G111" s="146"/>
      <c r="H111" s="574"/>
      <c r="I111" s="367"/>
      <c r="J111" s="368"/>
      <c r="K111" s="540"/>
      <c r="L111" s="540"/>
      <c r="M111" s="835"/>
    </row>
    <row r="112" ht="21" customHeight="1" spans="1:13">
      <c r="A112" s="338"/>
      <c r="B112" s="166"/>
      <c r="C112" s="339"/>
      <c r="D112" s="147"/>
      <c r="E112" s="148" t="s">
        <v>249</v>
      </c>
      <c r="F112" s="144" t="s">
        <v>255</v>
      </c>
      <c r="G112" s="146"/>
      <c r="H112" s="574"/>
      <c r="I112" s="367"/>
      <c r="J112" s="368"/>
      <c r="K112" s="540"/>
      <c r="L112" s="540"/>
      <c r="M112" s="835"/>
    </row>
    <row r="113" ht="21" customHeight="1" spans="1:13">
      <c r="A113" s="338"/>
      <c r="B113" s="166"/>
      <c r="C113" s="339"/>
      <c r="D113" s="169"/>
      <c r="E113" s="148" t="s">
        <v>251</v>
      </c>
      <c r="F113" s="144" t="s">
        <v>256</v>
      </c>
      <c r="G113" s="146"/>
      <c r="H113" s="574"/>
      <c r="I113" s="367"/>
      <c r="J113" s="368"/>
      <c r="K113" s="540"/>
      <c r="L113" s="540"/>
      <c r="M113" s="835"/>
    </row>
    <row r="114" ht="29.25" customHeight="1" spans="1:13">
      <c r="A114" s="338"/>
      <c r="B114" s="166"/>
      <c r="C114" s="339"/>
      <c r="D114" s="341" t="s">
        <v>257</v>
      </c>
      <c r="E114" s="156" t="s">
        <v>258</v>
      </c>
      <c r="F114" s="156"/>
      <c r="G114" s="156"/>
      <c r="H114" s="574"/>
      <c r="I114" s="855">
        <f>PENELITIAN!N30</f>
        <v>143.76</v>
      </c>
      <c r="J114" s="368"/>
      <c r="K114" s="540"/>
      <c r="L114" s="540"/>
      <c r="M114" s="835"/>
    </row>
    <row r="115" ht="28.15" customHeight="1" spans="1:13">
      <c r="A115" s="338"/>
      <c r="B115" s="166"/>
      <c r="C115" s="480"/>
      <c r="D115" s="166"/>
      <c r="E115" s="148" t="s">
        <v>249</v>
      </c>
      <c r="F115" s="144" t="s">
        <v>259</v>
      </c>
      <c r="G115" s="146"/>
      <c r="H115" s="574"/>
      <c r="I115" s="367"/>
      <c r="J115" s="368"/>
      <c r="K115" s="540"/>
      <c r="L115" s="540"/>
      <c r="M115" s="835"/>
    </row>
    <row r="116" ht="28.15" customHeight="1" spans="1:13">
      <c r="A116" s="338"/>
      <c r="B116" s="166"/>
      <c r="C116" s="480"/>
      <c r="D116" s="166"/>
      <c r="E116" s="148" t="s">
        <v>251</v>
      </c>
      <c r="F116" s="144" t="s">
        <v>260</v>
      </c>
      <c r="G116" s="146"/>
      <c r="H116" s="574"/>
      <c r="I116" s="367"/>
      <c r="J116" s="368"/>
      <c r="K116" s="540"/>
      <c r="L116" s="540"/>
      <c r="M116" s="835"/>
    </row>
    <row r="117" ht="28.15" customHeight="1" spans="1:13">
      <c r="A117" s="338"/>
      <c r="B117" s="166"/>
      <c r="C117" s="480"/>
      <c r="D117" s="174"/>
      <c r="E117" s="148" t="s">
        <v>261</v>
      </c>
      <c r="F117" s="144" t="s">
        <v>262</v>
      </c>
      <c r="G117" s="146"/>
      <c r="H117" s="574"/>
      <c r="I117" s="367"/>
      <c r="J117" s="368"/>
      <c r="K117" s="540"/>
      <c r="L117" s="540"/>
      <c r="M117" s="835"/>
    </row>
    <row r="118" ht="28.15" customHeight="1" spans="1:13">
      <c r="A118" s="338"/>
      <c r="B118" s="166"/>
      <c r="C118" s="480"/>
      <c r="D118" s="174"/>
      <c r="E118" s="148" t="s">
        <v>263</v>
      </c>
      <c r="F118" s="144" t="s">
        <v>264</v>
      </c>
      <c r="G118" s="146"/>
      <c r="H118" s="574"/>
      <c r="I118" s="367"/>
      <c r="J118" s="368"/>
      <c r="K118" s="540"/>
      <c r="L118" s="540"/>
      <c r="M118" s="835"/>
    </row>
    <row r="119" ht="28.15" customHeight="1" spans="1:13">
      <c r="A119" s="338"/>
      <c r="B119" s="166"/>
      <c r="C119" s="480"/>
      <c r="D119" s="174"/>
      <c r="E119" s="148" t="s">
        <v>265</v>
      </c>
      <c r="F119" s="144" t="s">
        <v>266</v>
      </c>
      <c r="G119" s="146"/>
      <c r="H119" s="574"/>
      <c r="I119" s="367"/>
      <c r="J119" s="368"/>
      <c r="K119" s="540"/>
      <c r="L119" s="540"/>
      <c r="M119" s="835"/>
    </row>
    <row r="120" ht="28.15" customHeight="1" spans="1:13">
      <c r="A120" s="338"/>
      <c r="B120" s="166"/>
      <c r="C120" s="480"/>
      <c r="D120" s="174"/>
      <c r="E120" s="148" t="s">
        <v>267</v>
      </c>
      <c r="F120" s="144" t="s">
        <v>268</v>
      </c>
      <c r="G120" s="146"/>
      <c r="H120" s="574"/>
      <c r="I120" s="367"/>
      <c r="J120" s="368"/>
      <c r="K120" s="540"/>
      <c r="L120" s="540"/>
      <c r="M120" s="835"/>
    </row>
    <row r="121" ht="29.25" customHeight="1" spans="1:13">
      <c r="A121" s="338"/>
      <c r="B121" s="147"/>
      <c r="C121" s="854">
        <v>2</v>
      </c>
      <c r="D121" s="159" t="s">
        <v>269</v>
      </c>
      <c r="E121" s="160"/>
      <c r="F121" s="160"/>
      <c r="G121" s="161"/>
      <c r="H121" s="217"/>
      <c r="I121" s="855">
        <f>PENELITIAN!N723</f>
        <v>19.37</v>
      </c>
      <c r="J121" s="368"/>
      <c r="K121" s="540"/>
      <c r="L121" s="540"/>
      <c r="M121" s="835"/>
    </row>
    <row r="122" ht="31.15" customHeight="1" spans="1:13">
      <c r="A122" s="479"/>
      <c r="B122" s="166"/>
      <c r="C122" s="480"/>
      <c r="D122" s="341" t="s">
        <v>35</v>
      </c>
      <c r="E122" s="159" t="s">
        <v>270</v>
      </c>
      <c r="F122" s="160"/>
      <c r="G122" s="161"/>
      <c r="H122" s="574"/>
      <c r="I122" s="841"/>
      <c r="J122" s="841"/>
      <c r="K122" s="841"/>
      <c r="L122" s="841"/>
      <c r="M122" s="841"/>
    </row>
    <row r="123" ht="27" customHeight="1" spans="1:13">
      <c r="A123" s="338"/>
      <c r="B123" s="166"/>
      <c r="C123" s="339"/>
      <c r="D123" s="147"/>
      <c r="E123" s="148" t="s">
        <v>249</v>
      </c>
      <c r="F123" s="144" t="s">
        <v>271</v>
      </c>
      <c r="G123" s="146"/>
      <c r="H123" s="574"/>
      <c r="I123" s="367"/>
      <c r="J123" s="368"/>
      <c r="K123" s="540"/>
      <c r="L123" s="540"/>
      <c r="M123" s="835"/>
    </row>
    <row r="124" ht="27" customHeight="1" spans="1:13">
      <c r="A124" s="338"/>
      <c r="B124" s="166"/>
      <c r="C124" s="339"/>
      <c r="D124" s="147"/>
      <c r="E124" s="148" t="s">
        <v>251</v>
      </c>
      <c r="F124" s="144" t="s">
        <v>272</v>
      </c>
      <c r="G124" s="146"/>
      <c r="H124" s="574"/>
      <c r="I124" s="367"/>
      <c r="J124" s="368"/>
      <c r="K124" s="540"/>
      <c r="L124" s="540"/>
      <c r="M124" s="835"/>
    </row>
    <row r="125" ht="27" customHeight="1" spans="1:13">
      <c r="A125" s="338"/>
      <c r="B125" s="166"/>
      <c r="C125" s="339"/>
      <c r="D125" s="147"/>
      <c r="E125" s="148" t="s">
        <v>261</v>
      </c>
      <c r="F125" s="144" t="s">
        <v>273</v>
      </c>
      <c r="G125" s="146"/>
      <c r="H125" s="574"/>
      <c r="I125" s="367"/>
      <c r="J125" s="368"/>
      <c r="K125" s="540"/>
      <c r="L125" s="540"/>
      <c r="M125" s="835"/>
    </row>
    <row r="126" ht="21" customHeight="1" spans="1:13">
      <c r="A126" s="338"/>
      <c r="B126" s="166"/>
      <c r="C126" s="339"/>
      <c r="D126" s="169"/>
      <c r="E126" s="148" t="s">
        <v>263</v>
      </c>
      <c r="F126" s="144" t="s">
        <v>256</v>
      </c>
      <c r="G126" s="146"/>
      <c r="H126" s="574"/>
      <c r="I126" s="367"/>
      <c r="J126" s="368"/>
      <c r="K126" s="540"/>
      <c r="L126" s="540"/>
      <c r="M126" s="835"/>
    </row>
    <row r="127" ht="31.5" customHeight="1" spans="1:13">
      <c r="A127" s="479"/>
      <c r="B127" s="166"/>
      <c r="C127" s="480"/>
      <c r="D127" s="341" t="s">
        <v>38</v>
      </c>
      <c r="E127" s="159" t="s">
        <v>274</v>
      </c>
      <c r="F127" s="160"/>
      <c r="G127" s="161"/>
      <c r="H127" s="574"/>
      <c r="I127" s="841"/>
      <c r="J127" s="841"/>
      <c r="K127" s="841"/>
      <c r="L127" s="841"/>
      <c r="M127" s="841"/>
    </row>
    <row r="128" ht="21" customHeight="1" spans="1:13">
      <c r="A128" s="338"/>
      <c r="B128" s="166"/>
      <c r="C128" s="339"/>
      <c r="D128" s="147"/>
      <c r="E128" s="148" t="s">
        <v>249</v>
      </c>
      <c r="F128" s="144" t="s">
        <v>255</v>
      </c>
      <c r="G128" s="146"/>
      <c r="H128" s="574"/>
      <c r="I128" s="367"/>
      <c r="J128" s="368"/>
      <c r="K128" s="540"/>
      <c r="L128" s="540"/>
      <c r="M128" s="835"/>
    </row>
    <row r="129" ht="21" customHeight="1" spans="1:13">
      <c r="A129" s="338"/>
      <c r="B129" s="166"/>
      <c r="C129" s="339"/>
      <c r="D129" s="169"/>
      <c r="E129" s="148" t="s">
        <v>251</v>
      </c>
      <c r="F129" s="144" t="s">
        <v>256</v>
      </c>
      <c r="G129" s="146"/>
      <c r="H129" s="574"/>
      <c r="I129" s="367"/>
      <c r="J129" s="368"/>
      <c r="K129" s="540"/>
      <c r="L129" s="540"/>
      <c r="M129" s="835"/>
    </row>
    <row r="130" ht="34.9" customHeight="1" spans="1:13">
      <c r="A130" s="479"/>
      <c r="B130" s="166"/>
      <c r="C130" s="480"/>
      <c r="D130" s="341" t="s">
        <v>40</v>
      </c>
      <c r="E130" s="159" t="s">
        <v>275</v>
      </c>
      <c r="F130" s="160"/>
      <c r="G130" s="161"/>
      <c r="H130" s="574"/>
      <c r="I130" s="841"/>
      <c r="J130" s="841"/>
      <c r="K130" s="841"/>
      <c r="L130" s="841"/>
      <c r="M130" s="841"/>
    </row>
    <row r="131" ht="21" customHeight="1" spans="1:13">
      <c r="A131" s="338"/>
      <c r="B131" s="166"/>
      <c r="C131" s="339"/>
      <c r="D131" s="147"/>
      <c r="E131" s="148" t="s">
        <v>249</v>
      </c>
      <c r="F131" s="144" t="s">
        <v>255</v>
      </c>
      <c r="G131" s="146"/>
      <c r="H131" s="574"/>
      <c r="I131" s="367"/>
      <c r="J131" s="368"/>
      <c r="K131" s="540"/>
      <c r="L131" s="540"/>
      <c r="M131" s="835"/>
    </row>
    <row r="132" ht="21" customHeight="1" spans="1:13">
      <c r="A132" s="338"/>
      <c r="B132" s="166"/>
      <c r="C132" s="339"/>
      <c r="D132" s="169"/>
      <c r="E132" s="148" t="s">
        <v>251</v>
      </c>
      <c r="F132" s="144" t="s">
        <v>256</v>
      </c>
      <c r="G132" s="146"/>
      <c r="H132" s="574"/>
      <c r="I132" s="367"/>
      <c r="J132" s="368"/>
      <c r="K132" s="540"/>
      <c r="L132" s="540"/>
      <c r="M132" s="835"/>
    </row>
    <row r="133" ht="44.25" customHeight="1" spans="1:13">
      <c r="A133" s="479"/>
      <c r="B133" s="166"/>
      <c r="C133" s="480"/>
      <c r="D133" s="341" t="s">
        <v>42</v>
      </c>
      <c r="E133" s="159" t="s">
        <v>276</v>
      </c>
      <c r="F133" s="160"/>
      <c r="G133" s="161"/>
      <c r="H133" s="574"/>
      <c r="I133" s="841"/>
      <c r="J133" s="841"/>
      <c r="K133" s="841"/>
      <c r="L133" s="841"/>
      <c r="M133" s="841"/>
    </row>
    <row r="134" ht="21" customHeight="1" spans="1:13">
      <c r="A134" s="338"/>
      <c r="B134" s="166"/>
      <c r="C134" s="339"/>
      <c r="D134" s="147"/>
      <c r="E134" s="148" t="s">
        <v>249</v>
      </c>
      <c r="F134" s="144" t="s">
        <v>255</v>
      </c>
      <c r="G134" s="146"/>
      <c r="H134" s="574"/>
      <c r="I134" s="367"/>
      <c r="J134" s="368"/>
      <c r="K134" s="540"/>
      <c r="L134" s="540"/>
      <c r="M134" s="835"/>
    </row>
    <row r="135" ht="21" customHeight="1" spans="1:13">
      <c r="A135" s="338"/>
      <c r="B135" s="166"/>
      <c r="C135" s="339"/>
      <c r="D135" s="169"/>
      <c r="E135" s="148" t="s">
        <v>251</v>
      </c>
      <c r="F135" s="144" t="s">
        <v>256</v>
      </c>
      <c r="G135" s="146"/>
      <c r="H135" s="574"/>
      <c r="I135" s="367"/>
      <c r="J135" s="368"/>
      <c r="K135" s="540"/>
      <c r="L135" s="540"/>
      <c r="M135" s="835"/>
    </row>
    <row r="136" ht="32.25" customHeight="1" spans="1:13">
      <c r="A136" s="479"/>
      <c r="B136" s="166"/>
      <c r="C136" s="480"/>
      <c r="D136" s="341" t="s">
        <v>51</v>
      </c>
      <c r="E136" s="159" t="s">
        <v>277</v>
      </c>
      <c r="F136" s="160"/>
      <c r="G136" s="161"/>
      <c r="H136" s="574"/>
      <c r="I136" s="841"/>
      <c r="J136" s="841"/>
      <c r="K136" s="841"/>
      <c r="L136" s="841"/>
      <c r="M136" s="841"/>
    </row>
    <row r="137" ht="34.15" customHeight="1" spans="1:13">
      <c r="A137" s="338"/>
      <c r="B137" s="147"/>
      <c r="C137" s="854">
        <v>3</v>
      </c>
      <c r="D137" s="159" t="s">
        <v>278</v>
      </c>
      <c r="E137" s="160"/>
      <c r="F137" s="160"/>
      <c r="G137" s="161"/>
      <c r="H137" s="217"/>
      <c r="I137" s="367"/>
      <c r="J137" s="368"/>
      <c r="K137" s="540"/>
      <c r="L137" s="540"/>
      <c r="M137" s="835"/>
    </row>
    <row r="138" ht="32.25" customHeight="1" spans="1:13">
      <c r="A138" s="338"/>
      <c r="B138" s="175" t="s">
        <v>181</v>
      </c>
      <c r="C138" s="807" t="s">
        <v>279</v>
      </c>
      <c r="D138" s="865"/>
      <c r="E138" s="865"/>
      <c r="F138" s="865"/>
      <c r="G138" s="866"/>
      <c r="H138" s="217"/>
      <c r="I138" s="367"/>
      <c r="J138" s="368"/>
      <c r="K138" s="540"/>
      <c r="L138" s="540"/>
      <c r="M138" s="835"/>
    </row>
    <row r="139" ht="23.25" customHeight="1" spans="1:13">
      <c r="A139" s="338"/>
      <c r="B139" s="174"/>
      <c r="C139" s="205"/>
      <c r="D139" s="144" t="s">
        <v>280</v>
      </c>
      <c r="E139" s="145"/>
      <c r="F139" s="145"/>
      <c r="G139" s="146"/>
      <c r="H139" s="217"/>
      <c r="I139" s="367"/>
      <c r="J139" s="368"/>
      <c r="K139" s="540"/>
      <c r="L139" s="540"/>
      <c r="M139" s="835"/>
    </row>
    <row r="140" ht="36.75" customHeight="1" spans="1:13">
      <c r="A140" s="338"/>
      <c r="B140" s="175" t="s">
        <v>190</v>
      </c>
      <c r="C140" s="144" t="s">
        <v>281</v>
      </c>
      <c r="D140" s="145"/>
      <c r="E140" s="145"/>
      <c r="F140" s="145"/>
      <c r="G140" s="146"/>
      <c r="H140" s="217"/>
      <c r="I140" s="367"/>
      <c r="J140" s="368"/>
      <c r="K140" s="540"/>
      <c r="L140" s="540"/>
      <c r="M140" s="835"/>
    </row>
    <row r="141" ht="24" customHeight="1" spans="1:13">
      <c r="A141" s="338"/>
      <c r="B141" s="174"/>
      <c r="C141" s="205"/>
      <c r="D141" s="144" t="s">
        <v>280</v>
      </c>
      <c r="E141" s="145"/>
      <c r="F141" s="145"/>
      <c r="G141" s="146"/>
      <c r="H141" s="217"/>
      <c r="I141" s="367"/>
      <c r="J141" s="368"/>
      <c r="K141" s="540"/>
      <c r="L141" s="540"/>
      <c r="M141" s="835"/>
    </row>
    <row r="142" ht="15" spans="1:13">
      <c r="A142" s="203" t="s">
        <v>149</v>
      </c>
      <c r="B142" s="202" t="s">
        <v>170</v>
      </c>
      <c r="C142" s="202"/>
      <c r="D142" s="202"/>
      <c r="E142" s="202"/>
      <c r="F142" s="202"/>
      <c r="G142" s="202"/>
      <c r="H142" s="202"/>
      <c r="I142" s="202"/>
      <c r="J142" s="202"/>
      <c r="K142" s="202"/>
      <c r="L142" s="202"/>
      <c r="M142" s="202"/>
    </row>
    <row r="143" ht="15" spans="1:13">
      <c r="A143" s="203"/>
      <c r="B143" s="203" t="s">
        <v>171</v>
      </c>
      <c r="C143" s="203"/>
      <c r="D143" s="203"/>
      <c r="E143" s="203"/>
      <c r="F143" s="203"/>
      <c r="G143" s="203"/>
      <c r="H143" s="202" t="s">
        <v>172</v>
      </c>
      <c r="I143" s="202"/>
      <c r="J143" s="202"/>
      <c r="K143" s="202"/>
      <c r="L143" s="202"/>
      <c r="M143" s="202"/>
    </row>
    <row r="144" ht="15" spans="1:13">
      <c r="A144" s="203"/>
      <c r="B144" s="203"/>
      <c r="C144" s="203"/>
      <c r="D144" s="203"/>
      <c r="E144" s="203"/>
      <c r="F144" s="203"/>
      <c r="G144" s="203"/>
      <c r="H144" s="202" t="s">
        <v>173</v>
      </c>
      <c r="I144" s="202"/>
      <c r="J144" s="202"/>
      <c r="K144" s="202" t="s">
        <v>174</v>
      </c>
      <c r="L144" s="202"/>
      <c r="M144" s="202"/>
    </row>
    <row r="145" ht="15" spans="1:13">
      <c r="A145" s="203"/>
      <c r="B145" s="203"/>
      <c r="C145" s="203"/>
      <c r="D145" s="203"/>
      <c r="E145" s="203"/>
      <c r="F145" s="203"/>
      <c r="G145" s="203"/>
      <c r="H145" s="202" t="s">
        <v>94</v>
      </c>
      <c r="I145" s="202" t="s">
        <v>95</v>
      </c>
      <c r="J145" s="202" t="s">
        <v>96</v>
      </c>
      <c r="K145" s="202" t="s">
        <v>94</v>
      </c>
      <c r="L145" s="202" t="s">
        <v>95</v>
      </c>
      <c r="M145" s="202" t="s">
        <v>96</v>
      </c>
    </row>
    <row r="146" ht="15" spans="1:13">
      <c r="A146" s="202">
        <v>1</v>
      </c>
      <c r="B146" s="202">
        <v>2</v>
      </c>
      <c r="C146" s="202"/>
      <c r="D146" s="202"/>
      <c r="E146" s="202"/>
      <c r="F146" s="202"/>
      <c r="G146" s="202"/>
      <c r="H146" s="202">
        <v>3</v>
      </c>
      <c r="I146" s="202">
        <v>4</v>
      </c>
      <c r="J146" s="202">
        <v>5</v>
      </c>
      <c r="K146" s="202">
        <v>6</v>
      </c>
      <c r="L146" s="202">
        <v>7</v>
      </c>
      <c r="M146" s="202">
        <v>8</v>
      </c>
    </row>
    <row r="147" ht="31.15" customHeight="1" spans="1:13">
      <c r="A147" s="338"/>
      <c r="B147" s="815" t="s">
        <v>193</v>
      </c>
      <c r="C147" s="159" t="s">
        <v>282</v>
      </c>
      <c r="D147" s="160"/>
      <c r="E147" s="160"/>
      <c r="F147" s="160"/>
      <c r="G147" s="161"/>
      <c r="H147" s="574"/>
      <c r="I147" s="367"/>
      <c r="J147" s="368"/>
      <c r="K147" s="540"/>
      <c r="L147" s="540"/>
      <c r="M147" s="835"/>
    </row>
    <row r="148" s="313" customFormat="1" ht="21.6" customHeight="1" spans="1:13">
      <c r="A148" s="851"/>
      <c r="B148" s="166"/>
      <c r="C148" s="148">
        <v>1</v>
      </c>
      <c r="D148" s="144" t="s">
        <v>283</v>
      </c>
      <c r="E148" s="145"/>
      <c r="F148" s="145"/>
      <c r="G148" s="146"/>
      <c r="H148" s="574"/>
      <c r="I148" s="367"/>
      <c r="J148" s="368"/>
      <c r="K148" s="540"/>
      <c r="L148" s="540"/>
      <c r="M148" s="540"/>
    </row>
    <row r="149" s="313" customFormat="1" ht="21" customHeight="1" spans="1:13">
      <c r="A149" s="851"/>
      <c r="B149" s="174"/>
      <c r="C149" s="148">
        <v>2</v>
      </c>
      <c r="D149" s="144" t="s">
        <v>256</v>
      </c>
      <c r="E149" s="145"/>
      <c r="F149" s="145"/>
      <c r="G149" s="146"/>
      <c r="H149" s="217"/>
      <c r="I149" s="367"/>
      <c r="J149" s="368"/>
      <c r="K149" s="540"/>
      <c r="L149" s="540"/>
      <c r="M149" s="540"/>
    </row>
    <row r="150" ht="46.5" customHeight="1" spans="1:13">
      <c r="A150" s="338"/>
      <c r="B150" s="815" t="s">
        <v>201</v>
      </c>
      <c r="C150" s="159" t="s">
        <v>284</v>
      </c>
      <c r="D150" s="160"/>
      <c r="E150" s="160"/>
      <c r="F150" s="160"/>
      <c r="G150" s="161"/>
      <c r="H150" s="574"/>
      <c r="I150" s="367"/>
      <c r="J150" s="368"/>
      <c r="K150" s="540"/>
      <c r="L150" s="540"/>
      <c r="M150" s="835"/>
    </row>
    <row r="151" ht="21" customHeight="1" spans="1:13">
      <c r="A151" s="338"/>
      <c r="B151" s="166"/>
      <c r="C151" s="148">
        <v>1</v>
      </c>
      <c r="D151" s="144" t="s">
        <v>285</v>
      </c>
      <c r="E151" s="145"/>
      <c r="F151" s="145"/>
      <c r="G151" s="146"/>
      <c r="H151" s="574"/>
      <c r="I151" s="367"/>
      <c r="J151" s="368"/>
      <c r="K151" s="540"/>
      <c r="L151" s="540"/>
      <c r="M151" s="835"/>
    </row>
    <row r="152" ht="21" customHeight="1" spans="1:13">
      <c r="A152" s="338"/>
      <c r="B152" s="166"/>
      <c r="C152" s="148">
        <v>2</v>
      </c>
      <c r="D152" s="144" t="s">
        <v>286</v>
      </c>
      <c r="E152" s="145"/>
      <c r="F152" s="145"/>
      <c r="G152" s="146"/>
      <c r="H152" s="574"/>
      <c r="I152" s="367"/>
      <c r="J152" s="368"/>
      <c r="K152" s="540"/>
      <c r="L152" s="540"/>
      <c r="M152" s="835"/>
    </row>
    <row r="153" ht="21" customHeight="1" spans="1:13">
      <c r="A153" s="338"/>
      <c r="B153" s="174"/>
      <c r="C153" s="148">
        <v>3</v>
      </c>
      <c r="D153" s="350" t="s">
        <v>287</v>
      </c>
      <c r="E153" s="446"/>
      <c r="F153" s="446"/>
      <c r="G153" s="829"/>
      <c r="H153" s="217"/>
      <c r="I153" s="367"/>
      <c r="J153" s="368"/>
      <c r="K153" s="540"/>
      <c r="L153" s="540"/>
      <c r="M153" s="835"/>
    </row>
    <row r="154" s="313" customFormat="1" ht="22.5" customHeight="1" spans="1:13">
      <c r="A154" s="247" t="s">
        <v>288</v>
      </c>
      <c r="B154" s="138" t="s">
        <v>289</v>
      </c>
      <c r="C154" s="139"/>
      <c r="D154" s="139"/>
      <c r="E154" s="139"/>
      <c r="F154" s="139"/>
      <c r="G154" s="140"/>
      <c r="H154" s="867">
        <f>PAK!F24</f>
        <v>30.5</v>
      </c>
      <c r="I154" s="875">
        <f>I155+I157+I159+I170+I174</f>
        <v>30</v>
      </c>
      <c r="J154" s="876">
        <f>I154+H154</f>
        <v>60.5</v>
      </c>
      <c r="K154" s="877"/>
      <c r="L154" s="877"/>
      <c r="M154" s="877"/>
    </row>
    <row r="155" ht="20.1" customHeight="1" spans="1:13">
      <c r="A155" s="338"/>
      <c r="B155" s="175" t="s">
        <v>177</v>
      </c>
      <c r="C155" s="144" t="s">
        <v>290</v>
      </c>
      <c r="D155" s="145"/>
      <c r="E155" s="145"/>
      <c r="F155" s="145"/>
      <c r="G155" s="146"/>
      <c r="H155" s="366"/>
      <c r="I155" s="367">
        <f>PENGABDIAN!L23</f>
        <v>0</v>
      </c>
      <c r="J155" s="368"/>
      <c r="K155" s="835"/>
      <c r="L155" s="835"/>
      <c r="M155" s="835"/>
    </row>
    <row r="156" ht="51" customHeight="1" spans="1:13">
      <c r="A156" s="338"/>
      <c r="B156" s="174"/>
      <c r="C156" s="156"/>
      <c r="D156" s="250" t="s">
        <v>291</v>
      </c>
      <c r="E156" s="251"/>
      <c r="F156" s="251"/>
      <c r="G156" s="252"/>
      <c r="H156" s="366"/>
      <c r="I156" s="367"/>
      <c r="J156" s="368"/>
      <c r="K156" s="835"/>
      <c r="L156" s="835"/>
      <c r="M156" s="835"/>
    </row>
    <row r="157" ht="18" customHeight="1" spans="1:13">
      <c r="A157" s="338"/>
      <c r="B157" s="815" t="s">
        <v>181</v>
      </c>
      <c r="C157" s="843" t="s">
        <v>292</v>
      </c>
      <c r="D157" s="844"/>
      <c r="E157" s="844"/>
      <c r="F157" s="844"/>
      <c r="G157" s="845"/>
      <c r="H157" s="868"/>
      <c r="I157" s="859">
        <f>PENGABDIAN!L25</f>
        <v>0</v>
      </c>
      <c r="J157" s="795"/>
      <c r="K157" s="860"/>
      <c r="L157" s="860"/>
      <c r="M157" s="860"/>
    </row>
    <row r="158" ht="33" customHeight="1" spans="1:13">
      <c r="A158" s="849"/>
      <c r="B158" s="174"/>
      <c r="C158" s="156"/>
      <c r="D158" s="159" t="s">
        <v>293</v>
      </c>
      <c r="E158" s="160"/>
      <c r="F158" s="160"/>
      <c r="G158" s="161"/>
      <c r="H158" s="366"/>
      <c r="I158" s="367"/>
      <c r="J158" s="368"/>
      <c r="K158" s="858"/>
      <c r="L158" s="835"/>
      <c r="M158" s="835"/>
    </row>
    <row r="159" ht="31.15" customHeight="1" spans="1:13">
      <c r="A159" s="338"/>
      <c r="B159" s="815" t="s">
        <v>190</v>
      </c>
      <c r="C159" s="159" t="s">
        <v>294</v>
      </c>
      <c r="D159" s="160"/>
      <c r="E159" s="160"/>
      <c r="F159" s="160"/>
      <c r="G159" s="161"/>
      <c r="H159" s="366"/>
      <c r="I159" s="367">
        <f>PENGABDIAN!L27</f>
        <v>30</v>
      </c>
      <c r="J159" s="368"/>
      <c r="K159" s="835"/>
      <c r="L159" s="835"/>
      <c r="M159" s="835"/>
    </row>
    <row r="160" ht="20.1" customHeight="1" spans="1:13">
      <c r="A160" s="338"/>
      <c r="B160" s="174"/>
      <c r="C160" s="279">
        <v>1</v>
      </c>
      <c r="D160" s="144" t="s">
        <v>295</v>
      </c>
      <c r="E160" s="145"/>
      <c r="F160" s="145"/>
      <c r="G160" s="146"/>
      <c r="H160" s="366"/>
      <c r="I160" s="367"/>
      <c r="J160" s="368"/>
      <c r="K160" s="835"/>
      <c r="L160" s="835"/>
      <c r="M160" s="835"/>
    </row>
    <row r="161" ht="20.1" customHeight="1" spans="1:13">
      <c r="A161" s="338"/>
      <c r="B161" s="166"/>
      <c r="C161" s="262"/>
      <c r="D161" s="175" t="s">
        <v>35</v>
      </c>
      <c r="E161" s="170" t="s">
        <v>296</v>
      </c>
      <c r="F161" s="170"/>
      <c r="G161" s="170"/>
      <c r="H161" s="366"/>
      <c r="I161" s="367"/>
      <c r="J161" s="368"/>
      <c r="K161" s="835"/>
      <c r="L161" s="835"/>
      <c r="M161" s="835"/>
    </row>
    <row r="162" ht="20.1" customHeight="1" spans="1:13">
      <c r="A162" s="338"/>
      <c r="B162" s="166"/>
      <c r="C162" s="262"/>
      <c r="D162" s="166"/>
      <c r="E162" s="148" t="s">
        <v>249</v>
      </c>
      <c r="F162" s="186" t="s">
        <v>285</v>
      </c>
      <c r="G162" s="835"/>
      <c r="H162" s="366"/>
      <c r="I162" s="367"/>
      <c r="J162" s="368"/>
      <c r="K162" s="835"/>
      <c r="L162" s="835"/>
      <c r="M162" s="835"/>
    </row>
    <row r="163" ht="20.1" customHeight="1" spans="1:13">
      <c r="A163" s="338"/>
      <c r="B163" s="166"/>
      <c r="C163" s="262"/>
      <c r="D163" s="166"/>
      <c r="E163" s="148" t="s">
        <v>251</v>
      </c>
      <c r="F163" s="186" t="s">
        <v>286</v>
      </c>
      <c r="G163" s="835"/>
      <c r="H163" s="366"/>
      <c r="I163" s="367"/>
      <c r="J163" s="368"/>
      <c r="K163" s="835"/>
      <c r="L163" s="835"/>
      <c r="M163" s="835"/>
    </row>
    <row r="164" ht="20.1" customHeight="1" spans="1:13">
      <c r="A164" s="338"/>
      <c r="B164" s="166"/>
      <c r="C164" s="269"/>
      <c r="D164" s="174"/>
      <c r="E164" s="148" t="s">
        <v>261</v>
      </c>
      <c r="F164" s="186" t="s">
        <v>287</v>
      </c>
      <c r="G164" s="835"/>
      <c r="H164" s="366"/>
      <c r="I164" s="367"/>
      <c r="J164" s="368"/>
      <c r="K164" s="835"/>
      <c r="L164" s="835"/>
      <c r="M164" s="835"/>
    </row>
    <row r="165" ht="18.6" customHeight="1" spans="1:13">
      <c r="A165" s="338"/>
      <c r="B165" s="166"/>
      <c r="C165" s="269"/>
      <c r="D165" s="815" t="s">
        <v>297</v>
      </c>
      <c r="E165" s="869" t="s">
        <v>298</v>
      </c>
      <c r="F165" s="869"/>
      <c r="G165" s="869"/>
      <c r="H165" s="366"/>
      <c r="I165" s="367"/>
      <c r="J165" s="368"/>
      <c r="K165" s="835"/>
      <c r="L165" s="835"/>
      <c r="M165" s="835"/>
    </row>
    <row r="166" ht="20.1" customHeight="1" spans="1:13">
      <c r="A166" s="338"/>
      <c r="B166" s="166"/>
      <c r="C166" s="269"/>
      <c r="D166" s="166"/>
      <c r="E166" s="148" t="s">
        <v>249</v>
      </c>
      <c r="F166" s="186" t="s">
        <v>285</v>
      </c>
      <c r="G166" s="835"/>
      <c r="H166" s="366"/>
      <c r="I166" s="367"/>
      <c r="J166" s="368"/>
      <c r="K166" s="835"/>
      <c r="L166" s="835"/>
      <c r="M166" s="835"/>
    </row>
    <row r="167" ht="20.1" customHeight="1" spans="1:13">
      <c r="A167" s="338"/>
      <c r="B167" s="166"/>
      <c r="C167" s="269"/>
      <c r="D167" s="166"/>
      <c r="E167" s="148" t="s">
        <v>251</v>
      </c>
      <c r="F167" s="186" t="s">
        <v>286</v>
      </c>
      <c r="G167" s="835"/>
      <c r="H167" s="366"/>
      <c r="I167" s="367"/>
      <c r="J167" s="368"/>
      <c r="K167" s="835"/>
      <c r="L167" s="835"/>
      <c r="M167" s="835"/>
    </row>
    <row r="168" ht="20.1" customHeight="1" spans="1:13">
      <c r="A168" s="338"/>
      <c r="B168" s="166"/>
      <c r="C168" s="267"/>
      <c r="D168" s="174"/>
      <c r="E168" s="148" t="s">
        <v>261</v>
      </c>
      <c r="F168" s="186" t="s">
        <v>287</v>
      </c>
      <c r="G168" s="835"/>
      <c r="H168" s="366"/>
      <c r="I168" s="367"/>
      <c r="J168" s="368"/>
      <c r="K168" s="835"/>
      <c r="L168" s="835"/>
      <c r="M168" s="835"/>
    </row>
    <row r="169" ht="20.1" customHeight="1" spans="1:13">
      <c r="A169" s="338"/>
      <c r="B169" s="174"/>
      <c r="C169" s="279">
        <v>2</v>
      </c>
      <c r="D169" s="144" t="s">
        <v>299</v>
      </c>
      <c r="E169" s="145"/>
      <c r="F169" s="145"/>
      <c r="G169" s="146"/>
      <c r="H169" s="366"/>
      <c r="I169" s="367"/>
      <c r="J169" s="368"/>
      <c r="K169" s="835"/>
      <c r="L169" s="835"/>
      <c r="M169" s="835"/>
    </row>
    <row r="170" ht="45.75" customHeight="1" spans="1:13">
      <c r="A170" s="338"/>
      <c r="B170" s="815" t="s">
        <v>193</v>
      </c>
      <c r="C170" s="846" t="s">
        <v>300</v>
      </c>
      <c r="D170" s="847"/>
      <c r="E170" s="847"/>
      <c r="F170" s="847"/>
      <c r="G170" s="848"/>
      <c r="H170" s="366"/>
      <c r="I170" s="367">
        <f>PENGABDIAN!L496</f>
        <v>0</v>
      </c>
      <c r="J170" s="368"/>
      <c r="K170" s="835"/>
      <c r="L170" s="835"/>
      <c r="M170" s="835"/>
    </row>
    <row r="171" ht="20.1" customHeight="1" spans="1:13">
      <c r="A171" s="338"/>
      <c r="B171" s="166"/>
      <c r="C171" s="279">
        <v>1</v>
      </c>
      <c r="D171" s="144" t="s">
        <v>301</v>
      </c>
      <c r="E171" s="145"/>
      <c r="F171" s="145"/>
      <c r="G171" s="146"/>
      <c r="H171" s="366"/>
      <c r="I171" s="367"/>
      <c r="J171" s="368"/>
      <c r="K171" s="835"/>
      <c r="L171" s="835"/>
      <c r="M171" s="835"/>
    </row>
    <row r="172" ht="20.1" customHeight="1" spans="1:13">
      <c r="A172" s="338"/>
      <c r="B172" s="166"/>
      <c r="C172" s="148">
        <v>2</v>
      </c>
      <c r="D172" s="144" t="s">
        <v>302</v>
      </c>
      <c r="E172" s="145"/>
      <c r="F172" s="145"/>
      <c r="G172" s="146"/>
      <c r="H172" s="366"/>
      <c r="I172" s="367"/>
      <c r="J172" s="368"/>
      <c r="K172" s="835"/>
      <c r="L172" s="835"/>
      <c r="M172" s="835"/>
    </row>
    <row r="173" ht="20.1" customHeight="1" spans="1:13">
      <c r="A173" s="338"/>
      <c r="B173" s="169"/>
      <c r="C173" s="148">
        <v>3</v>
      </c>
      <c r="D173" s="265" t="s">
        <v>303</v>
      </c>
      <c r="E173" s="284"/>
      <c r="F173" s="284"/>
      <c r="G173" s="285"/>
      <c r="H173" s="366"/>
      <c r="I173" s="367"/>
      <c r="J173" s="368"/>
      <c r="K173" s="835"/>
      <c r="L173" s="835"/>
      <c r="M173" s="835"/>
    </row>
    <row r="174" ht="20.1" customHeight="1" spans="1:13">
      <c r="A174" s="338"/>
      <c r="B174" s="143" t="s">
        <v>201</v>
      </c>
      <c r="C174" s="144" t="s">
        <v>304</v>
      </c>
      <c r="D174" s="145"/>
      <c r="E174" s="145"/>
      <c r="F174" s="145"/>
      <c r="G174" s="146"/>
      <c r="H174" s="141"/>
      <c r="I174" s="367">
        <f>PENGABDIAN!L71</f>
        <v>0</v>
      </c>
      <c r="J174" s="368"/>
      <c r="K174" s="835"/>
      <c r="L174" s="835"/>
      <c r="M174" s="835"/>
    </row>
    <row r="175" ht="31.9" customHeight="1" spans="1:13">
      <c r="A175" s="338"/>
      <c r="B175" s="147"/>
      <c r="C175" s="145"/>
      <c r="D175" s="144" t="s">
        <v>305</v>
      </c>
      <c r="E175" s="145"/>
      <c r="F175" s="145"/>
      <c r="G175" s="146"/>
      <c r="H175" s="141"/>
      <c r="I175" s="367"/>
      <c r="J175" s="368"/>
      <c r="K175" s="835"/>
      <c r="L175" s="835"/>
      <c r="M175" s="835"/>
    </row>
    <row r="176" ht="32.45" customHeight="1" spans="1:13">
      <c r="A176" s="536"/>
      <c r="B176" s="143" t="s">
        <v>205</v>
      </c>
      <c r="C176" s="145" t="s">
        <v>306</v>
      </c>
      <c r="D176" s="145"/>
      <c r="E176" s="145"/>
      <c r="F176" s="145"/>
      <c r="G176" s="146"/>
      <c r="H176" s="141"/>
      <c r="I176" s="878">
        <f>PENGABDIAN!L73</f>
        <v>0</v>
      </c>
      <c r="J176" s="879"/>
      <c r="K176" s="835"/>
      <c r="L176" s="835"/>
      <c r="M176" s="835"/>
    </row>
    <row r="177" ht="75" customHeight="1" spans="1:13">
      <c r="A177" s="536"/>
      <c r="B177" s="147"/>
      <c r="C177" s="146"/>
      <c r="D177" s="145" t="s">
        <v>307</v>
      </c>
      <c r="E177" s="145"/>
      <c r="F177" s="145"/>
      <c r="G177" s="146"/>
      <c r="H177" s="141"/>
      <c r="I177" s="878"/>
      <c r="J177" s="879"/>
      <c r="K177" s="835"/>
      <c r="L177" s="835"/>
      <c r="M177" s="835"/>
    </row>
    <row r="178" ht="32.45" customHeight="1" spans="1:13">
      <c r="A178" s="536"/>
      <c r="B178" s="143" t="s">
        <v>208</v>
      </c>
      <c r="C178" s="145" t="s">
        <v>308</v>
      </c>
      <c r="D178" s="145"/>
      <c r="E178" s="145"/>
      <c r="F178" s="145"/>
      <c r="G178" s="146"/>
      <c r="H178" s="141"/>
      <c r="I178" s="878">
        <f>PENGABDIAN!L75</f>
        <v>0</v>
      </c>
      <c r="J178" s="879"/>
      <c r="K178" s="835"/>
      <c r="L178" s="835"/>
      <c r="M178" s="835"/>
    </row>
    <row r="179" ht="30.6" customHeight="1" spans="1:13">
      <c r="A179" s="536"/>
      <c r="B179" s="147"/>
      <c r="C179" s="227" t="s">
        <v>309</v>
      </c>
      <c r="D179" s="294" t="s">
        <v>310</v>
      </c>
      <c r="E179" s="295"/>
      <c r="F179" s="295"/>
      <c r="G179" s="296"/>
      <c r="H179" s="141"/>
      <c r="I179" s="878"/>
      <c r="J179" s="879"/>
      <c r="K179" s="835"/>
      <c r="L179" s="835"/>
      <c r="M179" s="835"/>
    </row>
    <row r="180" ht="30.6" customHeight="1" spans="1:13">
      <c r="A180" s="536"/>
      <c r="B180" s="169"/>
      <c r="C180" s="227" t="s">
        <v>297</v>
      </c>
      <c r="D180" s="294" t="s">
        <v>311</v>
      </c>
      <c r="E180" s="295"/>
      <c r="F180" s="295"/>
      <c r="G180" s="296"/>
      <c r="H180" s="141"/>
      <c r="I180" s="878"/>
      <c r="J180" s="879"/>
      <c r="K180" s="835"/>
      <c r="L180" s="835"/>
      <c r="M180" s="835"/>
    </row>
    <row r="181" s="307" customFormat="1" customHeight="1" spans="1:13">
      <c r="A181" s="870"/>
      <c r="B181" s="871" t="s">
        <v>312</v>
      </c>
      <c r="C181" s="872"/>
      <c r="D181" s="872"/>
      <c r="E181" s="872"/>
      <c r="F181" s="872"/>
      <c r="G181" s="873"/>
      <c r="H181" s="874">
        <f>H154+H105+H42+H36</f>
        <v>350</v>
      </c>
      <c r="I181" s="874">
        <f>I154+I105+I42+I36</f>
        <v>584.77</v>
      </c>
      <c r="J181" s="874">
        <f>J154+J105+J42+J36</f>
        <v>934.77</v>
      </c>
      <c r="K181" s="837"/>
      <c r="L181" s="837"/>
      <c r="M181" s="837"/>
    </row>
    <row r="182" ht="15" spans="1:13">
      <c r="A182" s="203" t="s">
        <v>149</v>
      </c>
      <c r="B182" s="202" t="s">
        <v>170</v>
      </c>
      <c r="C182" s="202"/>
      <c r="D182" s="202"/>
      <c r="E182" s="202"/>
      <c r="F182" s="202"/>
      <c r="G182" s="202"/>
      <c r="H182" s="202"/>
      <c r="I182" s="202"/>
      <c r="J182" s="202"/>
      <c r="K182" s="202"/>
      <c r="L182" s="202"/>
      <c r="M182" s="202"/>
    </row>
    <row r="183" ht="15" spans="1:13">
      <c r="A183" s="203"/>
      <c r="B183" s="203" t="s">
        <v>171</v>
      </c>
      <c r="C183" s="203"/>
      <c r="D183" s="203"/>
      <c r="E183" s="203"/>
      <c r="F183" s="203"/>
      <c r="G183" s="203"/>
      <c r="H183" s="202" t="s">
        <v>172</v>
      </c>
      <c r="I183" s="202"/>
      <c r="J183" s="202"/>
      <c r="K183" s="202"/>
      <c r="L183" s="202"/>
      <c r="M183" s="202"/>
    </row>
    <row r="184" ht="15" spans="1:13">
      <c r="A184" s="203"/>
      <c r="B184" s="203"/>
      <c r="C184" s="203"/>
      <c r="D184" s="203"/>
      <c r="E184" s="203"/>
      <c r="F184" s="203"/>
      <c r="G184" s="203"/>
      <c r="H184" s="202" t="s">
        <v>173</v>
      </c>
      <c r="I184" s="202"/>
      <c r="J184" s="202"/>
      <c r="K184" s="202" t="s">
        <v>174</v>
      </c>
      <c r="L184" s="202"/>
      <c r="M184" s="202"/>
    </row>
    <row r="185" ht="15" spans="1:13">
      <c r="A185" s="203"/>
      <c r="B185" s="203"/>
      <c r="C185" s="203"/>
      <c r="D185" s="203"/>
      <c r="E185" s="203"/>
      <c r="F185" s="203"/>
      <c r="G185" s="203"/>
      <c r="H185" s="202" t="s">
        <v>94</v>
      </c>
      <c r="I185" s="202" t="s">
        <v>95</v>
      </c>
      <c r="J185" s="202" t="s">
        <v>96</v>
      </c>
      <c r="K185" s="202" t="s">
        <v>94</v>
      </c>
      <c r="L185" s="202" t="s">
        <v>95</v>
      </c>
      <c r="M185" s="202" t="s">
        <v>96</v>
      </c>
    </row>
    <row r="186" ht="15" spans="1:13">
      <c r="A186" s="202">
        <v>1</v>
      </c>
      <c r="B186" s="202">
        <v>2</v>
      </c>
      <c r="C186" s="202"/>
      <c r="D186" s="202"/>
      <c r="E186" s="202"/>
      <c r="F186" s="202"/>
      <c r="G186" s="202"/>
      <c r="H186" s="202">
        <v>3</v>
      </c>
      <c r="I186" s="202">
        <v>4</v>
      </c>
      <c r="J186" s="202">
        <v>5</v>
      </c>
      <c r="K186" s="202">
        <v>6</v>
      </c>
      <c r="L186" s="202">
        <v>7</v>
      </c>
      <c r="M186" s="202">
        <v>8</v>
      </c>
    </row>
    <row r="187" s="313" customFormat="1" ht="25.5" customHeight="1" spans="1:13">
      <c r="A187" s="137" t="s">
        <v>313</v>
      </c>
      <c r="B187" s="138" t="s">
        <v>314</v>
      </c>
      <c r="C187" s="139"/>
      <c r="D187" s="139"/>
      <c r="E187" s="139"/>
      <c r="F187" s="139"/>
      <c r="G187" s="140"/>
      <c r="H187" s="867">
        <f>PAK!F27</f>
        <v>80</v>
      </c>
      <c r="I187" s="836">
        <f>(I188+I191+I198+I207+I209+I212+I219+I228+I237+I241+I243)</f>
        <v>30</v>
      </c>
      <c r="J187" s="876">
        <f>I187+H187</f>
        <v>110</v>
      </c>
      <c r="K187" s="877"/>
      <c r="L187" s="877"/>
      <c r="M187" s="877"/>
    </row>
    <row r="188" ht="33.75" customHeight="1" spans="1:13">
      <c r="A188" s="338"/>
      <c r="B188" s="341" t="s">
        <v>177</v>
      </c>
      <c r="C188" s="159" t="s">
        <v>315</v>
      </c>
      <c r="D188" s="160"/>
      <c r="E188" s="160"/>
      <c r="F188" s="160"/>
      <c r="G188" s="161"/>
      <c r="H188" s="366"/>
      <c r="I188" s="367">
        <f>PENUNJANG!L23</f>
        <v>30</v>
      </c>
      <c r="J188" s="368"/>
      <c r="K188" s="835"/>
      <c r="L188" s="835"/>
      <c r="M188" s="835"/>
    </row>
    <row r="189" ht="20.1" customHeight="1" spans="1:13">
      <c r="A189" s="338"/>
      <c r="B189" s="147"/>
      <c r="C189" s="148">
        <v>1</v>
      </c>
      <c r="D189" s="170" t="s">
        <v>316</v>
      </c>
      <c r="E189" s="170"/>
      <c r="F189" s="170"/>
      <c r="G189" s="170"/>
      <c r="H189" s="366"/>
      <c r="I189" s="367"/>
      <c r="J189" s="368"/>
      <c r="K189" s="835"/>
      <c r="L189" s="835"/>
      <c r="M189" s="835"/>
    </row>
    <row r="190" ht="20.1" customHeight="1" spans="1:13">
      <c r="A190" s="338"/>
      <c r="B190" s="169"/>
      <c r="C190" s="148">
        <v>2</v>
      </c>
      <c r="D190" s="156" t="s">
        <v>317</v>
      </c>
      <c r="E190" s="156"/>
      <c r="F190" s="156"/>
      <c r="G190" s="156"/>
      <c r="H190" s="366"/>
      <c r="I190" s="367"/>
      <c r="J190" s="368"/>
      <c r="K190" s="835"/>
      <c r="L190" s="835"/>
      <c r="M190" s="835"/>
    </row>
    <row r="191" ht="18" customHeight="1" spans="1:13">
      <c r="A191" s="338"/>
      <c r="B191" s="341" t="s">
        <v>181</v>
      </c>
      <c r="C191" s="869" t="s">
        <v>318</v>
      </c>
      <c r="D191" s="869"/>
      <c r="E191" s="869"/>
      <c r="F191" s="869"/>
      <c r="G191" s="869"/>
      <c r="H191" s="366"/>
      <c r="I191" s="367">
        <f>PENUNJANG!L48</f>
        <v>0</v>
      </c>
      <c r="J191" s="368"/>
      <c r="K191" s="835"/>
      <c r="L191" s="835"/>
      <c r="M191" s="835"/>
    </row>
    <row r="192" ht="20.1" customHeight="1" spans="1:13">
      <c r="A192" s="338"/>
      <c r="B192" s="147"/>
      <c r="C192" s="143">
        <v>1</v>
      </c>
      <c r="D192" s="156" t="s">
        <v>319</v>
      </c>
      <c r="E192" s="156"/>
      <c r="F192" s="156"/>
      <c r="G192" s="156"/>
      <c r="H192" s="366"/>
      <c r="I192" s="367"/>
      <c r="J192" s="368"/>
      <c r="K192" s="835"/>
      <c r="L192" s="835"/>
      <c r="M192" s="835"/>
    </row>
    <row r="193" ht="20.1" customHeight="1" spans="1:13">
      <c r="A193" s="479"/>
      <c r="B193" s="147"/>
      <c r="C193" s="166"/>
      <c r="D193" s="167" t="s">
        <v>35</v>
      </c>
      <c r="E193" s="156" t="s">
        <v>320</v>
      </c>
      <c r="F193" s="156"/>
      <c r="G193" s="156"/>
      <c r="H193" s="827"/>
      <c r="I193" s="841"/>
      <c r="J193" s="841"/>
      <c r="K193" s="841"/>
      <c r="L193" s="841"/>
      <c r="M193" s="841"/>
    </row>
    <row r="194" ht="20.1" customHeight="1" spans="1:13">
      <c r="A194" s="479"/>
      <c r="B194" s="147"/>
      <c r="C194" s="169"/>
      <c r="D194" s="167" t="s">
        <v>38</v>
      </c>
      <c r="E194" s="170" t="s">
        <v>321</v>
      </c>
      <c r="F194" s="170"/>
      <c r="G194" s="170"/>
      <c r="H194" s="171"/>
      <c r="I194" s="201"/>
      <c r="J194" s="201"/>
      <c r="K194" s="201"/>
      <c r="L194" s="201"/>
      <c r="M194" s="201"/>
    </row>
    <row r="195" ht="20.1" customHeight="1" spans="1:13">
      <c r="A195" s="479"/>
      <c r="B195" s="147"/>
      <c r="C195" s="143">
        <v>2</v>
      </c>
      <c r="D195" s="156" t="s">
        <v>322</v>
      </c>
      <c r="E195" s="156"/>
      <c r="F195" s="156"/>
      <c r="G195" s="156"/>
      <c r="H195" s="171"/>
      <c r="I195" s="201"/>
      <c r="J195" s="201"/>
      <c r="K195" s="201"/>
      <c r="L195" s="201"/>
      <c r="M195" s="201"/>
    </row>
    <row r="196" ht="20.1" customHeight="1" spans="1:13">
      <c r="A196" s="479"/>
      <c r="B196" s="166"/>
      <c r="C196" s="147"/>
      <c r="D196" s="167" t="s">
        <v>35</v>
      </c>
      <c r="E196" s="156" t="s">
        <v>320</v>
      </c>
      <c r="F196" s="156"/>
      <c r="G196" s="156"/>
      <c r="H196" s="172"/>
      <c r="I196" s="202"/>
      <c r="J196" s="202"/>
      <c r="K196" s="202"/>
      <c r="L196" s="202"/>
      <c r="M196" s="202"/>
    </row>
    <row r="197" s="120" customFormat="1" ht="20.1" customHeight="1" spans="1:13">
      <c r="A197" s="173"/>
      <c r="B197" s="174"/>
      <c r="C197" s="169"/>
      <c r="D197" s="167" t="s">
        <v>38</v>
      </c>
      <c r="E197" s="170" t="s">
        <v>321</v>
      </c>
      <c r="F197" s="170"/>
      <c r="G197" s="170"/>
      <c r="H197" s="172"/>
      <c r="I197" s="202"/>
      <c r="J197" s="202"/>
      <c r="K197" s="202"/>
      <c r="L197" s="202"/>
      <c r="M197" s="202"/>
    </row>
    <row r="198" ht="20.1" customHeight="1" spans="1:13">
      <c r="A198" s="338"/>
      <c r="B198" s="175" t="s">
        <v>190</v>
      </c>
      <c r="C198" s="156" t="s">
        <v>323</v>
      </c>
      <c r="D198" s="156"/>
      <c r="E198" s="156"/>
      <c r="F198" s="156"/>
      <c r="G198" s="156"/>
      <c r="H198" s="366"/>
      <c r="I198" s="367">
        <f>PENUNJANG!L55</f>
        <v>0</v>
      </c>
      <c r="J198" s="368"/>
      <c r="K198" s="835"/>
      <c r="L198" s="835"/>
      <c r="M198" s="835"/>
    </row>
    <row r="199" ht="20.1" customHeight="1" spans="1:13">
      <c r="A199" s="338"/>
      <c r="B199" s="166"/>
      <c r="C199" s="143">
        <v>1</v>
      </c>
      <c r="D199" s="156" t="s">
        <v>285</v>
      </c>
      <c r="E199" s="156"/>
      <c r="F199" s="156"/>
      <c r="G199" s="156"/>
      <c r="H199" s="366"/>
      <c r="I199" s="367"/>
      <c r="J199" s="368"/>
      <c r="K199" s="835"/>
      <c r="L199" s="835"/>
      <c r="M199" s="835"/>
    </row>
    <row r="200" ht="20.1" customHeight="1" spans="1:13">
      <c r="A200" s="338"/>
      <c r="B200" s="166"/>
      <c r="C200" s="147"/>
      <c r="D200" s="167" t="s">
        <v>35</v>
      </c>
      <c r="E200" s="170" t="s">
        <v>324</v>
      </c>
      <c r="F200" s="170"/>
      <c r="G200" s="170"/>
      <c r="H200" s="366"/>
      <c r="I200" s="367"/>
      <c r="J200" s="368"/>
      <c r="K200" s="835"/>
      <c r="L200" s="835"/>
      <c r="M200" s="835"/>
    </row>
    <row r="201" ht="20.1" customHeight="1" spans="1:13">
      <c r="A201" s="338"/>
      <c r="B201" s="166"/>
      <c r="C201" s="147"/>
      <c r="D201" s="167" t="s">
        <v>38</v>
      </c>
      <c r="E201" s="170" t="s">
        <v>325</v>
      </c>
      <c r="F201" s="170"/>
      <c r="G201" s="170"/>
      <c r="H201" s="366"/>
      <c r="I201" s="367"/>
      <c r="J201" s="368"/>
      <c r="K201" s="835"/>
      <c r="L201" s="835"/>
      <c r="M201" s="835"/>
    </row>
    <row r="202" ht="20.1" customHeight="1" spans="1:13">
      <c r="A202" s="338"/>
      <c r="B202" s="166"/>
      <c r="C202" s="169"/>
      <c r="D202" s="167" t="s">
        <v>40</v>
      </c>
      <c r="E202" s="170" t="s">
        <v>321</v>
      </c>
      <c r="F202" s="170"/>
      <c r="G202" s="170"/>
      <c r="H202" s="366"/>
      <c r="I202" s="367"/>
      <c r="J202" s="368"/>
      <c r="K202" s="835"/>
      <c r="L202" s="835"/>
      <c r="M202" s="835"/>
    </row>
    <row r="203" ht="20.1" customHeight="1" spans="1:13">
      <c r="A203" s="338"/>
      <c r="B203" s="166"/>
      <c r="C203" s="143">
        <v>2</v>
      </c>
      <c r="D203" s="156" t="s">
        <v>286</v>
      </c>
      <c r="E203" s="156"/>
      <c r="F203" s="156"/>
      <c r="G203" s="156"/>
      <c r="H203" s="366"/>
      <c r="I203" s="367"/>
      <c r="J203" s="368"/>
      <c r="K203" s="835"/>
      <c r="L203" s="835"/>
      <c r="M203" s="835"/>
    </row>
    <row r="204" ht="20.1" customHeight="1" spans="1:13">
      <c r="A204" s="338"/>
      <c r="B204" s="166"/>
      <c r="C204" s="147"/>
      <c r="D204" s="167" t="s">
        <v>35</v>
      </c>
      <c r="E204" s="170" t="s">
        <v>324</v>
      </c>
      <c r="F204" s="170"/>
      <c r="G204" s="170"/>
      <c r="H204" s="366"/>
      <c r="I204" s="367"/>
      <c r="J204" s="368"/>
      <c r="K204" s="835"/>
      <c r="L204" s="835"/>
      <c r="M204" s="835"/>
    </row>
    <row r="205" ht="20.1" customHeight="1" spans="1:13">
      <c r="A205" s="338"/>
      <c r="B205" s="166"/>
      <c r="C205" s="147"/>
      <c r="D205" s="167" t="s">
        <v>38</v>
      </c>
      <c r="E205" s="170" t="s">
        <v>325</v>
      </c>
      <c r="F205" s="170"/>
      <c r="G205" s="170"/>
      <c r="H205" s="366"/>
      <c r="I205" s="367"/>
      <c r="J205" s="368"/>
      <c r="K205" s="835"/>
      <c r="L205" s="835"/>
      <c r="M205" s="835"/>
    </row>
    <row r="206" ht="20.1" customHeight="1" spans="1:13">
      <c r="A206" s="338"/>
      <c r="B206" s="174"/>
      <c r="C206" s="169"/>
      <c r="D206" s="167" t="s">
        <v>40</v>
      </c>
      <c r="E206" s="170" t="s">
        <v>321</v>
      </c>
      <c r="F206" s="170"/>
      <c r="G206" s="170"/>
      <c r="H206" s="366"/>
      <c r="I206" s="367"/>
      <c r="J206" s="368"/>
      <c r="K206" s="835"/>
      <c r="L206" s="835"/>
      <c r="M206" s="835"/>
    </row>
    <row r="207" ht="20.1" customHeight="1" spans="1:13">
      <c r="A207" s="338"/>
      <c r="B207" s="175" t="s">
        <v>193</v>
      </c>
      <c r="C207" s="156" t="s">
        <v>326</v>
      </c>
      <c r="D207" s="156"/>
      <c r="E207" s="156"/>
      <c r="F207" s="156"/>
      <c r="G207" s="156"/>
      <c r="H207" s="366"/>
      <c r="I207" s="367">
        <f>PENUNJANG!L64</f>
        <v>0</v>
      </c>
      <c r="J207" s="368"/>
      <c r="K207" s="835"/>
      <c r="L207" s="835"/>
      <c r="M207" s="835"/>
    </row>
    <row r="208" ht="33.75" customHeight="1" spans="1:13">
      <c r="A208" s="849"/>
      <c r="B208" s="174"/>
      <c r="C208" s="205"/>
      <c r="D208" s="156" t="s">
        <v>327</v>
      </c>
      <c r="E208" s="156"/>
      <c r="F208" s="156"/>
      <c r="G208" s="156"/>
      <c r="H208" s="366"/>
      <c r="I208" s="367"/>
      <c r="J208" s="368"/>
      <c r="K208" s="835"/>
      <c r="L208" s="835"/>
      <c r="M208" s="835"/>
    </row>
    <row r="209" ht="21.6" customHeight="1" spans="1:13">
      <c r="A209" s="338"/>
      <c r="B209" s="815" t="s">
        <v>201</v>
      </c>
      <c r="C209" s="869" t="s">
        <v>328</v>
      </c>
      <c r="D209" s="869"/>
      <c r="E209" s="869"/>
      <c r="F209" s="869"/>
      <c r="G209" s="869"/>
      <c r="H209" s="366"/>
      <c r="I209" s="367">
        <f>DUPAK!J210</f>
        <v>0</v>
      </c>
      <c r="J209" s="368"/>
      <c r="K209" s="835"/>
      <c r="L209" s="835"/>
      <c r="M209" s="835"/>
    </row>
    <row r="210" ht="20.1" customHeight="1" spans="1:13">
      <c r="A210" s="338"/>
      <c r="B210" s="166"/>
      <c r="C210" s="143">
        <v>1</v>
      </c>
      <c r="D210" s="206" t="s">
        <v>329</v>
      </c>
      <c r="E210" s="206"/>
      <c r="F210" s="206"/>
      <c r="G210" s="206"/>
      <c r="H210" s="868"/>
      <c r="I210" s="367"/>
      <c r="J210" s="795"/>
      <c r="K210" s="860"/>
      <c r="L210" s="860"/>
      <c r="M210" s="860"/>
    </row>
    <row r="211" ht="20.1" customHeight="1" spans="1:13">
      <c r="A211" s="338"/>
      <c r="B211" s="174"/>
      <c r="C211" s="148">
        <v>2</v>
      </c>
      <c r="D211" s="156" t="s">
        <v>330</v>
      </c>
      <c r="E211" s="156"/>
      <c r="F211" s="156"/>
      <c r="G211" s="156"/>
      <c r="H211" s="366"/>
      <c r="I211" s="367"/>
      <c r="J211" s="368"/>
      <c r="K211" s="835"/>
      <c r="L211" s="835"/>
      <c r="M211" s="835"/>
    </row>
    <row r="212" ht="20.1" customHeight="1" spans="1:13">
      <c r="A212" s="338"/>
      <c r="B212" s="175" t="s">
        <v>205</v>
      </c>
      <c r="C212" s="156" t="s">
        <v>331</v>
      </c>
      <c r="D212" s="156"/>
      <c r="E212" s="156"/>
      <c r="F212" s="156"/>
      <c r="G212" s="156"/>
      <c r="H212" s="366"/>
      <c r="I212" s="367">
        <f>PENUNJANG!L69</f>
        <v>0</v>
      </c>
      <c r="J212" s="368"/>
      <c r="K212" s="835"/>
      <c r="L212" s="835"/>
      <c r="M212" s="835"/>
    </row>
    <row r="213" ht="20.1" customHeight="1" spans="1:13">
      <c r="A213" s="338"/>
      <c r="B213" s="166"/>
      <c r="C213" s="143">
        <v>1</v>
      </c>
      <c r="D213" s="156" t="s">
        <v>332</v>
      </c>
      <c r="E213" s="156"/>
      <c r="F213" s="156"/>
      <c r="G213" s="156"/>
      <c r="H213" s="366"/>
      <c r="I213" s="367"/>
      <c r="J213" s="368"/>
      <c r="K213" s="835"/>
      <c r="L213" s="835"/>
      <c r="M213" s="835"/>
    </row>
    <row r="214" ht="20.1" customHeight="1" spans="1:13">
      <c r="A214" s="338"/>
      <c r="B214" s="166"/>
      <c r="C214" s="147"/>
      <c r="D214" s="167" t="s">
        <v>35</v>
      </c>
      <c r="E214" s="208" t="s">
        <v>333</v>
      </c>
      <c r="F214" s="209"/>
      <c r="G214" s="210"/>
      <c r="H214" s="366"/>
      <c r="I214" s="367"/>
      <c r="J214" s="368"/>
      <c r="K214" s="835"/>
      <c r="L214" s="835"/>
      <c r="M214" s="835"/>
    </row>
    <row r="215" ht="20.1" customHeight="1" spans="1:13">
      <c r="A215" s="338"/>
      <c r="B215" s="166"/>
      <c r="C215" s="169"/>
      <c r="D215" s="167" t="s">
        <v>38</v>
      </c>
      <c r="E215" s="170" t="s">
        <v>321</v>
      </c>
      <c r="F215" s="170"/>
      <c r="G215" s="170"/>
      <c r="H215" s="366"/>
      <c r="I215" s="367"/>
      <c r="J215" s="368"/>
      <c r="K215" s="835"/>
      <c r="L215" s="835"/>
      <c r="M215" s="835"/>
    </row>
    <row r="216" ht="20.1" customHeight="1" spans="1:13">
      <c r="A216" s="828"/>
      <c r="B216" s="166"/>
      <c r="C216" s="143">
        <v>2</v>
      </c>
      <c r="D216" s="156" t="s">
        <v>334</v>
      </c>
      <c r="E216" s="156"/>
      <c r="F216" s="156"/>
      <c r="G216" s="156"/>
      <c r="H216" s="366"/>
      <c r="I216" s="367"/>
      <c r="J216" s="368"/>
      <c r="K216" s="835"/>
      <c r="L216" s="835"/>
      <c r="M216" s="835"/>
    </row>
    <row r="217" ht="20.1" customHeight="1" spans="1:13">
      <c r="A217" s="828"/>
      <c r="B217" s="166"/>
      <c r="C217" s="147"/>
      <c r="D217" s="167" t="s">
        <v>35</v>
      </c>
      <c r="E217" s="208" t="s">
        <v>333</v>
      </c>
      <c r="F217" s="209"/>
      <c r="G217" s="210"/>
      <c r="H217" s="366"/>
      <c r="I217" s="367"/>
      <c r="J217" s="368"/>
      <c r="K217" s="835"/>
      <c r="L217" s="835"/>
      <c r="M217" s="835"/>
    </row>
    <row r="218" ht="20.1" customHeight="1" spans="1:13">
      <c r="A218" s="828"/>
      <c r="B218" s="174"/>
      <c r="C218" s="169"/>
      <c r="D218" s="167" t="s">
        <v>38</v>
      </c>
      <c r="E218" s="208" t="s">
        <v>321</v>
      </c>
      <c r="F218" s="209"/>
      <c r="G218" s="210"/>
      <c r="H218" s="366"/>
      <c r="I218" s="367"/>
      <c r="J218" s="368"/>
      <c r="K218" s="835"/>
      <c r="L218" s="835"/>
      <c r="M218" s="835"/>
    </row>
    <row r="219" ht="20.1" customHeight="1" spans="1:13">
      <c r="A219" s="338"/>
      <c r="B219" s="147" t="s">
        <v>208</v>
      </c>
      <c r="C219" s="156" t="s">
        <v>335</v>
      </c>
      <c r="D219" s="156"/>
      <c r="E219" s="156"/>
      <c r="F219" s="156"/>
      <c r="G219" s="156"/>
      <c r="H219" s="366"/>
      <c r="I219" s="367">
        <f>PENUNJANG!L76</f>
        <v>0</v>
      </c>
      <c r="J219" s="368"/>
      <c r="K219" s="835"/>
      <c r="L219" s="835"/>
      <c r="M219" s="835"/>
    </row>
    <row r="220" ht="20.1" customHeight="1" spans="1:13">
      <c r="A220" s="338"/>
      <c r="B220" s="147"/>
      <c r="C220" s="341">
        <v>1</v>
      </c>
      <c r="D220" s="869" t="s">
        <v>336</v>
      </c>
      <c r="E220" s="869"/>
      <c r="F220" s="869"/>
      <c r="G220" s="869"/>
      <c r="H220" s="366"/>
      <c r="I220" s="367"/>
      <c r="J220" s="368"/>
      <c r="K220" s="835"/>
      <c r="L220" s="835"/>
      <c r="M220" s="835"/>
    </row>
    <row r="221" ht="20.1" customHeight="1" spans="1:13">
      <c r="A221" s="338"/>
      <c r="B221" s="166"/>
      <c r="C221" s="147"/>
      <c r="D221" s="167" t="s">
        <v>35</v>
      </c>
      <c r="E221" s="156" t="s">
        <v>337</v>
      </c>
      <c r="F221" s="156"/>
      <c r="G221" s="156"/>
      <c r="H221" s="366"/>
      <c r="I221" s="367"/>
      <c r="J221" s="368"/>
      <c r="K221" s="835"/>
      <c r="L221" s="835"/>
      <c r="M221" s="835"/>
    </row>
    <row r="222" ht="20.1" customHeight="1" spans="1:13">
      <c r="A222" s="338"/>
      <c r="B222" s="147"/>
      <c r="C222" s="147"/>
      <c r="D222" s="167" t="s">
        <v>38</v>
      </c>
      <c r="E222" s="156" t="s">
        <v>338</v>
      </c>
      <c r="F222" s="156"/>
      <c r="G222" s="156"/>
      <c r="H222" s="366"/>
      <c r="I222" s="367"/>
      <c r="J222" s="368"/>
      <c r="K222" s="835"/>
      <c r="L222" s="835"/>
      <c r="M222" s="835"/>
    </row>
    <row r="223" ht="20.1" customHeight="1" spans="1:13">
      <c r="A223" s="338"/>
      <c r="B223" s="147"/>
      <c r="C223" s="169"/>
      <c r="D223" s="167" t="s">
        <v>40</v>
      </c>
      <c r="E223" s="156" t="s">
        <v>339</v>
      </c>
      <c r="F223" s="156"/>
      <c r="G223" s="156"/>
      <c r="H223" s="366"/>
      <c r="I223" s="367"/>
      <c r="J223" s="368"/>
      <c r="K223" s="835"/>
      <c r="L223" s="835"/>
      <c r="M223" s="835"/>
    </row>
    <row r="224" ht="20.1" customHeight="1" spans="1:13">
      <c r="A224" s="338"/>
      <c r="B224" s="147"/>
      <c r="C224" s="143">
        <v>2</v>
      </c>
      <c r="D224" s="156" t="s">
        <v>340</v>
      </c>
      <c r="E224" s="156"/>
      <c r="F224" s="156"/>
      <c r="G224" s="156"/>
      <c r="H224" s="366"/>
      <c r="I224" s="367"/>
      <c r="J224" s="368"/>
      <c r="K224" s="835"/>
      <c r="L224" s="835"/>
      <c r="M224" s="835"/>
    </row>
    <row r="225" ht="20.1" customHeight="1" spans="1:13">
      <c r="A225" s="338"/>
      <c r="B225" s="147"/>
      <c r="C225" s="147"/>
      <c r="D225" s="167" t="s">
        <v>35</v>
      </c>
      <c r="E225" s="170" t="s">
        <v>285</v>
      </c>
      <c r="F225" s="170"/>
      <c r="G225" s="170"/>
      <c r="H225" s="366"/>
      <c r="I225" s="367"/>
      <c r="J225" s="368"/>
      <c r="K225" s="835"/>
      <c r="L225" s="835"/>
      <c r="M225" s="835"/>
    </row>
    <row r="226" ht="20.1" customHeight="1" spans="1:13">
      <c r="A226" s="338"/>
      <c r="B226" s="147"/>
      <c r="C226" s="147"/>
      <c r="D226" s="167" t="s">
        <v>38</v>
      </c>
      <c r="E226" s="170" t="s">
        <v>286</v>
      </c>
      <c r="F226" s="170"/>
      <c r="G226" s="170"/>
      <c r="H226" s="366"/>
      <c r="I226" s="367"/>
      <c r="J226" s="368"/>
      <c r="K226" s="835"/>
      <c r="L226" s="835"/>
      <c r="M226" s="835"/>
    </row>
    <row r="227" ht="20.1" customHeight="1" spans="1:13">
      <c r="A227" s="338"/>
      <c r="B227" s="169"/>
      <c r="C227" s="169"/>
      <c r="D227" s="167" t="s">
        <v>40</v>
      </c>
      <c r="E227" s="170" t="s">
        <v>341</v>
      </c>
      <c r="F227" s="170"/>
      <c r="G227" s="170"/>
      <c r="H227" s="366"/>
      <c r="I227" s="367"/>
      <c r="J227" s="368"/>
      <c r="K227" s="835"/>
      <c r="L227" s="835"/>
      <c r="M227" s="835"/>
    </row>
    <row r="228" ht="30" customHeight="1" spans="1:13">
      <c r="A228" s="338"/>
      <c r="B228" s="815" t="s">
        <v>211</v>
      </c>
      <c r="C228" s="869" t="s">
        <v>342</v>
      </c>
      <c r="D228" s="869"/>
      <c r="E228" s="869"/>
      <c r="F228" s="869"/>
      <c r="G228" s="869"/>
      <c r="H228" s="879"/>
      <c r="I228" s="367">
        <f>PENUNJANG!L85</f>
        <v>0</v>
      </c>
      <c r="J228" s="368"/>
      <c r="K228" s="835"/>
      <c r="L228" s="835"/>
      <c r="M228" s="835"/>
    </row>
    <row r="229" ht="20.1" customHeight="1" spans="1:13">
      <c r="A229" s="338"/>
      <c r="B229" s="166"/>
      <c r="C229" s="148">
        <v>1</v>
      </c>
      <c r="D229" s="156" t="s">
        <v>343</v>
      </c>
      <c r="E229" s="156"/>
      <c r="F229" s="156"/>
      <c r="G229" s="156"/>
      <c r="H229" s="879"/>
      <c r="I229" s="367"/>
      <c r="J229" s="368"/>
      <c r="K229" s="835"/>
      <c r="L229" s="835"/>
      <c r="M229" s="835"/>
    </row>
    <row r="230" ht="20.1" customHeight="1" spans="1:13">
      <c r="A230" s="338"/>
      <c r="B230" s="166"/>
      <c r="C230" s="148">
        <v>2</v>
      </c>
      <c r="D230" s="156" t="s">
        <v>344</v>
      </c>
      <c r="E230" s="156"/>
      <c r="F230" s="156"/>
      <c r="G230" s="156"/>
      <c r="H230" s="366"/>
      <c r="I230" s="367"/>
      <c r="J230" s="368"/>
      <c r="K230" s="835"/>
      <c r="L230" s="835"/>
      <c r="M230" s="835"/>
    </row>
    <row r="231" ht="20.1" customHeight="1" spans="1:13">
      <c r="A231" s="338"/>
      <c r="B231" s="169"/>
      <c r="C231" s="148">
        <v>3</v>
      </c>
      <c r="D231" s="156" t="s">
        <v>345</v>
      </c>
      <c r="E231" s="156"/>
      <c r="F231" s="156"/>
      <c r="G231" s="156"/>
      <c r="H231" s="366"/>
      <c r="I231" s="367"/>
      <c r="J231" s="368"/>
      <c r="K231" s="835"/>
      <c r="L231" s="835"/>
      <c r="M231" s="835"/>
    </row>
    <row r="232" ht="15" spans="1:13">
      <c r="A232" s="203" t="s">
        <v>149</v>
      </c>
      <c r="B232" s="202" t="s">
        <v>170</v>
      </c>
      <c r="C232" s="202"/>
      <c r="D232" s="202"/>
      <c r="E232" s="202"/>
      <c r="F232" s="202"/>
      <c r="G232" s="202"/>
      <c r="H232" s="202"/>
      <c r="I232" s="202"/>
      <c r="J232" s="202"/>
      <c r="K232" s="202"/>
      <c r="L232" s="202"/>
      <c r="M232" s="202"/>
    </row>
    <row r="233" ht="15" spans="1:13">
      <c r="A233" s="203"/>
      <c r="B233" s="203" t="s">
        <v>171</v>
      </c>
      <c r="C233" s="203"/>
      <c r="D233" s="203"/>
      <c r="E233" s="203"/>
      <c r="F233" s="203"/>
      <c r="G233" s="203"/>
      <c r="H233" s="202" t="s">
        <v>172</v>
      </c>
      <c r="I233" s="202"/>
      <c r="J233" s="202"/>
      <c r="K233" s="202"/>
      <c r="L233" s="202"/>
      <c r="M233" s="202"/>
    </row>
    <row r="234" ht="15" spans="1:13">
      <c r="A234" s="203"/>
      <c r="B234" s="203"/>
      <c r="C234" s="203"/>
      <c r="D234" s="203"/>
      <c r="E234" s="203"/>
      <c r="F234" s="203"/>
      <c r="G234" s="203"/>
      <c r="H234" s="202" t="s">
        <v>173</v>
      </c>
      <c r="I234" s="202"/>
      <c r="J234" s="202"/>
      <c r="K234" s="202" t="s">
        <v>174</v>
      </c>
      <c r="L234" s="202"/>
      <c r="M234" s="202"/>
    </row>
    <row r="235" ht="15" spans="1:13">
      <c r="A235" s="203"/>
      <c r="B235" s="203"/>
      <c r="C235" s="203"/>
      <c r="D235" s="203"/>
      <c r="E235" s="203"/>
      <c r="F235" s="203"/>
      <c r="G235" s="203"/>
      <c r="H235" s="202" t="s">
        <v>94</v>
      </c>
      <c r="I235" s="202" t="s">
        <v>95</v>
      </c>
      <c r="J235" s="202" t="s">
        <v>96</v>
      </c>
      <c r="K235" s="202" t="s">
        <v>94</v>
      </c>
      <c r="L235" s="202" t="s">
        <v>95</v>
      </c>
      <c r="M235" s="202" t="s">
        <v>96</v>
      </c>
    </row>
    <row r="236" ht="15" spans="1:13">
      <c r="A236" s="202">
        <v>1</v>
      </c>
      <c r="B236" s="202">
        <v>2</v>
      </c>
      <c r="C236" s="202"/>
      <c r="D236" s="202"/>
      <c r="E236" s="202"/>
      <c r="F236" s="202"/>
      <c r="G236" s="202"/>
      <c r="H236" s="202">
        <v>3</v>
      </c>
      <c r="I236" s="202">
        <v>4</v>
      </c>
      <c r="J236" s="202">
        <v>5</v>
      </c>
      <c r="K236" s="202">
        <v>6</v>
      </c>
      <c r="L236" s="202">
        <v>7</v>
      </c>
      <c r="M236" s="202">
        <v>8</v>
      </c>
    </row>
    <row r="237" ht="20.1" customHeight="1" spans="1:13">
      <c r="A237" s="338"/>
      <c r="B237" s="143" t="s">
        <v>175</v>
      </c>
      <c r="C237" s="156" t="s">
        <v>346</v>
      </c>
      <c r="D237" s="156"/>
      <c r="E237" s="156"/>
      <c r="F237" s="156"/>
      <c r="G237" s="156"/>
      <c r="H237" s="366"/>
      <c r="I237" s="367">
        <f>PENUNJANG!L89</f>
        <v>0</v>
      </c>
      <c r="J237" s="368"/>
      <c r="K237" s="835"/>
      <c r="L237" s="835"/>
      <c r="M237" s="835"/>
    </row>
    <row r="238" ht="24" customHeight="1" spans="1:13">
      <c r="A238" s="338"/>
      <c r="B238" s="147"/>
      <c r="C238" s="148">
        <v>1</v>
      </c>
      <c r="D238" s="186" t="s">
        <v>285</v>
      </c>
      <c r="E238" s="186"/>
      <c r="F238" s="186"/>
      <c r="G238" s="186"/>
      <c r="H238" s="366"/>
      <c r="I238" s="367"/>
      <c r="J238" s="368"/>
      <c r="K238" s="835"/>
      <c r="L238" s="835"/>
      <c r="M238" s="835"/>
    </row>
    <row r="239" ht="24" customHeight="1" spans="1:13">
      <c r="A239" s="338"/>
      <c r="B239" s="147"/>
      <c r="C239" s="148">
        <v>2</v>
      </c>
      <c r="D239" s="186" t="s">
        <v>286</v>
      </c>
      <c r="E239" s="186"/>
      <c r="F239" s="186"/>
      <c r="G239" s="835"/>
      <c r="H239" s="366"/>
      <c r="I239" s="367"/>
      <c r="J239" s="368"/>
      <c r="K239" s="835"/>
      <c r="L239" s="835"/>
      <c r="M239" s="835"/>
    </row>
    <row r="240" ht="24" customHeight="1" spans="1:13">
      <c r="A240" s="338"/>
      <c r="B240" s="169"/>
      <c r="C240" s="148">
        <v>3</v>
      </c>
      <c r="D240" s="186" t="s">
        <v>347</v>
      </c>
      <c r="E240" s="186"/>
      <c r="F240" s="186"/>
      <c r="G240" s="835"/>
      <c r="H240" s="366"/>
      <c r="I240" s="367"/>
      <c r="J240" s="368"/>
      <c r="K240" s="835"/>
      <c r="L240" s="835"/>
      <c r="M240" s="835"/>
    </row>
    <row r="241" ht="20.1" customHeight="1" spans="1:13">
      <c r="A241" s="479"/>
      <c r="B241" s="143" t="s">
        <v>217</v>
      </c>
      <c r="C241" s="156" t="s">
        <v>348</v>
      </c>
      <c r="D241" s="156"/>
      <c r="E241" s="156"/>
      <c r="F241" s="156"/>
      <c r="G241" s="156"/>
      <c r="H241" s="172"/>
      <c r="I241" s="367">
        <f>PENUNJANG!L93</f>
        <v>0</v>
      </c>
      <c r="J241" s="202"/>
      <c r="K241" s="202"/>
      <c r="L241" s="202"/>
      <c r="M241" s="202"/>
    </row>
    <row r="242" ht="32.25" customHeight="1" spans="1:13">
      <c r="A242" s="479"/>
      <c r="B242" s="169"/>
      <c r="C242" s="219"/>
      <c r="D242" s="156" t="s">
        <v>349</v>
      </c>
      <c r="E242" s="156"/>
      <c r="F242" s="156"/>
      <c r="G242" s="156"/>
      <c r="H242" s="220"/>
      <c r="I242" s="367"/>
      <c r="J242" s="202"/>
      <c r="K242" s="202"/>
      <c r="L242" s="202"/>
      <c r="M242" s="202"/>
    </row>
    <row r="243" s="309" customFormat="1" ht="20.1" customHeight="1" spans="1:13">
      <c r="A243" s="880"/>
      <c r="B243" s="222" t="s">
        <v>227</v>
      </c>
      <c r="C243" s="223" t="str">
        <f>PENUNJANG!C95</f>
        <v>Menjadi Asesor</v>
      </c>
      <c r="D243" s="223"/>
      <c r="E243" s="223"/>
      <c r="F243" s="223"/>
      <c r="G243" s="223"/>
      <c r="H243" s="172"/>
      <c r="I243" s="908">
        <f>PENUNJANG!L95</f>
        <v>0</v>
      </c>
      <c r="J243" s="202"/>
      <c r="K243" s="202"/>
      <c r="L243" s="202"/>
      <c r="M243" s="202"/>
    </row>
    <row r="244" s="309" customFormat="1" ht="32.25" customHeight="1" spans="1:13">
      <c r="A244" s="880"/>
      <c r="B244" s="224"/>
      <c r="C244" s="225"/>
      <c r="D244" s="223" t="str">
        <f>PENUNJANG!D96</f>
        <v>Menjadi Asesor kegiatan seperti PAK, BKD, Hibah Penelitian dan Pengabdian (tiap kegiatan)</v>
      </c>
      <c r="E244" s="223"/>
      <c r="F244" s="223"/>
      <c r="G244" s="223"/>
      <c r="H244" s="220"/>
      <c r="I244" s="908"/>
      <c r="J244" s="202"/>
      <c r="K244" s="202"/>
      <c r="L244" s="202"/>
      <c r="M244" s="202"/>
    </row>
    <row r="245" s="120" customFormat="1" customHeight="1" spans="1:13">
      <c r="A245" s="224"/>
      <c r="B245" s="881" t="s">
        <v>350</v>
      </c>
      <c r="C245" s="872"/>
      <c r="D245" s="872"/>
      <c r="E245" s="872"/>
      <c r="F245" s="872"/>
      <c r="G245" s="873"/>
      <c r="H245" s="882">
        <f>H187</f>
        <v>80</v>
      </c>
      <c r="I245" s="882">
        <f>I187</f>
        <v>30</v>
      </c>
      <c r="J245" s="882">
        <f>J187</f>
        <v>110</v>
      </c>
      <c r="K245" s="198"/>
      <c r="L245" s="198"/>
      <c r="M245" s="198"/>
    </row>
    <row r="246" s="120" customFormat="1" customHeight="1" spans="1:13">
      <c r="A246" s="780"/>
      <c r="B246" s="883"/>
      <c r="C246" s="883"/>
      <c r="D246" s="883"/>
      <c r="E246" s="883"/>
      <c r="F246" s="883"/>
      <c r="G246" s="883"/>
      <c r="H246" s="780"/>
      <c r="I246" s="780"/>
      <c r="J246" s="780"/>
      <c r="K246" s="780"/>
      <c r="L246" s="780"/>
      <c r="M246" s="780"/>
    </row>
    <row r="247" ht="1.15" customHeight="1" spans="1:13">
      <c r="A247" s="884"/>
      <c r="B247" s="885"/>
      <c r="C247" s="886"/>
      <c r="D247" s="886"/>
      <c r="E247" s="886"/>
      <c r="F247" s="886"/>
      <c r="G247" s="886"/>
      <c r="H247" s="887"/>
      <c r="I247" s="909"/>
      <c r="J247" s="910"/>
      <c r="K247" s="911"/>
      <c r="L247" s="911"/>
      <c r="M247" s="911"/>
    </row>
    <row r="248" s="246" customFormat="1" ht="32.45" customHeight="1" spans="1:16">
      <c r="A248" s="888" t="s">
        <v>115</v>
      </c>
      <c r="B248" s="889" t="s">
        <v>351</v>
      </c>
      <c r="C248" s="890"/>
      <c r="D248" s="891"/>
      <c r="E248" s="891"/>
      <c r="F248" s="891"/>
      <c r="G248" s="892"/>
      <c r="H248" s="892"/>
      <c r="I248" s="912"/>
      <c r="J248" s="786"/>
      <c r="K248" s="830"/>
      <c r="L248" s="830"/>
      <c r="M248" s="831"/>
      <c r="N248" s="586"/>
      <c r="O248" s="586"/>
      <c r="P248" s="783"/>
    </row>
    <row r="249" s="246" customFormat="1" ht="30" customHeight="1" spans="1:16">
      <c r="A249" s="893"/>
      <c r="B249" s="894" t="s">
        <v>150</v>
      </c>
      <c r="C249" s="895" t="s">
        <v>352</v>
      </c>
      <c r="D249" s="895"/>
      <c r="E249" s="895"/>
      <c r="F249" s="895"/>
      <c r="G249" s="896"/>
      <c r="H249" s="897"/>
      <c r="I249" s="913"/>
      <c r="J249" s="306"/>
      <c r="K249" s="306"/>
      <c r="L249" s="306"/>
      <c r="M249" s="914"/>
      <c r="N249" s="306"/>
      <c r="O249" s="242"/>
      <c r="P249" s="783"/>
    </row>
    <row r="250" s="246" customFormat="1" ht="21" customHeight="1" spans="1:16">
      <c r="A250" s="893"/>
      <c r="B250" s="898" t="s">
        <v>152</v>
      </c>
      <c r="C250" s="899" t="s">
        <v>353</v>
      </c>
      <c r="D250" s="899"/>
      <c r="E250" s="899"/>
      <c r="F250" s="899"/>
      <c r="G250" s="900"/>
      <c r="H250" s="901"/>
      <c r="I250" s="901"/>
      <c r="J250" s="915"/>
      <c r="K250" s="242"/>
      <c r="L250" s="242"/>
      <c r="M250" s="916"/>
      <c r="N250" s="242"/>
      <c r="O250" s="242"/>
      <c r="P250" s="783"/>
    </row>
    <row r="251" s="246" customFormat="1" ht="29.45" customHeight="1" spans="1:16">
      <c r="A251" s="893"/>
      <c r="B251" s="894" t="s">
        <v>154</v>
      </c>
      <c r="C251" s="895" t="s">
        <v>354</v>
      </c>
      <c r="D251" s="895"/>
      <c r="E251" s="895"/>
      <c r="F251" s="895"/>
      <c r="G251" s="896"/>
      <c r="H251" s="901"/>
      <c r="I251" s="901"/>
      <c r="J251" s="915"/>
      <c r="K251" s="242"/>
      <c r="L251" s="242"/>
      <c r="M251" s="916"/>
      <c r="N251" s="242"/>
      <c r="O251" s="242"/>
      <c r="P251" s="783"/>
    </row>
    <row r="252" s="246" customFormat="1" ht="15" spans="1:16">
      <c r="A252" s="893"/>
      <c r="B252" s="898" t="s">
        <v>156</v>
      </c>
      <c r="C252" s="586" t="s">
        <v>355</v>
      </c>
      <c r="D252" s="902"/>
      <c r="E252" s="902"/>
      <c r="F252" s="902"/>
      <c r="G252" s="903"/>
      <c r="H252" s="904"/>
      <c r="I252" s="127" t="s">
        <v>356</v>
      </c>
      <c r="J252" s="127"/>
      <c r="K252" s="127"/>
      <c r="L252" s="127"/>
      <c r="M252" s="916"/>
      <c r="N252" s="242"/>
      <c r="O252" s="242"/>
      <c r="P252" s="783"/>
    </row>
    <row r="253" s="246" customFormat="1" ht="15" spans="1:16">
      <c r="A253" s="893"/>
      <c r="B253" s="894"/>
      <c r="C253" s="783"/>
      <c r="D253" s="905"/>
      <c r="E253" s="905"/>
      <c r="F253" s="905"/>
      <c r="G253" s="901"/>
      <c r="H253" s="906"/>
      <c r="I253" s="917" t="s">
        <v>357</v>
      </c>
      <c r="J253" s="586"/>
      <c r="K253" s="586"/>
      <c r="L253" s="586"/>
      <c r="M253" s="918"/>
      <c r="N253" s="783"/>
      <c r="O253" s="242"/>
      <c r="P253" s="783"/>
    </row>
    <row r="254" s="246" customFormat="1" ht="15" spans="1:16">
      <c r="A254" s="893"/>
      <c r="B254" s="894"/>
      <c r="C254" s="783"/>
      <c r="D254" s="905"/>
      <c r="E254" s="905"/>
      <c r="F254" s="905"/>
      <c r="G254" s="901"/>
      <c r="H254" s="906"/>
      <c r="I254" s="1127" t="s">
        <v>92</v>
      </c>
      <c r="J254" s="780"/>
      <c r="K254" s="586"/>
      <c r="L254" s="586"/>
      <c r="M254" s="916"/>
      <c r="N254" s="242"/>
      <c r="O254" s="242"/>
      <c r="P254" s="783"/>
    </row>
    <row r="255" s="246" customFormat="1" ht="20.1" customHeight="1" spans="1:16">
      <c r="A255" s="893"/>
      <c r="B255" s="894"/>
      <c r="C255" s="783"/>
      <c r="D255" s="905"/>
      <c r="E255" s="905"/>
      <c r="F255" s="905"/>
      <c r="G255" s="901"/>
      <c r="H255" s="906"/>
      <c r="I255" s="586"/>
      <c r="J255" s="780"/>
      <c r="K255" s="586"/>
      <c r="L255" s="586"/>
      <c r="M255" s="916"/>
      <c r="N255" s="242"/>
      <c r="O255" s="242"/>
      <c r="P255" s="783"/>
    </row>
    <row r="256" s="246" customFormat="1" ht="20.1" customHeight="1" spans="1:16">
      <c r="A256" s="893"/>
      <c r="B256" s="907"/>
      <c r="C256" s="901"/>
      <c r="D256" s="905"/>
      <c r="E256" s="905"/>
      <c r="F256" s="905"/>
      <c r="G256" s="901"/>
      <c r="H256" s="906"/>
      <c r="I256" s="586"/>
      <c r="J256" s="780"/>
      <c r="K256" s="586"/>
      <c r="L256" s="586"/>
      <c r="M256" s="916"/>
      <c r="N256" s="242"/>
      <c r="O256" s="242"/>
      <c r="P256" s="783"/>
    </row>
    <row r="257" s="246" customFormat="1" ht="20.1" customHeight="1" spans="1:16">
      <c r="A257" s="893"/>
      <c r="B257" s="907"/>
      <c r="C257" s="901"/>
      <c r="D257" s="905"/>
      <c r="E257" s="905"/>
      <c r="F257" s="905"/>
      <c r="G257" s="901"/>
      <c r="H257" s="906"/>
      <c r="I257" s="586"/>
      <c r="J257" s="780"/>
      <c r="K257" s="586"/>
      <c r="L257" s="586"/>
      <c r="M257" s="916"/>
      <c r="N257" s="242"/>
      <c r="O257" s="242"/>
      <c r="P257" s="783"/>
    </row>
    <row r="258" s="246" customFormat="1" ht="15" spans="1:16">
      <c r="A258" s="893"/>
      <c r="B258" s="907"/>
      <c r="C258" s="901"/>
      <c r="D258" s="905"/>
      <c r="E258" s="905"/>
      <c r="F258" s="905"/>
      <c r="G258" s="901"/>
      <c r="H258" s="906"/>
      <c r="I258" s="917" t="s">
        <v>358</v>
      </c>
      <c r="J258" s="780"/>
      <c r="K258" s="586"/>
      <c r="L258" s="586"/>
      <c r="M258" s="916"/>
      <c r="N258" s="242"/>
      <c r="O258" s="242"/>
      <c r="P258" s="783"/>
    </row>
    <row r="259" s="246" customFormat="1" ht="15" spans="1:16">
      <c r="A259" s="893"/>
      <c r="B259" s="907"/>
      <c r="C259" s="901"/>
      <c r="D259" s="905"/>
      <c r="E259" s="905"/>
      <c r="F259" s="905"/>
      <c r="G259" s="901"/>
      <c r="H259" s="906"/>
      <c r="I259" s="586" t="s">
        <v>359</v>
      </c>
      <c r="J259" s="780"/>
      <c r="K259" s="586"/>
      <c r="L259" s="586"/>
      <c r="M259" s="916"/>
      <c r="N259" s="242"/>
      <c r="O259" s="242"/>
      <c r="P259" s="783"/>
    </row>
    <row r="260" s="246" customFormat="1" ht="15" spans="1:16">
      <c r="A260" s="919"/>
      <c r="B260" s="920"/>
      <c r="C260" s="921"/>
      <c r="D260" s="922"/>
      <c r="E260" s="922"/>
      <c r="F260" s="922"/>
      <c r="G260" s="921"/>
      <c r="H260" s="923"/>
      <c r="I260" s="936"/>
      <c r="J260" s="937"/>
      <c r="K260" s="936"/>
      <c r="L260" s="936"/>
      <c r="M260" s="938"/>
      <c r="N260" s="242"/>
      <c r="O260" s="242"/>
      <c r="P260" s="783"/>
    </row>
    <row r="261" s="775" customFormat="1" ht="30" customHeight="1" spans="1:16">
      <c r="A261" s="924" t="s">
        <v>288</v>
      </c>
      <c r="B261" s="925" t="s">
        <v>360</v>
      </c>
      <c r="C261" s="926"/>
      <c r="D261" s="927"/>
      <c r="E261" s="927"/>
      <c r="F261" s="927"/>
      <c r="G261" s="928"/>
      <c r="H261" s="928"/>
      <c r="I261" s="939"/>
      <c r="J261" s="940"/>
      <c r="K261" s="941"/>
      <c r="L261" s="941"/>
      <c r="M261" s="942"/>
      <c r="N261" s="943"/>
      <c r="O261" s="943"/>
      <c r="P261" s="944"/>
    </row>
    <row r="262" s="246" customFormat="1" ht="20.1" customHeight="1" spans="1:16">
      <c r="A262" s="893"/>
      <c r="B262" s="898" t="s">
        <v>150</v>
      </c>
      <c r="C262" s="1128" t="s">
        <v>361</v>
      </c>
      <c r="D262" s="905"/>
      <c r="E262" s="905"/>
      <c r="F262" s="905"/>
      <c r="G262" s="901"/>
      <c r="H262" s="906"/>
      <c r="I262" s="945"/>
      <c r="J262" s="915"/>
      <c r="K262" s="242"/>
      <c r="L262" s="242"/>
      <c r="M262" s="916"/>
      <c r="N262" s="242"/>
      <c r="O262" s="242"/>
      <c r="P262" s="783"/>
    </row>
    <row r="263" s="246" customFormat="1" ht="20.1" customHeight="1" spans="1:16">
      <c r="A263" s="893"/>
      <c r="B263" s="898" t="s">
        <v>152</v>
      </c>
      <c r="C263" s="1128" t="s">
        <v>361</v>
      </c>
      <c r="D263" s="905"/>
      <c r="E263" s="905"/>
      <c r="F263" s="905"/>
      <c r="G263" s="901"/>
      <c r="H263" s="906"/>
      <c r="I263" s="945"/>
      <c r="J263" s="915"/>
      <c r="K263" s="242"/>
      <c r="L263" s="242"/>
      <c r="M263" s="916"/>
      <c r="N263" s="242"/>
      <c r="O263" s="242"/>
      <c r="P263" s="783"/>
    </row>
    <row r="264" s="120" customFormat="1" ht="20.1" customHeight="1" spans="1:16">
      <c r="A264" s="893"/>
      <c r="B264" s="898" t="s">
        <v>154</v>
      </c>
      <c r="C264" s="1128" t="s">
        <v>361</v>
      </c>
      <c r="D264" s="905"/>
      <c r="E264" s="905"/>
      <c r="F264" s="905"/>
      <c r="G264" s="901"/>
      <c r="H264" s="906"/>
      <c r="I264" s="945"/>
      <c r="J264" s="915"/>
      <c r="K264" s="242"/>
      <c r="L264" s="242"/>
      <c r="M264" s="916"/>
      <c r="N264" s="242"/>
      <c r="O264" s="242"/>
      <c r="P264" s="586"/>
    </row>
    <row r="265" s="246" customFormat="1" ht="20.1" customHeight="1" spans="1:16">
      <c r="A265" s="893"/>
      <c r="B265" s="898" t="s">
        <v>156</v>
      </c>
      <c r="C265" s="902" t="s">
        <v>362</v>
      </c>
      <c r="D265" s="905"/>
      <c r="E265" s="905"/>
      <c r="F265" s="905"/>
      <c r="G265" s="901"/>
      <c r="H265" s="906"/>
      <c r="I265" s="945"/>
      <c r="J265" s="915"/>
      <c r="K265" s="242"/>
      <c r="L265" s="242"/>
      <c r="M265" s="916"/>
      <c r="N265" s="242"/>
      <c r="O265" s="242"/>
      <c r="P265" s="783"/>
    </row>
    <row r="266" s="246" customFormat="1" ht="15" spans="1:16">
      <c r="A266" s="893"/>
      <c r="B266" s="907"/>
      <c r="C266" s="901"/>
      <c r="D266" s="905"/>
      <c r="E266" s="905"/>
      <c r="F266" s="905"/>
      <c r="G266" s="901"/>
      <c r="H266" s="929"/>
      <c r="I266" s="127" t="s">
        <v>356</v>
      </c>
      <c r="J266" s="127"/>
      <c r="K266" s="127"/>
      <c r="L266" s="127"/>
      <c r="M266" s="946"/>
      <c r="N266" s="242"/>
      <c r="O266" s="242"/>
      <c r="P266" s="783"/>
    </row>
    <row r="267" s="246" customFormat="1" ht="15" spans="1:16">
      <c r="A267" s="893"/>
      <c r="B267" s="907"/>
      <c r="C267" s="901"/>
      <c r="D267" s="905"/>
      <c r="E267" s="905"/>
      <c r="F267" s="905"/>
      <c r="G267" s="901"/>
      <c r="H267" s="929"/>
      <c r="I267" s="917" t="s">
        <v>363</v>
      </c>
      <c r="J267" s="586"/>
      <c r="K267" s="586"/>
      <c r="L267" s="586"/>
      <c r="M267" s="916"/>
      <c r="N267" s="242"/>
      <c r="O267" s="242"/>
      <c r="P267" s="783"/>
    </row>
    <row r="268" s="246" customFormat="1" ht="15" spans="1:16">
      <c r="A268" s="893"/>
      <c r="B268" s="907"/>
      <c r="C268" s="901"/>
      <c r="D268" s="905"/>
      <c r="E268" s="905"/>
      <c r="F268" s="905"/>
      <c r="G268" s="901"/>
      <c r="H268" s="929"/>
      <c r="I268" s="947" t="s">
        <v>364</v>
      </c>
      <c r="J268" s="903"/>
      <c r="K268" s="903"/>
      <c r="L268" s="903"/>
      <c r="M268" s="948"/>
      <c r="N268" s="242"/>
      <c r="O268" s="242"/>
      <c r="P268" s="783"/>
    </row>
    <row r="269" s="246" customFormat="1" ht="20.1" customHeight="1" spans="1:16">
      <c r="A269" s="893"/>
      <c r="B269" s="907"/>
      <c r="C269" s="901"/>
      <c r="D269" s="905"/>
      <c r="E269" s="905"/>
      <c r="F269" s="905"/>
      <c r="G269" s="901"/>
      <c r="H269" s="929"/>
      <c r="I269" s="903"/>
      <c r="J269" s="903"/>
      <c r="K269" s="903"/>
      <c r="L269" s="903"/>
      <c r="M269" s="914"/>
      <c r="N269" s="242"/>
      <c r="O269" s="242"/>
      <c r="P269" s="783"/>
    </row>
    <row r="270" s="246" customFormat="1" ht="20.1" customHeight="1" spans="1:16">
      <c r="A270" s="893"/>
      <c r="B270" s="907"/>
      <c r="C270" s="901"/>
      <c r="D270" s="905"/>
      <c r="E270" s="905"/>
      <c r="F270" s="905"/>
      <c r="G270" s="901"/>
      <c r="H270" s="929"/>
      <c r="I270" s="902"/>
      <c r="J270" s="127"/>
      <c r="K270" s="127"/>
      <c r="L270" s="127"/>
      <c r="M270" s="914"/>
      <c r="N270" s="242"/>
      <c r="O270" s="242"/>
      <c r="P270" s="783"/>
    </row>
    <row r="271" s="246" customFormat="1" ht="20.1" customHeight="1" spans="1:16">
      <c r="A271" s="893"/>
      <c r="B271" s="907"/>
      <c r="C271" s="901"/>
      <c r="D271" s="905"/>
      <c r="E271" s="905"/>
      <c r="F271" s="905"/>
      <c r="G271" s="901"/>
      <c r="H271" s="929"/>
      <c r="I271" s="902"/>
      <c r="J271" s="127"/>
      <c r="K271" s="127"/>
      <c r="L271" s="127"/>
      <c r="M271" s="916"/>
      <c r="N271" s="242"/>
      <c r="O271" s="242"/>
      <c r="P271" s="783"/>
    </row>
    <row r="272" s="246" customFormat="1" ht="15" spans="1:16">
      <c r="A272" s="893"/>
      <c r="B272" s="907"/>
      <c r="C272" s="901"/>
      <c r="D272" s="905"/>
      <c r="E272" s="905"/>
      <c r="F272" s="905"/>
      <c r="G272" s="901"/>
      <c r="H272" s="929"/>
      <c r="I272" s="949" t="s">
        <v>365</v>
      </c>
      <c r="J272" s="586"/>
      <c r="K272" s="586"/>
      <c r="L272" s="127"/>
      <c r="M272" s="916"/>
      <c r="N272" s="242"/>
      <c r="O272" s="242"/>
      <c r="P272" s="783"/>
    </row>
    <row r="273" s="246" customFormat="1" ht="15" spans="1:16">
      <c r="A273" s="893"/>
      <c r="B273" s="907"/>
      <c r="C273" s="901"/>
      <c r="D273" s="905"/>
      <c r="E273" s="905"/>
      <c r="F273" s="905"/>
      <c r="G273" s="901"/>
      <c r="H273" s="929"/>
      <c r="I273" s="950" t="s">
        <v>366</v>
      </c>
      <c r="J273" s="586"/>
      <c r="K273" s="586"/>
      <c r="L273" s="586"/>
      <c r="M273" s="916"/>
      <c r="N273" s="242"/>
      <c r="O273" s="242"/>
      <c r="P273" s="783"/>
    </row>
    <row r="274" s="246" customFormat="1" ht="15" spans="1:16">
      <c r="A274" s="919"/>
      <c r="B274" s="920"/>
      <c r="C274" s="921"/>
      <c r="D274" s="922"/>
      <c r="E274" s="922"/>
      <c r="F274" s="922"/>
      <c r="G274" s="921"/>
      <c r="H274" s="923"/>
      <c r="I274" s="950"/>
      <c r="J274" s="586"/>
      <c r="K274" s="586"/>
      <c r="L274" s="586"/>
      <c r="M274" s="938"/>
      <c r="N274" s="242"/>
      <c r="O274" s="242"/>
      <c r="P274" s="783"/>
    </row>
    <row r="275" s="775" customFormat="1" ht="30" customHeight="1" spans="1:16">
      <c r="A275" s="888" t="s">
        <v>367</v>
      </c>
      <c r="B275" s="889" t="s">
        <v>368</v>
      </c>
      <c r="C275" s="930"/>
      <c r="D275" s="931"/>
      <c r="E275" s="931"/>
      <c r="F275" s="931"/>
      <c r="G275" s="932"/>
      <c r="H275" s="932"/>
      <c r="I275" s="951"/>
      <c r="J275" s="952"/>
      <c r="K275" s="953"/>
      <c r="L275" s="953"/>
      <c r="M275" s="954"/>
      <c r="N275" s="943"/>
      <c r="O275" s="943"/>
      <c r="P275" s="944"/>
    </row>
    <row r="276" s="246" customFormat="1" ht="20.1" customHeight="1" spans="1:16">
      <c r="A276" s="893"/>
      <c r="B276" s="898" t="s">
        <v>150</v>
      </c>
      <c r="C276" s="1128" t="s">
        <v>361</v>
      </c>
      <c r="D276" s="905"/>
      <c r="E276" s="905"/>
      <c r="F276" s="905"/>
      <c r="G276" s="901"/>
      <c r="H276" s="906"/>
      <c r="I276" s="945"/>
      <c r="J276" s="915"/>
      <c r="K276" s="242"/>
      <c r="L276" s="242"/>
      <c r="M276" s="916"/>
      <c r="N276" s="242"/>
      <c r="O276" s="242"/>
      <c r="P276" s="783"/>
    </row>
    <row r="277" s="246" customFormat="1" ht="20.1" customHeight="1" spans="1:16">
      <c r="A277" s="893"/>
      <c r="B277" s="898" t="s">
        <v>152</v>
      </c>
      <c r="C277" s="1128" t="s">
        <v>361</v>
      </c>
      <c r="D277" s="905"/>
      <c r="E277" s="905"/>
      <c r="F277" s="905"/>
      <c r="G277" s="901"/>
      <c r="H277" s="906"/>
      <c r="I277" s="945"/>
      <c r="J277" s="915"/>
      <c r="K277" s="242"/>
      <c r="L277" s="242"/>
      <c r="M277" s="916"/>
      <c r="N277" s="242"/>
      <c r="O277" s="242"/>
      <c r="P277" s="783"/>
    </row>
    <row r="278" s="246" customFormat="1" ht="20.1" customHeight="1" spans="1:16">
      <c r="A278" s="893"/>
      <c r="B278" s="898" t="s">
        <v>154</v>
      </c>
      <c r="C278" s="1128" t="s">
        <v>361</v>
      </c>
      <c r="D278" s="905"/>
      <c r="E278" s="905"/>
      <c r="F278" s="905"/>
      <c r="G278" s="901"/>
      <c r="H278" s="906"/>
      <c r="I278" s="945"/>
      <c r="J278" s="915"/>
      <c r="K278" s="242"/>
      <c r="L278" s="242"/>
      <c r="M278" s="916"/>
      <c r="N278" s="242"/>
      <c r="O278" s="242"/>
      <c r="P278" s="783"/>
    </row>
    <row r="279" s="246" customFormat="1" ht="20.1" customHeight="1" spans="1:16">
      <c r="A279" s="893"/>
      <c r="B279" s="898" t="s">
        <v>156</v>
      </c>
      <c r="C279" s="902" t="s">
        <v>362</v>
      </c>
      <c r="D279" s="242"/>
      <c r="E279" s="242"/>
      <c r="F279" s="242"/>
      <c r="G279" s="242"/>
      <c r="H279" s="933"/>
      <c r="I279" s="955" t="s">
        <v>369</v>
      </c>
      <c r="J279" s="955"/>
      <c r="K279" s="955"/>
      <c r="L279" s="955"/>
      <c r="M279" s="916"/>
      <c r="N279" s="242"/>
      <c r="O279" s="242"/>
      <c r="P279" s="783"/>
    </row>
    <row r="280" s="246" customFormat="1" ht="20.1" customHeight="1" spans="1:16">
      <c r="A280" s="893"/>
      <c r="B280" s="242"/>
      <c r="C280" s="242"/>
      <c r="D280" s="242"/>
      <c r="E280" s="242"/>
      <c r="F280" s="242"/>
      <c r="G280" s="242"/>
      <c r="H280" s="933"/>
      <c r="I280" s="242"/>
      <c r="J280" s="915"/>
      <c r="K280" s="242"/>
      <c r="L280" s="783"/>
      <c r="M280" s="916"/>
      <c r="N280" s="242"/>
      <c r="O280" s="242"/>
      <c r="P280" s="783"/>
    </row>
    <row r="281" s="246" customFormat="1" ht="20.1" customHeight="1" spans="1:16">
      <c r="A281" s="893"/>
      <c r="B281" s="907"/>
      <c r="C281" s="901"/>
      <c r="D281" s="905"/>
      <c r="E281" s="905"/>
      <c r="F281" s="905"/>
      <c r="G281" s="901"/>
      <c r="H281" s="906"/>
      <c r="I281" s="242"/>
      <c r="J281" s="915"/>
      <c r="K281" s="242"/>
      <c r="L281" s="783"/>
      <c r="M281" s="916"/>
      <c r="N281" s="242"/>
      <c r="O281" s="242"/>
      <c r="P281" s="783"/>
    </row>
    <row r="282" s="246" customFormat="1" ht="20.1" customHeight="1" spans="1:16">
      <c r="A282" s="893"/>
      <c r="B282" s="907"/>
      <c r="C282" s="901"/>
      <c r="D282" s="905"/>
      <c r="E282" s="905"/>
      <c r="F282" s="905"/>
      <c r="G282" s="901"/>
      <c r="H282" s="906"/>
      <c r="I282" s="1129" t="s">
        <v>370</v>
      </c>
      <c r="J282" s="956"/>
      <c r="K282" s="956"/>
      <c r="L282" s="956"/>
      <c r="M282" s="916"/>
      <c r="N282" s="242"/>
      <c r="O282" s="242"/>
      <c r="P282" s="783"/>
    </row>
    <row r="283" s="246" customFormat="1" ht="20.1" customHeight="1" spans="1:16">
      <c r="A283" s="893"/>
      <c r="B283" s="907"/>
      <c r="C283" s="901"/>
      <c r="D283" s="905"/>
      <c r="E283" s="905"/>
      <c r="F283" s="905"/>
      <c r="G283" s="901"/>
      <c r="H283" s="906"/>
      <c r="I283" s="242" t="s">
        <v>371</v>
      </c>
      <c r="J283" s="915"/>
      <c r="K283" s="783"/>
      <c r="L283" s="783"/>
      <c r="M283" s="916"/>
      <c r="N283" s="242"/>
      <c r="O283" s="242"/>
      <c r="P283" s="783"/>
    </row>
    <row r="284" s="246" customFormat="1" ht="20.1" customHeight="1" spans="1:16">
      <c r="A284" s="893"/>
      <c r="B284" s="907"/>
      <c r="C284" s="901"/>
      <c r="D284" s="905"/>
      <c r="E284" s="905"/>
      <c r="F284" s="905"/>
      <c r="G284" s="901"/>
      <c r="H284" s="906"/>
      <c r="I284" s="955" t="s">
        <v>369</v>
      </c>
      <c r="J284" s="955"/>
      <c r="K284" s="955"/>
      <c r="L284" s="955"/>
      <c r="M284" s="916"/>
      <c r="N284" s="242"/>
      <c r="O284" s="242"/>
      <c r="P284" s="783"/>
    </row>
    <row r="285" s="246" customFormat="1" ht="20.1" customHeight="1" spans="1:16">
      <c r="A285" s="893"/>
      <c r="B285" s="907"/>
      <c r="C285" s="901"/>
      <c r="D285" s="905"/>
      <c r="E285" s="905"/>
      <c r="F285" s="905"/>
      <c r="G285" s="901"/>
      <c r="H285" s="906"/>
      <c r="I285" s="242"/>
      <c r="J285" s="915"/>
      <c r="K285" s="242"/>
      <c r="L285" s="783"/>
      <c r="M285" s="916"/>
      <c r="N285" s="242"/>
      <c r="O285" s="242"/>
      <c r="P285" s="783"/>
    </row>
    <row r="286" s="246" customFormat="1" ht="13.5" customHeight="1" spans="1:16">
      <c r="A286" s="893"/>
      <c r="B286" s="907"/>
      <c r="C286" s="901"/>
      <c r="D286" s="905"/>
      <c r="E286" s="905"/>
      <c r="F286" s="905"/>
      <c r="G286" s="901"/>
      <c r="H286" s="906"/>
      <c r="I286" s="242"/>
      <c r="J286" s="915"/>
      <c r="K286" s="242"/>
      <c r="L286" s="783"/>
      <c r="M286" s="916"/>
      <c r="N286" s="242"/>
      <c r="O286" s="242"/>
      <c r="P286" s="783"/>
    </row>
    <row r="287" s="246" customFormat="1" ht="20.1" customHeight="1" spans="1:16">
      <c r="A287" s="893"/>
      <c r="B287" s="907"/>
      <c r="C287" s="901"/>
      <c r="D287" s="905"/>
      <c r="E287" s="905"/>
      <c r="F287" s="905"/>
      <c r="G287" s="901"/>
      <c r="H287" s="906"/>
      <c r="I287" s="242"/>
      <c r="J287" s="915"/>
      <c r="K287" s="242"/>
      <c r="L287" s="783"/>
      <c r="M287" s="916"/>
      <c r="N287" s="242"/>
      <c r="O287" s="242"/>
      <c r="P287" s="783"/>
    </row>
    <row r="288" s="246" customFormat="1" ht="19.5" customHeight="1" spans="1:16">
      <c r="A288" s="893"/>
      <c r="B288" s="907"/>
      <c r="C288" s="901"/>
      <c r="D288" s="905"/>
      <c r="E288" s="905"/>
      <c r="F288" s="905"/>
      <c r="G288" s="901"/>
      <c r="H288" s="906"/>
      <c r="I288" s="1129" t="s">
        <v>372</v>
      </c>
      <c r="J288" s="956"/>
      <c r="K288" s="956"/>
      <c r="L288" s="956"/>
      <c r="M288" s="916"/>
      <c r="N288" s="242"/>
      <c r="O288" s="242"/>
      <c r="P288" s="783"/>
    </row>
    <row r="289" s="246" customFormat="1" ht="20.1" customHeight="1" spans="1:16">
      <c r="A289" s="919"/>
      <c r="B289" s="920"/>
      <c r="C289" s="921"/>
      <c r="D289" s="922"/>
      <c r="E289" s="922"/>
      <c r="F289" s="922"/>
      <c r="G289" s="921"/>
      <c r="H289" s="923"/>
      <c r="I289" s="957" t="s">
        <v>121</v>
      </c>
      <c r="J289" s="956"/>
      <c r="K289" s="958"/>
      <c r="L289" s="958"/>
      <c r="M289" s="938"/>
      <c r="N289" s="242"/>
      <c r="O289" s="242"/>
      <c r="P289" s="783"/>
    </row>
    <row r="290" s="775" customFormat="1" ht="30" customHeight="1" spans="1:16">
      <c r="A290" s="924" t="s">
        <v>313</v>
      </c>
      <c r="B290" s="925" t="s">
        <v>373</v>
      </c>
      <c r="C290" s="926"/>
      <c r="D290" s="927"/>
      <c r="E290" s="927"/>
      <c r="F290" s="927"/>
      <c r="G290" s="928"/>
      <c r="H290" s="928"/>
      <c r="I290" s="939"/>
      <c r="J290" s="940"/>
      <c r="K290" s="941"/>
      <c r="L290" s="941"/>
      <c r="M290" s="942"/>
      <c r="N290" s="943"/>
      <c r="O290" s="943"/>
      <c r="P290" s="944"/>
    </row>
    <row r="291" s="246" customFormat="1" ht="18" customHeight="1" spans="1:16">
      <c r="A291" s="893"/>
      <c r="B291" s="898" t="s">
        <v>150</v>
      </c>
      <c r="C291" s="1128" t="s">
        <v>361</v>
      </c>
      <c r="D291" s="905"/>
      <c r="E291" s="905"/>
      <c r="F291" s="905"/>
      <c r="G291" s="901"/>
      <c r="H291" s="906"/>
      <c r="I291" s="945"/>
      <c r="J291" s="915"/>
      <c r="K291" s="242"/>
      <c r="L291" s="242"/>
      <c r="M291" s="916"/>
      <c r="N291" s="242"/>
      <c r="O291" s="242"/>
      <c r="P291" s="783"/>
    </row>
    <row r="292" s="246" customFormat="1" ht="18" customHeight="1" spans="1:16">
      <c r="A292" s="893"/>
      <c r="B292" s="898" t="s">
        <v>152</v>
      </c>
      <c r="C292" s="1128" t="s">
        <v>361</v>
      </c>
      <c r="D292" s="905"/>
      <c r="E292" s="905"/>
      <c r="F292" s="905"/>
      <c r="G292" s="901"/>
      <c r="H292" s="906"/>
      <c r="I292" s="945"/>
      <c r="J292" s="915"/>
      <c r="K292" s="242"/>
      <c r="L292" s="242"/>
      <c r="M292" s="916"/>
      <c r="N292" s="242"/>
      <c r="O292" s="242"/>
      <c r="P292" s="783"/>
    </row>
    <row r="293" s="246" customFormat="1" ht="18" customHeight="1" spans="1:16">
      <c r="A293" s="893"/>
      <c r="B293" s="898" t="s">
        <v>154</v>
      </c>
      <c r="C293" s="1128" t="s">
        <v>361</v>
      </c>
      <c r="D293" s="905"/>
      <c r="E293" s="905"/>
      <c r="F293" s="905"/>
      <c r="G293" s="901"/>
      <c r="H293" s="906"/>
      <c r="I293" s="945"/>
      <c r="J293" s="915"/>
      <c r="K293" s="242"/>
      <c r="L293" s="242"/>
      <c r="M293" s="916"/>
      <c r="N293" s="242"/>
      <c r="O293" s="242"/>
      <c r="P293" s="783"/>
    </row>
    <row r="294" s="246" customFormat="1" ht="18" customHeight="1" spans="1:16">
      <c r="A294" s="893"/>
      <c r="B294" s="898" t="s">
        <v>156</v>
      </c>
      <c r="C294" s="902" t="s">
        <v>362</v>
      </c>
      <c r="D294" s="905"/>
      <c r="E294" s="905"/>
      <c r="F294" s="905"/>
      <c r="G294" s="901"/>
      <c r="H294" s="906"/>
      <c r="I294" s="945"/>
      <c r="J294" s="915"/>
      <c r="K294" s="242"/>
      <c r="L294" s="242"/>
      <c r="M294" s="916"/>
      <c r="N294" s="242"/>
      <c r="O294" s="242"/>
      <c r="P294" s="783"/>
    </row>
    <row r="295" s="246" customFormat="1" ht="18" customHeight="1" spans="1:16">
      <c r="A295" s="893"/>
      <c r="B295" s="907"/>
      <c r="C295" s="901"/>
      <c r="D295" s="905"/>
      <c r="E295" s="905"/>
      <c r="F295" s="905"/>
      <c r="G295" s="901"/>
      <c r="H295" s="906"/>
      <c r="I295" s="915" t="s">
        <v>374</v>
      </c>
      <c r="J295" s="915"/>
      <c r="K295" s="915"/>
      <c r="L295" s="915"/>
      <c r="M295" s="916"/>
      <c r="N295" s="242"/>
      <c r="O295" s="242"/>
      <c r="P295" s="783"/>
    </row>
    <row r="296" s="246" customFormat="1" ht="18" customHeight="1" spans="1:16">
      <c r="A296" s="893"/>
      <c r="B296" s="907"/>
      <c r="C296" s="901"/>
      <c r="D296" s="905"/>
      <c r="E296" s="905"/>
      <c r="F296" s="905"/>
      <c r="G296" s="901"/>
      <c r="H296" s="906"/>
      <c r="I296" s="915"/>
      <c r="J296" s="915"/>
      <c r="K296" s="915"/>
      <c r="L296" s="783"/>
      <c r="M296" s="959"/>
      <c r="N296" s="915"/>
      <c r="O296" s="242"/>
      <c r="P296" s="783"/>
    </row>
    <row r="297" s="246" customFormat="1" ht="18" customHeight="1" spans="1:16">
      <c r="A297" s="893"/>
      <c r="B297" s="907"/>
      <c r="C297" s="901"/>
      <c r="D297" s="905"/>
      <c r="E297" s="905"/>
      <c r="F297" s="905"/>
      <c r="G297" s="901"/>
      <c r="H297" s="906"/>
      <c r="I297" s="242"/>
      <c r="J297" s="915"/>
      <c r="K297" s="242"/>
      <c r="L297" s="783"/>
      <c r="M297" s="916"/>
      <c r="N297" s="242"/>
      <c r="O297" s="242"/>
      <c r="P297" s="783"/>
    </row>
    <row r="298" s="246" customFormat="1" ht="18" customHeight="1" spans="1:16">
      <c r="A298" s="893"/>
      <c r="B298" s="907"/>
      <c r="C298" s="901"/>
      <c r="D298" s="905"/>
      <c r="E298" s="905"/>
      <c r="F298" s="905"/>
      <c r="G298" s="901"/>
      <c r="H298" s="906"/>
      <c r="I298" s="1129" t="s">
        <v>375</v>
      </c>
      <c r="J298" s="956"/>
      <c r="K298" s="956"/>
      <c r="L298" s="956"/>
      <c r="M298" s="916"/>
      <c r="N298" s="242"/>
      <c r="O298" s="242"/>
      <c r="P298" s="783"/>
    </row>
    <row r="299" s="246" customFormat="1" ht="18" customHeight="1" spans="1:16">
      <c r="A299" s="893"/>
      <c r="B299" s="907"/>
      <c r="C299" s="901"/>
      <c r="D299" s="905"/>
      <c r="E299" s="905"/>
      <c r="F299" s="905"/>
      <c r="G299" s="901"/>
      <c r="H299" s="906"/>
      <c r="I299" s="242" t="s">
        <v>376</v>
      </c>
      <c r="J299" s="915"/>
      <c r="K299" s="783"/>
      <c r="L299" s="783"/>
      <c r="M299" s="916"/>
      <c r="N299" s="242"/>
      <c r="O299" s="242"/>
      <c r="P299" s="783"/>
    </row>
    <row r="300" s="246" customFormat="1" ht="18" customHeight="1" spans="1:16">
      <c r="A300" s="934"/>
      <c r="B300" s="901"/>
      <c r="C300" s="901"/>
      <c r="D300" s="905"/>
      <c r="E300" s="905"/>
      <c r="F300" s="905"/>
      <c r="G300" s="901"/>
      <c r="H300" s="906"/>
      <c r="I300" s="242"/>
      <c r="J300" s="915"/>
      <c r="K300" s="783"/>
      <c r="L300" s="783"/>
      <c r="M300" s="916"/>
      <c r="N300" s="242"/>
      <c r="O300" s="242"/>
      <c r="P300" s="783"/>
    </row>
    <row r="301" s="246" customFormat="1" ht="20.1" customHeight="1" spans="1:16">
      <c r="A301" s="935"/>
      <c r="B301" s="923"/>
      <c r="C301" s="921"/>
      <c r="D301" s="922"/>
      <c r="E301" s="922"/>
      <c r="F301" s="922"/>
      <c r="G301" s="921"/>
      <c r="H301" s="923"/>
      <c r="I301" s="960"/>
      <c r="J301" s="956"/>
      <c r="K301" s="958"/>
      <c r="L301" s="957"/>
      <c r="M301" s="938"/>
      <c r="N301" s="242"/>
      <c r="O301" s="242"/>
      <c r="P301" s="783"/>
    </row>
    <row r="302" customHeight="1" spans="3:6">
      <c r="C302" s="776"/>
      <c r="D302" s="543"/>
      <c r="E302" s="543"/>
      <c r="F302" s="543"/>
    </row>
    <row r="303" customHeight="1" spans="3:6">
      <c r="C303" s="776"/>
      <c r="D303" s="543"/>
      <c r="E303" s="543"/>
      <c r="F303" s="543"/>
    </row>
    <row r="304" customHeight="1" spans="3:6">
      <c r="C304" s="776"/>
      <c r="D304" s="543"/>
      <c r="E304" s="543"/>
      <c r="F304" s="543"/>
    </row>
    <row r="305" customHeight="1" spans="3:6">
      <c r="C305" s="776"/>
      <c r="D305" s="543"/>
      <c r="E305" s="543"/>
      <c r="F305" s="543"/>
    </row>
    <row r="306" customHeight="1" spans="3:6">
      <c r="C306" s="776"/>
      <c r="D306" s="543"/>
      <c r="E306" s="543"/>
      <c r="F306" s="543"/>
    </row>
    <row r="307" customHeight="1" spans="3:6">
      <c r="C307" s="776"/>
      <c r="D307" s="543"/>
      <c r="E307" s="543"/>
      <c r="F307" s="543"/>
    </row>
    <row r="308" customHeight="1" spans="3:6">
      <c r="C308" s="776"/>
      <c r="D308" s="543"/>
      <c r="E308" s="543"/>
      <c r="F308" s="543"/>
    </row>
    <row r="309" customHeight="1" spans="3:6">
      <c r="C309" s="776"/>
      <c r="D309" s="543"/>
      <c r="E309" s="543"/>
      <c r="F309" s="543"/>
    </row>
    <row r="310" customHeight="1" spans="3:6">
      <c r="C310" s="776"/>
      <c r="D310" s="543"/>
      <c r="E310" s="543"/>
      <c r="F310" s="543"/>
    </row>
    <row r="311" customHeight="1" spans="3:6">
      <c r="C311" s="776"/>
      <c r="D311" s="543"/>
      <c r="E311" s="543"/>
      <c r="F311" s="543"/>
    </row>
    <row r="312" customHeight="1" spans="3:6">
      <c r="C312" s="776"/>
      <c r="D312" s="543"/>
      <c r="E312" s="543"/>
      <c r="F312" s="543"/>
    </row>
    <row r="313" customHeight="1" spans="3:6">
      <c r="C313" s="776"/>
      <c r="D313" s="543"/>
      <c r="E313" s="543"/>
      <c r="F313" s="543"/>
    </row>
    <row r="314" customHeight="1" spans="3:6">
      <c r="C314" s="776"/>
      <c r="D314" s="543"/>
      <c r="E314" s="543"/>
      <c r="F314" s="543"/>
    </row>
    <row r="315" customHeight="1" spans="3:6">
      <c r="C315" s="776"/>
      <c r="D315" s="543"/>
      <c r="E315" s="543"/>
      <c r="F315" s="543"/>
    </row>
    <row r="316" customHeight="1" spans="3:6">
      <c r="C316" s="776"/>
      <c r="D316" s="543"/>
      <c r="E316" s="543"/>
      <c r="F316" s="543"/>
    </row>
    <row r="317" customHeight="1" spans="3:6">
      <c r="C317" s="776"/>
      <c r="D317" s="543"/>
      <c r="E317" s="543"/>
      <c r="F317" s="543"/>
    </row>
    <row r="318" customHeight="1" spans="3:6">
      <c r="C318" s="776"/>
      <c r="D318" s="543"/>
      <c r="E318" s="543"/>
      <c r="F318" s="543"/>
    </row>
    <row r="319" customHeight="1" spans="3:6">
      <c r="C319" s="776"/>
      <c r="D319" s="543"/>
      <c r="E319" s="543"/>
      <c r="F319" s="543"/>
    </row>
    <row r="320" customHeight="1" spans="3:6">
      <c r="C320" s="776"/>
      <c r="D320" s="543"/>
      <c r="E320" s="543"/>
      <c r="F320" s="543"/>
    </row>
    <row r="321" customHeight="1" spans="3:6">
      <c r="C321" s="776"/>
      <c r="D321" s="543"/>
      <c r="E321" s="543"/>
      <c r="F321" s="543"/>
    </row>
    <row r="322" customHeight="1" spans="3:6">
      <c r="C322" s="776"/>
      <c r="D322" s="543"/>
      <c r="E322" s="543"/>
      <c r="F322" s="543"/>
    </row>
    <row r="323" customHeight="1" spans="3:6">
      <c r="C323" s="776"/>
      <c r="D323" s="543"/>
      <c r="E323" s="543"/>
      <c r="F323" s="543"/>
    </row>
    <row r="324" customHeight="1" spans="3:6">
      <c r="C324" s="776"/>
      <c r="D324" s="543"/>
      <c r="E324" s="543"/>
      <c r="F324" s="543"/>
    </row>
    <row r="325" customHeight="1" spans="3:6">
      <c r="C325" s="776"/>
      <c r="D325" s="543"/>
      <c r="E325" s="543"/>
      <c r="F325" s="543"/>
    </row>
    <row r="326" customHeight="1" spans="3:6">
      <c r="C326" s="776"/>
      <c r="D326" s="543"/>
      <c r="E326" s="543"/>
      <c r="F326" s="543"/>
    </row>
    <row r="327" customHeight="1" spans="3:6">
      <c r="C327" s="776"/>
      <c r="D327" s="543"/>
      <c r="E327" s="543"/>
      <c r="F327" s="543"/>
    </row>
    <row r="328" customHeight="1" spans="3:6">
      <c r="C328" s="776"/>
      <c r="D328" s="543"/>
      <c r="E328" s="543"/>
      <c r="F328" s="543"/>
    </row>
    <row r="329" customHeight="1" spans="3:6">
      <c r="C329" s="776"/>
      <c r="D329" s="543"/>
      <c r="E329" s="543"/>
      <c r="F329" s="543"/>
    </row>
    <row r="330" customHeight="1" spans="3:6">
      <c r="C330" s="776"/>
      <c r="D330" s="543"/>
      <c r="E330" s="543"/>
      <c r="F330" s="543"/>
    </row>
    <row r="331" customHeight="1" spans="3:6">
      <c r="C331" s="776"/>
      <c r="D331" s="543"/>
      <c r="E331" s="543"/>
      <c r="F331" s="543"/>
    </row>
    <row r="332" customHeight="1" spans="3:6">
      <c r="C332" s="776"/>
      <c r="D332" s="543"/>
      <c r="E332" s="543"/>
      <c r="F332" s="543"/>
    </row>
    <row r="333" customHeight="1" spans="3:6">
      <c r="C333" s="776"/>
      <c r="D333" s="543"/>
      <c r="E333" s="543"/>
      <c r="F333" s="543"/>
    </row>
    <row r="334" customHeight="1" spans="3:6">
      <c r="C334" s="776"/>
      <c r="D334" s="543"/>
      <c r="E334" s="543"/>
      <c r="F334" s="543"/>
    </row>
    <row r="335" customHeight="1" spans="3:6">
      <c r="C335" s="776"/>
      <c r="D335" s="543"/>
      <c r="E335" s="543"/>
      <c r="F335" s="543"/>
    </row>
    <row r="336" customHeight="1" spans="3:6">
      <c r="C336" s="776"/>
      <c r="D336" s="543"/>
      <c r="E336" s="543"/>
      <c r="F336" s="543"/>
    </row>
    <row r="337" customHeight="1" spans="3:6">
      <c r="C337" s="776"/>
      <c r="D337" s="543"/>
      <c r="E337" s="543"/>
      <c r="F337" s="543"/>
    </row>
    <row r="338" customHeight="1" spans="3:6">
      <c r="C338" s="776"/>
      <c r="D338" s="543"/>
      <c r="E338" s="543"/>
      <c r="F338" s="543"/>
    </row>
    <row r="339" customHeight="1" spans="3:6">
      <c r="C339" s="776"/>
      <c r="D339" s="543"/>
      <c r="E339" s="543"/>
      <c r="F339" s="543"/>
    </row>
    <row r="340" customHeight="1" spans="3:6">
      <c r="C340" s="776"/>
      <c r="D340" s="543"/>
      <c r="E340" s="543"/>
      <c r="F340" s="543"/>
    </row>
    <row r="341" customHeight="1" spans="3:6">
      <c r="C341" s="776"/>
      <c r="D341" s="543"/>
      <c r="E341" s="543"/>
      <c r="F341" s="543"/>
    </row>
    <row r="342" customHeight="1" spans="3:6">
      <c r="C342" s="776"/>
      <c r="D342" s="543"/>
      <c r="E342" s="543"/>
      <c r="F342" s="543"/>
    </row>
    <row r="343" customHeight="1" spans="3:6">
      <c r="C343" s="776"/>
      <c r="D343" s="543"/>
      <c r="E343" s="543"/>
      <c r="F343" s="543"/>
    </row>
    <row r="344" customHeight="1" spans="3:6">
      <c r="C344" s="776"/>
      <c r="D344" s="543"/>
      <c r="E344" s="543"/>
      <c r="F344" s="543"/>
    </row>
    <row r="345" customHeight="1" spans="3:6">
      <c r="C345" s="776"/>
      <c r="D345" s="543"/>
      <c r="E345" s="543"/>
      <c r="F345" s="543"/>
    </row>
    <row r="346" customHeight="1" spans="3:6">
      <c r="C346" s="776"/>
      <c r="D346" s="543"/>
      <c r="E346" s="543"/>
      <c r="F346" s="543"/>
    </row>
    <row r="347" customHeight="1" spans="3:6">
      <c r="C347" s="776"/>
      <c r="D347" s="543"/>
      <c r="E347" s="543"/>
      <c r="F347" s="543"/>
    </row>
    <row r="348" customHeight="1" spans="3:6">
      <c r="C348" s="776"/>
      <c r="D348" s="543"/>
      <c r="E348" s="543"/>
      <c r="F348" s="543"/>
    </row>
    <row r="349" customHeight="1" spans="3:6">
      <c r="C349" s="776"/>
      <c r="D349" s="543"/>
      <c r="E349" s="543"/>
      <c r="F349" s="543"/>
    </row>
    <row r="350" customHeight="1" spans="3:6">
      <c r="C350" s="776"/>
      <c r="D350" s="543"/>
      <c r="E350" s="543"/>
      <c r="F350" s="543"/>
    </row>
    <row r="351" customHeight="1" spans="3:6">
      <c r="C351" s="776"/>
      <c r="D351" s="543"/>
      <c r="E351" s="543"/>
      <c r="F351" s="543"/>
    </row>
    <row r="352" customHeight="1" spans="3:6">
      <c r="C352" s="776"/>
      <c r="D352" s="543"/>
      <c r="E352" s="543"/>
      <c r="F352" s="543"/>
    </row>
    <row r="353" customHeight="1" spans="3:6">
      <c r="C353" s="776"/>
      <c r="D353" s="543"/>
      <c r="E353" s="543"/>
      <c r="F353" s="543"/>
    </row>
    <row r="354" customHeight="1" spans="3:6">
      <c r="C354" s="776"/>
      <c r="D354" s="543"/>
      <c r="E354" s="543"/>
      <c r="F354" s="543"/>
    </row>
    <row r="355" customHeight="1" spans="3:6">
      <c r="C355" s="776"/>
      <c r="D355" s="543"/>
      <c r="E355" s="543"/>
      <c r="F355" s="543"/>
    </row>
    <row r="356" customHeight="1" spans="3:6">
      <c r="C356" s="776"/>
      <c r="D356" s="543"/>
      <c r="E356" s="543"/>
      <c r="F356" s="543"/>
    </row>
    <row r="357" customHeight="1" spans="3:6">
      <c r="C357" s="776"/>
      <c r="D357" s="543"/>
      <c r="E357" s="543"/>
      <c r="F357" s="543"/>
    </row>
    <row r="358" customHeight="1" spans="3:6">
      <c r="C358" s="776"/>
      <c r="D358" s="543"/>
      <c r="E358" s="543"/>
      <c r="F358" s="543"/>
    </row>
    <row r="359" customHeight="1" spans="3:6">
      <c r="C359" s="776"/>
      <c r="D359" s="543"/>
      <c r="E359" s="543"/>
      <c r="F359" s="543"/>
    </row>
    <row r="360" customHeight="1" spans="3:6">
      <c r="C360" s="776"/>
      <c r="D360" s="543"/>
      <c r="E360" s="543"/>
      <c r="F360" s="543"/>
    </row>
    <row r="361" customHeight="1" spans="3:6">
      <c r="C361" s="776"/>
      <c r="D361" s="543"/>
      <c r="E361" s="543"/>
      <c r="F361" s="543"/>
    </row>
    <row r="362" customHeight="1" spans="3:6">
      <c r="C362" s="776"/>
      <c r="D362" s="543"/>
      <c r="E362" s="543"/>
      <c r="F362" s="543"/>
    </row>
    <row r="363" customHeight="1" spans="3:6">
      <c r="C363" s="776"/>
      <c r="D363" s="543"/>
      <c r="E363" s="543"/>
      <c r="F363" s="543"/>
    </row>
    <row r="364" customHeight="1" spans="3:6">
      <c r="C364" s="776"/>
      <c r="D364" s="543"/>
      <c r="E364" s="543"/>
      <c r="F364" s="543"/>
    </row>
    <row r="365" customHeight="1" spans="3:6">
      <c r="C365" s="776"/>
      <c r="D365" s="543"/>
      <c r="E365" s="543"/>
      <c r="F365" s="543"/>
    </row>
    <row r="366" customHeight="1" spans="3:6">
      <c r="C366" s="776"/>
      <c r="D366" s="543"/>
      <c r="E366" s="543"/>
      <c r="F366" s="543"/>
    </row>
    <row r="367" customHeight="1" spans="3:6">
      <c r="C367" s="776"/>
      <c r="D367" s="543"/>
      <c r="E367" s="543"/>
      <c r="F367" s="543"/>
    </row>
    <row r="368" customHeight="1" spans="3:6">
      <c r="C368" s="776"/>
      <c r="D368" s="543"/>
      <c r="E368" s="543"/>
      <c r="F368" s="543"/>
    </row>
    <row r="369" customHeight="1" spans="3:6">
      <c r="C369" s="776"/>
      <c r="D369" s="543"/>
      <c r="E369" s="543"/>
      <c r="F369" s="543"/>
    </row>
    <row r="370" customHeight="1" spans="3:6">
      <c r="C370" s="776"/>
      <c r="D370" s="543"/>
      <c r="E370" s="543"/>
      <c r="F370" s="543"/>
    </row>
    <row r="371" customHeight="1" spans="3:6">
      <c r="C371" s="776"/>
      <c r="D371" s="543"/>
      <c r="E371" s="543"/>
      <c r="F371" s="543"/>
    </row>
    <row r="372" customHeight="1" spans="3:6">
      <c r="C372" s="776"/>
      <c r="D372" s="543"/>
      <c r="E372" s="543"/>
      <c r="F372" s="543"/>
    </row>
    <row r="373" customHeight="1" spans="3:6">
      <c r="C373" s="776"/>
      <c r="D373" s="543"/>
      <c r="E373" s="543"/>
      <c r="F373" s="543"/>
    </row>
    <row r="374" customHeight="1" spans="3:6">
      <c r="C374" s="776"/>
      <c r="D374" s="543"/>
      <c r="E374" s="543"/>
      <c r="F374" s="543"/>
    </row>
    <row r="375" customHeight="1" spans="3:6">
      <c r="C375" s="776"/>
      <c r="D375" s="543"/>
      <c r="E375" s="543"/>
      <c r="F375" s="543"/>
    </row>
    <row r="376" customHeight="1" spans="3:6">
      <c r="C376" s="776"/>
      <c r="D376" s="543"/>
      <c r="E376" s="543"/>
      <c r="F376" s="543"/>
    </row>
    <row r="377" customHeight="1" spans="3:6">
      <c r="C377" s="776"/>
      <c r="D377" s="543"/>
      <c r="E377" s="543"/>
      <c r="F377" s="543"/>
    </row>
    <row r="378" customHeight="1" spans="3:6">
      <c r="C378" s="776"/>
      <c r="D378" s="543"/>
      <c r="E378" s="543"/>
      <c r="F378" s="543"/>
    </row>
    <row r="379" customHeight="1" spans="3:6">
      <c r="C379" s="776"/>
      <c r="D379" s="543"/>
      <c r="E379" s="543"/>
      <c r="F379" s="543"/>
    </row>
    <row r="380" customHeight="1" spans="3:6">
      <c r="C380" s="776"/>
      <c r="D380" s="543"/>
      <c r="E380" s="543"/>
      <c r="F380" s="543"/>
    </row>
    <row r="381" customHeight="1" spans="3:6">
      <c r="C381" s="776"/>
      <c r="D381" s="543"/>
      <c r="E381" s="543"/>
      <c r="F381" s="543"/>
    </row>
    <row r="382" customHeight="1" spans="3:6">
      <c r="C382" s="776"/>
      <c r="D382" s="543"/>
      <c r="E382" s="543"/>
      <c r="F382" s="543"/>
    </row>
    <row r="383" customHeight="1" spans="3:6">
      <c r="C383" s="776"/>
      <c r="D383" s="543"/>
      <c r="E383" s="543"/>
      <c r="F383" s="543"/>
    </row>
    <row r="384" customHeight="1" spans="3:6">
      <c r="C384" s="776"/>
      <c r="D384" s="543"/>
      <c r="E384" s="543"/>
      <c r="F384" s="543"/>
    </row>
    <row r="385" customHeight="1" spans="3:6">
      <c r="C385" s="776"/>
      <c r="D385" s="543"/>
      <c r="E385" s="543"/>
      <c r="F385" s="543"/>
    </row>
    <row r="386" customHeight="1" spans="3:6">
      <c r="C386" s="776"/>
      <c r="D386" s="543"/>
      <c r="E386" s="543"/>
      <c r="F386" s="543"/>
    </row>
    <row r="387" customHeight="1" spans="3:6">
      <c r="C387" s="776"/>
      <c r="D387" s="543"/>
      <c r="E387" s="543"/>
      <c r="F387" s="543"/>
    </row>
    <row r="388" customHeight="1" spans="3:6">
      <c r="C388" s="776"/>
      <c r="D388" s="543"/>
      <c r="E388" s="543"/>
      <c r="F388" s="543"/>
    </row>
    <row r="389" customHeight="1" spans="3:6">
      <c r="C389" s="776"/>
      <c r="D389" s="543"/>
      <c r="E389" s="543"/>
      <c r="F389" s="543"/>
    </row>
    <row r="390" customHeight="1" spans="3:6">
      <c r="C390" s="776"/>
      <c r="D390" s="543"/>
      <c r="E390" s="543"/>
      <c r="F390" s="543"/>
    </row>
    <row r="391" customHeight="1" spans="3:6">
      <c r="C391" s="776"/>
      <c r="D391" s="543"/>
      <c r="E391" s="543"/>
      <c r="F391" s="543"/>
    </row>
    <row r="392" customHeight="1" spans="3:6">
      <c r="C392" s="776"/>
      <c r="D392" s="543"/>
      <c r="E392" s="543"/>
      <c r="F392" s="543"/>
    </row>
    <row r="393" customHeight="1" spans="3:6">
      <c r="C393" s="776"/>
      <c r="D393" s="543"/>
      <c r="E393" s="543"/>
      <c r="F393" s="543"/>
    </row>
    <row r="394" customHeight="1" spans="3:6">
      <c r="C394" s="776"/>
      <c r="D394" s="543"/>
      <c r="E394" s="543"/>
      <c r="F394" s="543"/>
    </row>
    <row r="395" customHeight="1" spans="3:6">
      <c r="C395" s="776"/>
      <c r="D395" s="543"/>
      <c r="E395" s="543"/>
      <c r="F395" s="543"/>
    </row>
    <row r="396" customHeight="1" spans="3:6">
      <c r="C396" s="776"/>
      <c r="D396" s="543"/>
      <c r="E396" s="543"/>
      <c r="F396" s="543"/>
    </row>
    <row r="397" customHeight="1" spans="3:6">
      <c r="C397" s="776"/>
      <c r="D397" s="543"/>
      <c r="E397" s="543"/>
      <c r="F397" s="543"/>
    </row>
    <row r="398" customHeight="1" spans="3:6">
      <c r="C398" s="776"/>
      <c r="D398" s="543"/>
      <c r="E398" s="543"/>
      <c r="F398" s="543"/>
    </row>
    <row r="399" customHeight="1" spans="3:6">
      <c r="C399" s="776"/>
      <c r="D399" s="543"/>
      <c r="E399" s="543"/>
      <c r="F399" s="543"/>
    </row>
    <row r="400" customHeight="1" spans="3:6">
      <c r="C400" s="776"/>
      <c r="D400" s="543"/>
      <c r="E400" s="543"/>
      <c r="F400" s="543"/>
    </row>
    <row r="401" customHeight="1" spans="3:6">
      <c r="C401" s="776"/>
      <c r="D401" s="543"/>
      <c r="E401" s="543"/>
      <c r="F401" s="543"/>
    </row>
    <row r="402" customHeight="1" spans="3:6">
      <c r="C402" s="776"/>
      <c r="D402" s="543"/>
      <c r="E402" s="543"/>
      <c r="F402" s="543"/>
    </row>
    <row r="403" customHeight="1" spans="3:6">
      <c r="C403" s="776"/>
      <c r="D403" s="543"/>
      <c r="E403" s="543"/>
      <c r="F403" s="543"/>
    </row>
    <row r="404" customHeight="1" spans="3:6">
      <c r="C404" s="776"/>
      <c r="D404" s="543"/>
      <c r="E404" s="543"/>
      <c r="F404" s="543"/>
    </row>
    <row r="405" customHeight="1" spans="3:6">
      <c r="C405" s="776"/>
      <c r="D405" s="543"/>
      <c r="E405" s="543"/>
      <c r="F405" s="543"/>
    </row>
    <row r="406" customHeight="1" spans="3:6">
      <c r="C406" s="776"/>
      <c r="D406" s="543"/>
      <c r="E406" s="543"/>
      <c r="F406" s="543"/>
    </row>
    <row r="407" customHeight="1" spans="3:6">
      <c r="C407" s="776"/>
      <c r="D407" s="543"/>
      <c r="E407" s="543"/>
      <c r="F407" s="543"/>
    </row>
    <row r="408" customHeight="1" spans="3:6">
      <c r="C408" s="776"/>
      <c r="D408" s="543"/>
      <c r="E408" s="543"/>
      <c r="F408" s="543"/>
    </row>
    <row r="409" customHeight="1" spans="3:6">
      <c r="C409" s="776"/>
      <c r="D409" s="543"/>
      <c r="E409" s="543"/>
      <c r="F409" s="543"/>
    </row>
    <row r="410" customHeight="1" spans="3:6">
      <c r="C410" s="776"/>
      <c r="D410" s="543"/>
      <c r="E410" s="543"/>
      <c r="F410" s="543"/>
    </row>
    <row r="411" customHeight="1" spans="3:6">
      <c r="C411" s="776"/>
      <c r="D411" s="543"/>
      <c r="E411" s="543"/>
      <c r="F411" s="543"/>
    </row>
    <row r="412" customHeight="1" spans="3:6">
      <c r="C412" s="776"/>
      <c r="D412" s="543"/>
      <c r="E412" s="543"/>
      <c r="F412" s="543"/>
    </row>
    <row r="413" customHeight="1" spans="3:6">
      <c r="C413" s="776"/>
      <c r="D413" s="543"/>
      <c r="E413" s="543"/>
      <c r="F413" s="543"/>
    </row>
    <row r="414" customHeight="1" spans="3:6">
      <c r="C414" s="776"/>
      <c r="D414" s="543"/>
      <c r="E414" s="543"/>
      <c r="F414" s="543"/>
    </row>
    <row r="415" customHeight="1" spans="3:6">
      <c r="C415" s="776"/>
      <c r="D415" s="543"/>
      <c r="E415" s="543"/>
      <c r="F415" s="543"/>
    </row>
    <row r="416" customHeight="1" spans="3:6">
      <c r="C416" s="776"/>
      <c r="D416" s="543"/>
      <c r="E416" s="543"/>
      <c r="F416" s="543"/>
    </row>
    <row r="417" customHeight="1" spans="3:6">
      <c r="C417" s="776"/>
      <c r="D417" s="543"/>
      <c r="E417" s="543"/>
      <c r="F417" s="543"/>
    </row>
    <row r="418" customHeight="1" spans="3:6">
      <c r="C418" s="776"/>
      <c r="D418" s="543"/>
      <c r="E418" s="543"/>
      <c r="F418" s="543"/>
    </row>
    <row r="419" customHeight="1" spans="3:6">
      <c r="C419" s="776"/>
      <c r="D419" s="543"/>
      <c r="E419" s="543"/>
      <c r="F419" s="543"/>
    </row>
    <row r="420" customHeight="1" spans="3:6">
      <c r="C420" s="776"/>
      <c r="D420" s="543"/>
      <c r="E420" s="543"/>
      <c r="F420" s="543"/>
    </row>
    <row r="421" customHeight="1" spans="3:6">
      <c r="C421" s="776"/>
      <c r="D421" s="543"/>
      <c r="E421" s="543"/>
      <c r="F421" s="543"/>
    </row>
    <row r="422" customHeight="1" spans="3:6">
      <c r="C422" s="776"/>
      <c r="D422" s="543"/>
      <c r="E422" s="543"/>
      <c r="F422" s="543"/>
    </row>
    <row r="423" customHeight="1" spans="3:6">
      <c r="C423" s="776"/>
      <c r="D423" s="543"/>
      <c r="E423" s="543"/>
      <c r="F423" s="543"/>
    </row>
    <row r="424" customHeight="1" spans="3:6">
      <c r="C424" s="776"/>
      <c r="D424" s="543"/>
      <c r="E424" s="543"/>
      <c r="F424" s="543"/>
    </row>
    <row r="425" customHeight="1" spans="3:6">
      <c r="C425" s="776"/>
      <c r="D425" s="543"/>
      <c r="E425" s="543"/>
      <c r="F425" s="543"/>
    </row>
    <row r="426" customHeight="1" spans="3:6">
      <c r="C426" s="776"/>
      <c r="D426" s="543"/>
      <c r="E426" s="543"/>
      <c r="F426" s="543"/>
    </row>
    <row r="427" customHeight="1" spans="3:6">
      <c r="C427" s="776"/>
      <c r="D427" s="543"/>
      <c r="E427" s="543"/>
      <c r="F427" s="543"/>
    </row>
    <row r="428" customHeight="1" spans="3:6">
      <c r="C428" s="776"/>
      <c r="D428" s="543"/>
      <c r="E428" s="543"/>
      <c r="F428" s="543"/>
    </row>
    <row r="429" customHeight="1" spans="3:6">
      <c r="C429" s="776"/>
      <c r="D429" s="543"/>
      <c r="E429" s="543"/>
      <c r="F429" s="543"/>
    </row>
    <row r="430" customHeight="1" spans="3:6">
      <c r="C430" s="776"/>
      <c r="D430" s="543"/>
      <c r="E430" s="543"/>
      <c r="F430" s="543"/>
    </row>
    <row r="431" customHeight="1" spans="3:6">
      <c r="C431" s="776"/>
      <c r="D431" s="543"/>
      <c r="E431" s="543"/>
      <c r="F431" s="543"/>
    </row>
    <row r="432" customHeight="1" spans="3:6">
      <c r="C432" s="776"/>
      <c r="D432" s="543"/>
      <c r="E432" s="543"/>
      <c r="F432" s="543"/>
    </row>
    <row r="433" customHeight="1" spans="3:6">
      <c r="C433" s="776"/>
      <c r="D433" s="543"/>
      <c r="E433" s="543"/>
      <c r="F433" s="543"/>
    </row>
    <row r="434" customHeight="1" spans="3:6">
      <c r="C434" s="776"/>
      <c r="D434" s="543"/>
      <c r="E434" s="543"/>
      <c r="F434" s="543"/>
    </row>
    <row r="435" customHeight="1" spans="3:6">
      <c r="C435" s="776"/>
      <c r="D435" s="543"/>
      <c r="E435" s="543"/>
      <c r="F435" s="543"/>
    </row>
    <row r="436" customHeight="1" spans="3:6">
      <c r="C436" s="776"/>
      <c r="D436" s="543"/>
      <c r="E436" s="543"/>
      <c r="F436" s="543"/>
    </row>
    <row r="437" customHeight="1" spans="3:6">
      <c r="C437" s="776"/>
      <c r="D437" s="543"/>
      <c r="E437" s="543"/>
      <c r="F437" s="543"/>
    </row>
    <row r="438" customHeight="1" spans="3:6">
      <c r="C438" s="776"/>
      <c r="D438" s="543"/>
      <c r="E438" s="543"/>
      <c r="F438" s="543"/>
    </row>
    <row r="439" customHeight="1" spans="3:6">
      <c r="C439" s="776"/>
      <c r="D439" s="543"/>
      <c r="E439" s="543"/>
      <c r="F439" s="543"/>
    </row>
    <row r="440" customHeight="1" spans="3:6">
      <c r="C440" s="776"/>
      <c r="D440" s="543"/>
      <c r="E440" s="543"/>
      <c r="F440" s="543"/>
    </row>
    <row r="441" customHeight="1" spans="3:6">
      <c r="C441" s="776"/>
      <c r="D441" s="543"/>
      <c r="E441" s="543"/>
      <c r="F441" s="543"/>
    </row>
    <row r="442" customHeight="1" spans="3:6">
      <c r="C442" s="776"/>
      <c r="D442" s="543"/>
      <c r="E442" s="543"/>
      <c r="F442" s="543"/>
    </row>
    <row r="443" customHeight="1" spans="3:6">
      <c r="C443" s="776"/>
      <c r="D443" s="543"/>
      <c r="E443" s="543"/>
      <c r="F443" s="543"/>
    </row>
    <row r="444" customHeight="1" spans="3:6">
      <c r="C444" s="776"/>
      <c r="D444" s="543"/>
      <c r="E444" s="543"/>
      <c r="F444" s="543"/>
    </row>
    <row r="445" customHeight="1" spans="3:6">
      <c r="C445" s="776"/>
      <c r="D445" s="543"/>
      <c r="E445" s="543"/>
      <c r="F445" s="543"/>
    </row>
    <row r="446" customHeight="1" spans="3:6">
      <c r="C446" s="776"/>
      <c r="D446" s="543"/>
      <c r="E446" s="543"/>
      <c r="F446" s="543"/>
    </row>
    <row r="447" customHeight="1" spans="3:6">
      <c r="C447" s="776"/>
      <c r="D447" s="543"/>
      <c r="E447" s="543"/>
      <c r="F447" s="543"/>
    </row>
    <row r="448" customHeight="1" spans="3:6">
      <c r="C448" s="776"/>
      <c r="D448" s="543"/>
      <c r="E448" s="543"/>
      <c r="F448" s="543"/>
    </row>
    <row r="449" customHeight="1" spans="3:6">
      <c r="C449" s="776"/>
      <c r="D449" s="543"/>
      <c r="E449" s="543"/>
      <c r="F449" s="543"/>
    </row>
    <row r="450" customHeight="1" spans="3:6">
      <c r="C450" s="776"/>
      <c r="D450" s="543"/>
      <c r="E450" s="543"/>
      <c r="F450" s="543"/>
    </row>
    <row r="451" customHeight="1" spans="3:6">
      <c r="C451" s="776"/>
      <c r="D451" s="543"/>
      <c r="E451" s="543"/>
      <c r="F451" s="543"/>
    </row>
    <row r="452" customHeight="1" spans="3:6">
      <c r="C452" s="776"/>
      <c r="D452" s="543"/>
      <c r="E452" s="543"/>
      <c r="F452" s="543"/>
    </row>
    <row r="453" customHeight="1" spans="3:6">
      <c r="C453" s="776"/>
      <c r="D453" s="543"/>
      <c r="E453" s="543"/>
      <c r="F453" s="543"/>
    </row>
    <row r="454" customHeight="1" spans="3:6">
      <c r="C454" s="776"/>
      <c r="D454" s="543"/>
      <c r="E454" s="543"/>
      <c r="F454" s="543"/>
    </row>
    <row r="455" customHeight="1" spans="3:6">
      <c r="C455" s="776"/>
      <c r="D455" s="543"/>
      <c r="E455" s="543"/>
      <c r="F455" s="543"/>
    </row>
    <row r="456" customHeight="1" spans="3:6">
      <c r="C456" s="776"/>
      <c r="D456" s="543"/>
      <c r="E456" s="543"/>
      <c r="F456" s="543"/>
    </row>
    <row r="457" customHeight="1" spans="3:6">
      <c r="C457" s="776"/>
      <c r="D457" s="543"/>
      <c r="E457" s="543"/>
      <c r="F457" s="543"/>
    </row>
    <row r="458" customHeight="1" spans="3:6">
      <c r="C458" s="776"/>
      <c r="D458" s="543"/>
      <c r="E458" s="543"/>
      <c r="F458" s="543"/>
    </row>
    <row r="459" customHeight="1" spans="3:6">
      <c r="C459" s="776"/>
      <c r="D459" s="543"/>
      <c r="E459" s="543"/>
      <c r="F459" s="543"/>
    </row>
    <row r="460" customHeight="1" spans="3:6">
      <c r="C460" s="776"/>
      <c r="D460" s="543"/>
      <c r="E460" s="543"/>
      <c r="F460" s="543"/>
    </row>
    <row r="461" customHeight="1" spans="3:6">
      <c r="C461" s="776"/>
      <c r="D461" s="543"/>
      <c r="E461" s="543"/>
      <c r="F461" s="543"/>
    </row>
    <row r="462" customHeight="1" spans="3:6">
      <c r="C462" s="776"/>
      <c r="D462" s="543"/>
      <c r="E462" s="543"/>
      <c r="F462" s="543"/>
    </row>
    <row r="463" customHeight="1" spans="3:6">
      <c r="C463" s="776"/>
      <c r="D463" s="543"/>
      <c r="E463" s="543"/>
      <c r="F463" s="543"/>
    </row>
    <row r="464" customHeight="1" spans="3:6">
      <c r="C464" s="776"/>
      <c r="D464" s="543"/>
      <c r="E464" s="543"/>
      <c r="F464" s="543"/>
    </row>
    <row r="465" customHeight="1" spans="3:6">
      <c r="C465" s="776"/>
      <c r="D465" s="543"/>
      <c r="E465" s="543"/>
      <c r="F465" s="543"/>
    </row>
    <row r="466" customHeight="1" spans="3:6">
      <c r="C466" s="776"/>
      <c r="D466" s="543"/>
      <c r="E466" s="543"/>
      <c r="F466" s="543"/>
    </row>
    <row r="467" customHeight="1" spans="3:6">
      <c r="C467" s="776"/>
      <c r="D467" s="543"/>
      <c r="E467" s="543"/>
      <c r="F467" s="543"/>
    </row>
    <row r="468" customHeight="1" spans="3:6">
      <c r="C468" s="776"/>
      <c r="D468" s="543"/>
      <c r="E468" s="543"/>
      <c r="F468" s="543"/>
    </row>
    <row r="469" customHeight="1" spans="3:6">
      <c r="C469" s="776"/>
      <c r="D469" s="543"/>
      <c r="E469" s="543"/>
      <c r="F469" s="543"/>
    </row>
    <row r="470" customHeight="1" spans="3:6">
      <c r="C470" s="776"/>
      <c r="D470" s="543"/>
      <c r="E470" s="543"/>
      <c r="F470" s="543"/>
    </row>
    <row r="471" customHeight="1" spans="3:6">
      <c r="C471" s="776"/>
      <c r="D471" s="543"/>
      <c r="E471" s="543"/>
      <c r="F471" s="543"/>
    </row>
    <row r="472" customHeight="1" spans="3:6">
      <c r="C472" s="776"/>
      <c r="D472" s="543"/>
      <c r="E472" s="543"/>
      <c r="F472" s="543"/>
    </row>
    <row r="473" customHeight="1" spans="3:6">
      <c r="C473" s="776"/>
      <c r="D473" s="543"/>
      <c r="E473" s="543"/>
      <c r="F473" s="543"/>
    </row>
    <row r="474" customHeight="1" spans="3:6">
      <c r="C474" s="776"/>
      <c r="D474" s="543"/>
      <c r="E474" s="543"/>
      <c r="F474" s="543"/>
    </row>
    <row r="475" customHeight="1" spans="3:6">
      <c r="C475" s="776"/>
      <c r="D475" s="543"/>
      <c r="E475" s="543"/>
      <c r="F475" s="543"/>
    </row>
    <row r="476" customHeight="1" spans="3:6">
      <c r="C476" s="776"/>
      <c r="D476" s="543"/>
      <c r="E476" s="543"/>
      <c r="F476" s="543"/>
    </row>
    <row r="477" customHeight="1" spans="3:6">
      <c r="C477" s="776"/>
      <c r="D477" s="543"/>
      <c r="E477" s="543"/>
      <c r="F477" s="543"/>
    </row>
    <row r="478" customHeight="1" spans="3:6">
      <c r="C478" s="776"/>
      <c r="D478" s="543"/>
      <c r="E478" s="543"/>
      <c r="F478" s="543"/>
    </row>
    <row r="479" customHeight="1" spans="3:6">
      <c r="C479" s="776"/>
      <c r="D479" s="543"/>
      <c r="E479" s="543"/>
      <c r="F479" s="543"/>
    </row>
    <row r="480" customHeight="1" spans="3:6">
      <c r="C480" s="776"/>
      <c r="D480" s="543"/>
      <c r="E480" s="543"/>
      <c r="F480" s="543"/>
    </row>
    <row r="481" customHeight="1" spans="3:6">
      <c r="C481" s="776"/>
      <c r="D481" s="543"/>
      <c r="E481" s="543"/>
      <c r="F481" s="543"/>
    </row>
    <row r="482" customHeight="1" spans="3:6">
      <c r="C482" s="776"/>
      <c r="D482" s="543"/>
      <c r="E482" s="543"/>
      <c r="F482" s="543"/>
    </row>
    <row r="483" customHeight="1" spans="3:6">
      <c r="C483" s="776"/>
      <c r="D483" s="543"/>
      <c r="E483" s="543"/>
      <c r="F483" s="543"/>
    </row>
    <row r="484" customHeight="1" spans="3:6">
      <c r="C484" s="776"/>
      <c r="D484" s="543"/>
      <c r="E484" s="543"/>
      <c r="F484" s="543"/>
    </row>
    <row r="485" customHeight="1" spans="3:6">
      <c r="C485" s="776"/>
      <c r="D485" s="543"/>
      <c r="E485" s="543"/>
      <c r="F485" s="543"/>
    </row>
    <row r="486" customHeight="1" spans="3:6">
      <c r="C486" s="776"/>
      <c r="D486" s="543"/>
      <c r="E486" s="543"/>
      <c r="F486" s="543"/>
    </row>
    <row r="487" customHeight="1" spans="3:6">
      <c r="C487" s="776"/>
      <c r="D487" s="543"/>
      <c r="E487" s="543"/>
      <c r="F487" s="543"/>
    </row>
    <row r="488" customHeight="1" spans="3:6">
      <c r="C488" s="776"/>
      <c r="D488" s="543"/>
      <c r="E488" s="543"/>
      <c r="F488" s="543"/>
    </row>
    <row r="489" customHeight="1" spans="3:6">
      <c r="C489" s="776"/>
      <c r="D489" s="543"/>
      <c r="E489" s="543"/>
      <c r="F489" s="543"/>
    </row>
    <row r="490" customHeight="1" spans="3:6">
      <c r="C490" s="776"/>
      <c r="D490" s="543"/>
      <c r="E490" s="543"/>
      <c r="F490" s="543"/>
    </row>
    <row r="491" customHeight="1" spans="3:6">
      <c r="C491" s="776"/>
      <c r="D491" s="543"/>
      <c r="E491" s="543"/>
      <c r="F491" s="543"/>
    </row>
    <row r="492" customHeight="1" spans="3:6">
      <c r="C492" s="776"/>
      <c r="D492" s="543"/>
      <c r="E492" s="543"/>
      <c r="F492" s="543"/>
    </row>
    <row r="493" customHeight="1" spans="3:6">
      <c r="C493" s="776"/>
      <c r="D493" s="543"/>
      <c r="E493" s="543"/>
      <c r="F493" s="543"/>
    </row>
    <row r="494" customHeight="1" spans="3:6">
      <c r="C494" s="776"/>
      <c r="D494" s="543"/>
      <c r="E494" s="543"/>
      <c r="F494" s="543"/>
    </row>
    <row r="495" customHeight="1" spans="3:6">
      <c r="C495" s="776"/>
      <c r="D495" s="543"/>
      <c r="E495" s="543"/>
      <c r="F495" s="543"/>
    </row>
    <row r="496" customHeight="1" spans="3:6">
      <c r="C496" s="776"/>
      <c r="D496" s="543"/>
      <c r="E496" s="543"/>
      <c r="F496" s="543"/>
    </row>
    <row r="497" customHeight="1" spans="3:6">
      <c r="C497" s="776"/>
      <c r="D497" s="543"/>
      <c r="E497" s="543"/>
      <c r="F497" s="543"/>
    </row>
    <row r="498" customHeight="1" spans="3:6">
      <c r="C498" s="776"/>
      <c r="D498" s="543"/>
      <c r="E498" s="543"/>
      <c r="F498" s="543"/>
    </row>
    <row r="499" customHeight="1" spans="3:6">
      <c r="C499" s="776"/>
      <c r="D499" s="543"/>
      <c r="E499" s="543"/>
      <c r="F499" s="543"/>
    </row>
    <row r="500" customHeight="1" spans="3:6">
      <c r="C500" s="776"/>
      <c r="D500" s="543"/>
      <c r="E500" s="543"/>
      <c r="F500" s="543"/>
    </row>
    <row r="501" customHeight="1" spans="3:6">
      <c r="C501" s="776"/>
      <c r="D501" s="543"/>
      <c r="E501" s="543"/>
      <c r="F501" s="543"/>
    </row>
    <row r="502" customHeight="1" spans="3:6">
      <c r="C502" s="776"/>
      <c r="D502" s="543"/>
      <c r="E502" s="543"/>
      <c r="F502" s="543"/>
    </row>
    <row r="503" customHeight="1" spans="3:6">
      <c r="C503" s="776"/>
      <c r="D503" s="543"/>
      <c r="E503" s="543"/>
      <c r="F503" s="543"/>
    </row>
    <row r="504" customHeight="1" spans="3:6">
      <c r="C504" s="776"/>
      <c r="D504" s="543"/>
      <c r="E504" s="543"/>
      <c r="F504" s="543"/>
    </row>
    <row r="505" customHeight="1" spans="3:6">
      <c r="C505" s="776"/>
      <c r="D505" s="543"/>
      <c r="E505" s="543"/>
      <c r="F505" s="543"/>
    </row>
    <row r="506" customHeight="1" spans="3:6">
      <c r="C506" s="776"/>
      <c r="D506" s="543"/>
      <c r="E506" s="543"/>
      <c r="F506" s="543"/>
    </row>
    <row r="507" customHeight="1" spans="3:6">
      <c r="C507" s="776"/>
      <c r="D507" s="543"/>
      <c r="E507" s="543"/>
      <c r="F507" s="543"/>
    </row>
    <row r="508" customHeight="1" spans="3:6">
      <c r="C508" s="776"/>
      <c r="D508" s="543"/>
      <c r="E508" s="543"/>
      <c r="F508" s="543"/>
    </row>
    <row r="509" customHeight="1" spans="3:6">
      <c r="C509" s="776"/>
      <c r="D509" s="543"/>
      <c r="E509" s="543"/>
      <c r="F509" s="543"/>
    </row>
    <row r="510" customHeight="1" spans="3:6">
      <c r="C510" s="776"/>
      <c r="D510" s="543"/>
      <c r="E510" s="543"/>
      <c r="F510" s="543"/>
    </row>
    <row r="511" customHeight="1" spans="3:6">
      <c r="C511" s="776"/>
      <c r="D511" s="543"/>
      <c r="E511" s="543"/>
      <c r="F511" s="543"/>
    </row>
    <row r="512" customHeight="1" spans="3:6">
      <c r="C512" s="776"/>
      <c r="D512" s="543"/>
      <c r="E512" s="543"/>
      <c r="F512" s="543"/>
    </row>
    <row r="513" customHeight="1" spans="3:6">
      <c r="C513" s="776"/>
      <c r="D513" s="543"/>
      <c r="E513" s="543"/>
      <c r="F513" s="543"/>
    </row>
    <row r="514" customHeight="1" spans="3:6">
      <c r="C514" s="776"/>
      <c r="D514" s="543"/>
      <c r="E514" s="543"/>
      <c r="F514" s="543"/>
    </row>
    <row r="515" customHeight="1" spans="3:6">
      <c r="C515" s="776"/>
      <c r="D515" s="543"/>
      <c r="E515" s="543"/>
      <c r="F515" s="543"/>
    </row>
    <row r="516" customHeight="1" spans="3:6">
      <c r="C516" s="776"/>
      <c r="D516" s="543"/>
      <c r="E516" s="543"/>
      <c r="F516" s="543"/>
    </row>
    <row r="517" customHeight="1" spans="3:6">
      <c r="C517" s="776"/>
      <c r="D517" s="543"/>
      <c r="E517" s="543"/>
      <c r="F517" s="543"/>
    </row>
    <row r="518" customHeight="1" spans="3:6">
      <c r="C518" s="776"/>
      <c r="D518" s="543"/>
      <c r="E518" s="543"/>
      <c r="F518" s="543"/>
    </row>
    <row r="519" customHeight="1" spans="3:6">
      <c r="C519" s="776"/>
      <c r="D519" s="543"/>
      <c r="E519" s="543"/>
      <c r="F519" s="543"/>
    </row>
    <row r="520" customHeight="1" spans="3:6">
      <c r="C520" s="776"/>
      <c r="D520" s="543"/>
      <c r="E520" s="543"/>
      <c r="F520" s="543"/>
    </row>
    <row r="521" customHeight="1" spans="3:6">
      <c r="C521" s="776"/>
      <c r="D521" s="543"/>
      <c r="E521" s="543"/>
      <c r="F521" s="543"/>
    </row>
    <row r="522" customHeight="1" spans="3:6">
      <c r="C522" s="776"/>
      <c r="D522" s="543"/>
      <c r="E522" s="543"/>
      <c r="F522" s="543"/>
    </row>
    <row r="523" customHeight="1" spans="3:6">
      <c r="C523" s="776"/>
      <c r="D523" s="543"/>
      <c r="E523" s="543"/>
      <c r="F523" s="543"/>
    </row>
    <row r="524" customHeight="1" spans="3:6">
      <c r="C524" s="776"/>
      <c r="D524" s="543"/>
      <c r="E524" s="543"/>
      <c r="F524" s="543"/>
    </row>
    <row r="525" customHeight="1" spans="3:6">
      <c r="C525" s="776"/>
      <c r="D525" s="543"/>
      <c r="E525" s="543"/>
      <c r="F525" s="543"/>
    </row>
    <row r="526" customHeight="1" spans="3:6">
      <c r="C526" s="776"/>
      <c r="D526" s="543"/>
      <c r="E526" s="543"/>
      <c r="F526" s="543"/>
    </row>
    <row r="527" customHeight="1" spans="3:6">
      <c r="C527" s="776"/>
      <c r="D527" s="543"/>
      <c r="E527" s="543"/>
      <c r="F527" s="543"/>
    </row>
    <row r="528" customHeight="1" spans="3:6">
      <c r="C528" s="776"/>
      <c r="D528" s="543"/>
      <c r="E528" s="543"/>
      <c r="F528" s="543"/>
    </row>
    <row r="529" customHeight="1" spans="3:6">
      <c r="C529" s="776"/>
      <c r="D529" s="543"/>
      <c r="E529" s="543"/>
      <c r="F529" s="543"/>
    </row>
    <row r="530" customHeight="1" spans="3:6">
      <c r="C530" s="776"/>
      <c r="D530" s="543"/>
      <c r="E530" s="543"/>
      <c r="F530" s="543"/>
    </row>
    <row r="531" customHeight="1" spans="3:6">
      <c r="C531" s="776"/>
      <c r="D531" s="543"/>
      <c r="E531" s="543"/>
      <c r="F531" s="543"/>
    </row>
    <row r="532" customHeight="1" spans="3:6">
      <c r="C532" s="776"/>
      <c r="D532" s="543"/>
      <c r="E532" s="543"/>
      <c r="F532" s="543"/>
    </row>
    <row r="533" customHeight="1" spans="3:6">
      <c r="C533" s="776"/>
      <c r="D533" s="543"/>
      <c r="E533" s="543"/>
      <c r="F533" s="543"/>
    </row>
    <row r="534" customHeight="1" spans="3:6">
      <c r="C534" s="776"/>
      <c r="D534" s="543"/>
      <c r="E534" s="543"/>
      <c r="F534" s="543"/>
    </row>
    <row r="535" customHeight="1" spans="3:6">
      <c r="C535" s="776"/>
      <c r="D535" s="543"/>
      <c r="E535" s="543"/>
      <c r="F535" s="543"/>
    </row>
    <row r="536" customHeight="1" spans="3:6">
      <c r="C536" s="776"/>
      <c r="D536" s="543"/>
      <c r="E536" s="543"/>
      <c r="F536" s="543"/>
    </row>
    <row r="537" customHeight="1" spans="3:6">
      <c r="C537" s="776"/>
      <c r="D537" s="543"/>
      <c r="E537" s="543"/>
      <c r="F537" s="543"/>
    </row>
    <row r="538" customHeight="1" spans="3:6">
      <c r="C538" s="776"/>
      <c r="D538" s="543"/>
      <c r="E538" s="543"/>
      <c r="F538" s="543"/>
    </row>
    <row r="539" customHeight="1" spans="3:6">
      <c r="C539" s="776"/>
      <c r="D539" s="543"/>
      <c r="E539" s="543"/>
      <c r="F539" s="543"/>
    </row>
    <row r="540" customHeight="1" spans="3:6">
      <c r="C540" s="776"/>
      <c r="D540" s="543"/>
      <c r="E540" s="543"/>
      <c r="F540" s="543"/>
    </row>
    <row r="541" customHeight="1" spans="3:6">
      <c r="C541" s="776"/>
      <c r="D541" s="543"/>
      <c r="E541" s="543"/>
      <c r="F541" s="543"/>
    </row>
    <row r="542" customHeight="1" spans="3:6">
      <c r="C542" s="776"/>
      <c r="D542" s="543"/>
      <c r="E542" s="543"/>
      <c r="F542" s="543"/>
    </row>
    <row r="543" customHeight="1" spans="3:6">
      <c r="C543" s="776"/>
      <c r="D543" s="543"/>
      <c r="E543" s="543"/>
      <c r="F543" s="543"/>
    </row>
    <row r="544" customHeight="1" spans="3:6">
      <c r="C544" s="776"/>
      <c r="D544" s="543"/>
      <c r="E544" s="543"/>
      <c r="F544" s="543"/>
    </row>
    <row r="545" customHeight="1" spans="3:6">
      <c r="C545" s="776"/>
      <c r="D545" s="543"/>
      <c r="E545" s="543"/>
      <c r="F545" s="543"/>
    </row>
    <row r="546" customHeight="1" spans="3:6">
      <c r="C546" s="776"/>
      <c r="D546" s="543"/>
      <c r="E546" s="543"/>
      <c r="F546" s="543"/>
    </row>
    <row r="547" customHeight="1" spans="3:6">
      <c r="C547" s="776"/>
      <c r="D547" s="543"/>
      <c r="E547" s="543"/>
      <c r="F547" s="543"/>
    </row>
    <row r="548" customHeight="1" spans="3:6">
      <c r="C548" s="776"/>
      <c r="D548" s="543"/>
      <c r="E548" s="543"/>
      <c r="F548" s="543"/>
    </row>
    <row r="549" customHeight="1" spans="3:6">
      <c r="C549" s="776"/>
      <c r="D549" s="543"/>
      <c r="E549" s="543"/>
      <c r="F549" s="543"/>
    </row>
    <row r="550" customHeight="1" spans="3:6">
      <c r="C550" s="776"/>
      <c r="D550" s="543"/>
      <c r="E550" s="543"/>
      <c r="F550" s="543"/>
    </row>
    <row r="551" customHeight="1" spans="3:6">
      <c r="C551" s="776"/>
      <c r="D551" s="543"/>
      <c r="E551" s="543"/>
      <c r="F551" s="543"/>
    </row>
    <row r="552" customHeight="1" spans="3:6">
      <c r="C552" s="776"/>
      <c r="D552" s="543"/>
      <c r="E552" s="543"/>
      <c r="F552" s="543"/>
    </row>
    <row r="553" customHeight="1" spans="3:6">
      <c r="C553" s="776"/>
      <c r="D553" s="543"/>
      <c r="E553" s="543"/>
      <c r="F553" s="543"/>
    </row>
    <row r="554" customHeight="1" spans="3:6">
      <c r="C554" s="776"/>
      <c r="D554" s="543"/>
      <c r="E554" s="543"/>
      <c r="F554" s="543"/>
    </row>
    <row r="555" customHeight="1" spans="3:6">
      <c r="C555" s="776"/>
      <c r="D555" s="543"/>
      <c r="E555" s="543"/>
      <c r="F555" s="543"/>
    </row>
    <row r="556" customHeight="1" spans="3:6">
      <c r="C556" s="776"/>
      <c r="D556" s="543"/>
      <c r="E556" s="543"/>
      <c r="F556" s="543"/>
    </row>
    <row r="557" customHeight="1" spans="3:6">
      <c r="C557" s="776"/>
      <c r="D557" s="543"/>
      <c r="E557" s="543"/>
      <c r="F557" s="543"/>
    </row>
    <row r="558" customHeight="1" spans="3:6">
      <c r="C558" s="776"/>
      <c r="D558" s="543"/>
      <c r="E558" s="543"/>
      <c r="F558" s="543"/>
    </row>
    <row r="559" customHeight="1" spans="3:6">
      <c r="C559" s="776"/>
      <c r="D559" s="543"/>
      <c r="E559" s="543"/>
      <c r="F559" s="543"/>
    </row>
    <row r="560" customHeight="1" spans="3:6">
      <c r="C560" s="776"/>
      <c r="D560" s="543"/>
      <c r="E560" s="543"/>
      <c r="F560" s="543"/>
    </row>
    <row r="561" customHeight="1" spans="3:6">
      <c r="C561" s="776"/>
      <c r="D561" s="543"/>
      <c r="E561" s="543"/>
      <c r="F561" s="543"/>
    </row>
    <row r="562" customHeight="1" spans="3:6">
      <c r="C562" s="776"/>
      <c r="D562" s="543"/>
      <c r="E562" s="543"/>
      <c r="F562" s="543"/>
    </row>
    <row r="563" customHeight="1" spans="3:6">
      <c r="C563" s="776"/>
      <c r="D563" s="543"/>
      <c r="E563" s="543"/>
      <c r="F563" s="543"/>
    </row>
    <row r="564" customHeight="1" spans="3:6">
      <c r="C564" s="776"/>
      <c r="D564" s="543"/>
      <c r="E564" s="543"/>
      <c r="F564" s="543"/>
    </row>
    <row r="565" customHeight="1" spans="3:6">
      <c r="C565" s="776"/>
      <c r="D565" s="543"/>
      <c r="E565" s="543"/>
      <c r="F565" s="543"/>
    </row>
    <row r="566" customHeight="1" spans="3:6">
      <c r="C566" s="776"/>
      <c r="D566" s="543"/>
      <c r="E566" s="543"/>
      <c r="F566" s="543"/>
    </row>
    <row r="567" customHeight="1" spans="3:6">
      <c r="C567" s="776"/>
      <c r="D567" s="543"/>
      <c r="E567" s="543"/>
      <c r="F567" s="543"/>
    </row>
    <row r="568" customHeight="1" spans="3:6">
      <c r="C568" s="776"/>
      <c r="D568" s="543"/>
      <c r="E568" s="543"/>
      <c r="F568" s="543"/>
    </row>
    <row r="569" customHeight="1" spans="3:6">
      <c r="C569" s="776"/>
      <c r="D569" s="543"/>
      <c r="E569" s="543"/>
      <c r="F569" s="543"/>
    </row>
    <row r="570" customHeight="1" spans="3:6">
      <c r="C570" s="776"/>
      <c r="D570" s="543"/>
      <c r="E570" s="543"/>
      <c r="F570" s="543"/>
    </row>
    <row r="571" customHeight="1" spans="3:6">
      <c r="C571" s="776"/>
      <c r="D571" s="543"/>
      <c r="E571" s="543"/>
      <c r="F571" s="543"/>
    </row>
    <row r="572" customHeight="1" spans="3:6">
      <c r="C572" s="776"/>
      <c r="D572" s="543"/>
      <c r="E572" s="543"/>
      <c r="F572" s="543"/>
    </row>
    <row r="573" customHeight="1" spans="3:6">
      <c r="C573" s="776"/>
      <c r="D573" s="543"/>
      <c r="E573" s="543"/>
      <c r="F573" s="543"/>
    </row>
    <row r="574" customHeight="1" spans="3:6">
      <c r="C574" s="776"/>
      <c r="D574" s="543"/>
      <c r="E574" s="543"/>
      <c r="F574" s="543"/>
    </row>
    <row r="575" customHeight="1" spans="3:6">
      <c r="C575" s="776"/>
      <c r="D575" s="543"/>
      <c r="E575" s="543"/>
      <c r="F575" s="543"/>
    </row>
    <row r="576" customHeight="1" spans="3:6">
      <c r="C576" s="776"/>
      <c r="D576" s="543"/>
      <c r="E576" s="543"/>
      <c r="F576" s="543"/>
    </row>
    <row r="577" customHeight="1" spans="3:6">
      <c r="C577" s="776"/>
      <c r="D577" s="543"/>
      <c r="E577" s="543"/>
      <c r="F577" s="543"/>
    </row>
    <row r="578" customHeight="1" spans="3:6">
      <c r="C578" s="776"/>
      <c r="D578" s="543"/>
      <c r="E578" s="543"/>
      <c r="F578" s="543"/>
    </row>
    <row r="579" customHeight="1" spans="3:6">
      <c r="C579" s="776"/>
      <c r="D579" s="543"/>
      <c r="E579" s="543"/>
      <c r="F579" s="543"/>
    </row>
    <row r="580" customHeight="1" spans="3:6">
      <c r="C580" s="776"/>
      <c r="D580" s="543"/>
      <c r="E580" s="543"/>
      <c r="F580" s="543"/>
    </row>
    <row r="581" customHeight="1" spans="3:6">
      <c r="C581" s="776"/>
      <c r="D581" s="543"/>
      <c r="E581" s="543"/>
      <c r="F581" s="543"/>
    </row>
    <row r="582" customHeight="1" spans="3:6">
      <c r="C582" s="776"/>
      <c r="D582" s="543"/>
      <c r="E582" s="543"/>
      <c r="F582" s="543"/>
    </row>
    <row r="583" customHeight="1" spans="3:6">
      <c r="C583" s="776"/>
      <c r="D583" s="543"/>
      <c r="E583" s="543"/>
      <c r="F583" s="543"/>
    </row>
    <row r="584" customHeight="1" spans="3:6">
      <c r="C584" s="776"/>
      <c r="D584" s="543"/>
      <c r="E584" s="543"/>
      <c r="F584" s="543"/>
    </row>
    <row r="585" customHeight="1" spans="3:6">
      <c r="C585" s="776"/>
      <c r="D585" s="543"/>
      <c r="E585" s="543"/>
      <c r="F585" s="543"/>
    </row>
    <row r="586" customHeight="1" spans="3:6">
      <c r="C586" s="776"/>
      <c r="D586" s="543"/>
      <c r="E586" s="543"/>
      <c r="F586" s="543"/>
    </row>
    <row r="587" customHeight="1" spans="3:6">
      <c r="C587" s="776"/>
      <c r="D587" s="543"/>
      <c r="E587" s="543"/>
      <c r="F587" s="543"/>
    </row>
    <row r="588" customHeight="1" spans="3:6">
      <c r="C588" s="776"/>
      <c r="D588" s="543"/>
      <c r="E588" s="543"/>
      <c r="F588" s="543"/>
    </row>
    <row r="589" customHeight="1" spans="3:6">
      <c r="C589" s="776"/>
      <c r="D589" s="543"/>
      <c r="E589" s="543"/>
      <c r="F589" s="543"/>
    </row>
    <row r="590" customHeight="1" spans="3:6">
      <c r="C590" s="776"/>
      <c r="D590" s="543"/>
      <c r="E590" s="543"/>
      <c r="F590" s="543"/>
    </row>
    <row r="591" customHeight="1" spans="3:6">
      <c r="C591" s="776"/>
      <c r="D591" s="543"/>
      <c r="E591" s="543"/>
      <c r="F591" s="543"/>
    </row>
    <row r="592" customHeight="1" spans="3:6">
      <c r="C592" s="776"/>
      <c r="D592" s="543"/>
      <c r="E592" s="543"/>
      <c r="F592" s="543"/>
    </row>
    <row r="593" customHeight="1" spans="3:6">
      <c r="C593" s="776"/>
      <c r="D593" s="543"/>
      <c r="E593" s="543"/>
      <c r="F593" s="543"/>
    </row>
    <row r="594" customHeight="1" spans="3:6">
      <c r="C594" s="776"/>
      <c r="D594" s="543"/>
      <c r="E594" s="543"/>
      <c r="F594" s="543"/>
    </row>
    <row r="595" customHeight="1" spans="3:6">
      <c r="C595" s="776"/>
      <c r="D595" s="543"/>
      <c r="E595" s="543"/>
      <c r="F595" s="543"/>
    </row>
    <row r="596" customHeight="1" spans="3:6">
      <c r="C596" s="776"/>
      <c r="D596" s="543"/>
      <c r="E596" s="543"/>
      <c r="F596" s="543"/>
    </row>
    <row r="597" customHeight="1" spans="3:6">
      <c r="C597" s="776"/>
      <c r="D597" s="543"/>
      <c r="E597" s="543"/>
      <c r="F597" s="543"/>
    </row>
    <row r="598" customHeight="1" spans="3:6">
      <c r="C598" s="776"/>
      <c r="D598" s="543"/>
      <c r="E598" s="543"/>
      <c r="F598" s="543"/>
    </row>
    <row r="599" customHeight="1" spans="3:6">
      <c r="C599" s="776"/>
      <c r="D599" s="543"/>
      <c r="E599" s="543"/>
      <c r="F599" s="543"/>
    </row>
    <row r="600" customHeight="1" spans="3:6">
      <c r="C600" s="776"/>
      <c r="D600" s="543"/>
      <c r="E600" s="543"/>
      <c r="F600" s="543"/>
    </row>
    <row r="601" customHeight="1" spans="3:6">
      <c r="C601" s="776"/>
      <c r="D601" s="543"/>
      <c r="E601" s="543"/>
      <c r="F601" s="543"/>
    </row>
    <row r="602" customHeight="1" spans="3:6">
      <c r="C602" s="776"/>
      <c r="D602" s="543"/>
      <c r="E602" s="543"/>
      <c r="F602" s="543"/>
    </row>
    <row r="603" customHeight="1" spans="3:6">
      <c r="C603" s="776"/>
      <c r="D603" s="543"/>
      <c r="E603" s="543"/>
      <c r="F603" s="543"/>
    </row>
    <row r="604" customHeight="1" spans="3:6">
      <c r="C604" s="776"/>
      <c r="D604" s="543"/>
      <c r="E604" s="543"/>
      <c r="F604" s="543"/>
    </row>
    <row r="605" customHeight="1" spans="3:6">
      <c r="C605" s="776"/>
      <c r="D605" s="543"/>
      <c r="E605" s="543"/>
      <c r="F605" s="543"/>
    </row>
    <row r="606" customHeight="1" spans="3:6">
      <c r="C606" s="776"/>
      <c r="D606" s="543"/>
      <c r="E606" s="543"/>
      <c r="F606" s="543"/>
    </row>
    <row r="607" customHeight="1" spans="3:6">
      <c r="C607" s="776"/>
      <c r="D607" s="543"/>
      <c r="E607" s="543"/>
      <c r="F607" s="543"/>
    </row>
    <row r="608" customHeight="1" spans="3:6">
      <c r="C608" s="776"/>
      <c r="D608" s="543"/>
      <c r="E608" s="543"/>
      <c r="F608" s="543"/>
    </row>
    <row r="609" customHeight="1" spans="3:6">
      <c r="C609" s="776"/>
      <c r="D609" s="543"/>
      <c r="E609" s="543"/>
      <c r="F609" s="543"/>
    </row>
    <row r="610" customHeight="1" spans="3:6">
      <c r="C610" s="776"/>
      <c r="D610" s="543"/>
      <c r="E610" s="543"/>
      <c r="F610" s="543"/>
    </row>
    <row r="611" customHeight="1" spans="3:6">
      <c r="C611" s="776"/>
      <c r="D611" s="543"/>
      <c r="E611" s="543"/>
      <c r="F611" s="543"/>
    </row>
    <row r="612" customHeight="1" spans="3:6">
      <c r="C612" s="776"/>
      <c r="D612" s="543"/>
      <c r="E612" s="543"/>
      <c r="F612" s="543"/>
    </row>
    <row r="613" customHeight="1" spans="3:6">
      <c r="C613" s="776"/>
      <c r="D613" s="543"/>
      <c r="E613" s="543"/>
      <c r="F613" s="543"/>
    </row>
    <row r="614" customHeight="1" spans="3:6">
      <c r="C614" s="776"/>
      <c r="D614" s="543"/>
      <c r="E614" s="543"/>
      <c r="F614" s="543"/>
    </row>
    <row r="615" customHeight="1" spans="3:6">
      <c r="C615" s="776"/>
      <c r="D615" s="543"/>
      <c r="E615" s="543"/>
      <c r="F615" s="543"/>
    </row>
    <row r="616" customHeight="1" spans="3:6">
      <c r="C616" s="776"/>
      <c r="D616" s="543"/>
      <c r="E616" s="543"/>
      <c r="F616" s="543"/>
    </row>
    <row r="617" customHeight="1" spans="3:6">
      <c r="C617" s="776"/>
      <c r="D617" s="543"/>
      <c r="E617" s="543"/>
      <c r="F617" s="543"/>
    </row>
    <row r="618" customHeight="1" spans="3:6">
      <c r="C618" s="776"/>
      <c r="D618" s="543"/>
      <c r="E618" s="543"/>
      <c r="F618" s="543"/>
    </row>
    <row r="619" customHeight="1" spans="3:6">
      <c r="C619" s="776"/>
      <c r="D619" s="543"/>
      <c r="E619" s="543"/>
      <c r="F619" s="543"/>
    </row>
    <row r="620" customHeight="1" spans="3:6">
      <c r="C620" s="776"/>
      <c r="D620" s="543"/>
      <c r="E620" s="543"/>
      <c r="F620" s="543"/>
    </row>
    <row r="621" customHeight="1" spans="3:6">
      <c r="C621" s="776"/>
      <c r="D621" s="543"/>
      <c r="E621" s="543"/>
      <c r="F621" s="543"/>
    </row>
    <row r="622" customHeight="1" spans="3:6">
      <c r="C622" s="776"/>
      <c r="D622" s="543"/>
      <c r="E622" s="543"/>
      <c r="F622" s="543"/>
    </row>
    <row r="623" customHeight="1" spans="3:6">
      <c r="C623" s="776"/>
      <c r="D623" s="543"/>
      <c r="E623" s="543"/>
      <c r="F623" s="543"/>
    </row>
    <row r="624" customHeight="1" spans="3:6">
      <c r="C624" s="776"/>
      <c r="D624" s="543"/>
      <c r="E624" s="543"/>
      <c r="F624" s="543"/>
    </row>
    <row r="625" customHeight="1" spans="3:6">
      <c r="C625" s="776"/>
      <c r="D625" s="543"/>
      <c r="E625" s="543"/>
      <c r="F625" s="543"/>
    </row>
    <row r="626" customHeight="1" spans="3:6">
      <c r="C626" s="776"/>
      <c r="D626" s="543"/>
      <c r="E626" s="543"/>
      <c r="F626" s="543"/>
    </row>
    <row r="627" customHeight="1" spans="3:6">
      <c r="C627" s="776"/>
      <c r="D627" s="543"/>
      <c r="E627" s="543"/>
      <c r="F627" s="543"/>
    </row>
    <row r="628" customHeight="1" spans="3:6">
      <c r="C628" s="776"/>
      <c r="D628" s="543"/>
      <c r="E628" s="543"/>
      <c r="F628" s="543"/>
    </row>
    <row r="629" customHeight="1" spans="3:6">
      <c r="C629" s="776"/>
      <c r="D629" s="543"/>
      <c r="E629" s="543"/>
      <c r="F629" s="543"/>
    </row>
    <row r="630" customHeight="1" spans="3:6">
      <c r="C630" s="776"/>
      <c r="D630" s="543"/>
      <c r="E630" s="543"/>
      <c r="F630" s="543"/>
    </row>
    <row r="631" customHeight="1" spans="3:6">
      <c r="C631" s="776"/>
      <c r="D631" s="543"/>
      <c r="E631" s="543"/>
      <c r="F631" s="543"/>
    </row>
    <row r="632" customHeight="1" spans="3:6">
      <c r="C632" s="776"/>
      <c r="D632" s="543"/>
      <c r="E632" s="543"/>
      <c r="F632" s="543"/>
    </row>
    <row r="633" customHeight="1" spans="3:6">
      <c r="C633" s="776"/>
      <c r="D633" s="543"/>
      <c r="E633" s="543"/>
      <c r="F633" s="543"/>
    </row>
    <row r="634" customHeight="1" spans="3:6">
      <c r="C634" s="776"/>
      <c r="D634" s="543"/>
      <c r="E634" s="543"/>
      <c r="F634" s="543"/>
    </row>
    <row r="635" customHeight="1" spans="3:6">
      <c r="C635" s="776"/>
      <c r="D635" s="543"/>
      <c r="E635" s="543"/>
      <c r="F635" s="543"/>
    </row>
    <row r="636" customHeight="1" spans="3:6">
      <c r="C636" s="776"/>
      <c r="D636" s="543"/>
      <c r="E636" s="543"/>
      <c r="F636" s="543"/>
    </row>
    <row r="637" customHeight="1" spans="3:6">
      <c r="C637" s="776"/>
      <c r="D637" s="543"/>
      <c r="E637" s="543"/>
      <c r="F637" s="543"/>
    </row>
    <row r="638" customHeight="1" spans="3:6">
      <c r="C638" s="776"/>
      <c r="D638" s="543"/>
      <c r="E638" s="543"/>
      <c r="F638" s="543"/>
    </row>
    <row r="639" customHeight="1" spans="3:6">
      <c r="C639" s="776"/>
      <c r="D639" s="543"/>
      <c r="E639" s="543"/>
      <c r="F639" s="543"/>
    </row>
    <row r="640" customHeight="1" spans="3:6">
      <c r="C640" s="776"/>
      <c r="D640" s="543"/>
      <c r="E640" s="543"/>
      <c r="F640" s="543"/>
    </row>
    <row r="641" customHeight="1" spans="3:6">
      <c r="C641" s="776"/>
      <c r="D641" s="543"/>
      <c r="E641" s="543"/>
      <c r="F641" s="543"/>
    </row>
    <row r="642" customHeight="1" spans="3:6">
      <c r="C642" s="776"/>
      <c r="D642" s="543"/>
      <c r="E642" s="543"/>
      <c r="F642" s="543"/>
    </row>
    <row r="643" customHeight="1" spans="3:6">
      <c r="C643" s="776"/>
      <c r="D643" s="543"/>
      <c r="E643" s="543"/>
      <c r="F643" s="543"/>
    </row>
    <row r="644" customHeight="1" spans="3:6">
      <c r="C644" s="776"/>
      <c r="D644" s="543"/>
      <c r="E644" s="543"/>
      <c r="F644" s="543"/>
    </row>
    <row r="645" customHeight="1" spans="3:6">
      <c r="C645" s="776"/>
      <c r="D645" s="543"/>
      <c r="E645" s="543"/>
      <c r="F645" s="543"/>
    </row>
    <row r="646" customHeight="1" spans="3:6">
      <c r="C646" s="776"/>
      <c r="D646" s="543"/>
      <c r="E646" s="543"/>
      <c r="F646" s="543"/>
    </row>
    <row r="647" customHeight="1" spans="3:6">
      <c r="C647" s="776"/>
      <c r="D647" s="543"/>
      <c r="E647" s="543"/>
      <c r="F647" s="543"/>
    </row>
    <row r="648" customHeight="1" spans="3:6">
      <c r="C648" s="776"/>
      <c r="D648" s="543"/>
      <c r="E648" s="543"/>
      <c r="F648" s="543"/>
    </row>
    <row r="649" customHeight="1" spans="3:6">
      <c r="C649" s="776"/>
      <c r="D649" s="543"/>
      <c r="E649" s="543"/>
      <c r="F649" s="543"/>
    </row>
    <row r="650" customHeight="1" spans="3:6">
      <c r="C650" s="776"/>
      <c r="D650" s="543"/>
      <c r="E650" s="543"/>
      <c r="F650" s="543"/>
    </row>
    <row r="651" customHeight="1" spans="3:6">
      <c r="C651" s="776"/>
      <c r="D651" s="543"/>
      <c r="E651" s="543"/>
      <c r="F651" s="543"/>
    </row>
    <row r="652" customHeight="1" spans="3:6">
      <c r="C652" s="776"/>
      <c r="D652" s="543"/>
      <c r="E652" s="543"/>
      <c r="F652" s="543"/>
    </row>
    <row r="653" customHeight="1" spans="3:6">
      <c r="C653" s="776"/>
      <c r="D653" s="543"/>
      <c r="E653" s="543"/>
      <c r="F653" s="543"/>
    </row>
    <row r="654" customHeight="1" spans="3:6">
      <c r="C654" s="776"/>
      <c r="D654" s="543"/>
      <c r="E654" s="543"/>
      <c r="F654" s="543"/>
    </row>
    <row r="655" customHeight="1" spans="3:6">
      <c r="C655" s="776"/>
      <c r="D655" s="543"/>
      <c r="E655" s="543"/>
      <c r="F655" s="543"/>
    </row>
    <row r="656" customHeight="1" spans="3:6">
      <c r="C656" s="776"/>
      <c r="D656" s="543"/>
      <c r="E656" s="543"/>
      <c r="F656" s="543"/>
    </row>
    <row r="657" customHeight="1" spans="3:6">
      <c r="C657" s="776"/>
      <c r="D657" s="543"/>
      <c r="E657" s="543"/>
      <c r="F657" s="543"/>
    </row>
    <row r="658" customHeight="1" spans="3:6">
      <c r="C658" s="776"/>
      <c r="D658" s="543"/>
      <c r="E658" s="543"/>
      <c r="F658" s="543"/>
    </row>
    <row r="659" customHeight="1" spans="3:6">
      <c r="C659" s="776"/>
      <c r="D659" s="543"/>
      <c r="E659" s="543"/>
      <c r="F659" s="543"/>
    </row>
    <row r="660" customHeight="1" spans="3:6">
      <c r="C660" s="776"/>
      <c r="D660" s="543"/>
      <c r="E660" s="543"/>
      <c r="F660" s="543"/>
    </row>
    <row r="661" customHeight="1" spans="3:6">
      <c r="C661" s="776"/>
      <c r="D661" s="543"/>
      <c r="E661" s="543"/>
      <c r="F661" s="543"/>
    </row>
    <row r="662" customHeight="1" spans="3:6">
      <c r="C662" s="776"/>
      <c r="D662" s="543"/>
      <c r="E662" s="543"/>
      <c r="F662" s="543"/>
    </row>
    <row r="663" customHeight="1" spans="3:6">
      <c r="C663" s="776"/>
      <c r="D663" s="543"/>
      <c r="E663" s="543"/>
      <c r="F663" s="543"/>
    </row>
    <row r="664" customHeight="1" spans="3:6">
      <c r="C664" s="776"/>
      <c r="D664" s="543"/>
      <c r="E664" s="543"/>
      <c r="F664" s="543"/>
    </row>
    <row r="665" customHeight="1" spans="3:6">
      <c r="C665" s="776"/>
      <c r="D665" s="543"/>
      <c r="E665" s="543"/>
      <c r="F665" s="543"/>
    </row>
    <row r="666" customHeight="1" spans="3:6">
      <c r="C666" s="776"/>
      <c r="D666" s="543"/>
      <c r="E666" s="543"/>
      <c r="F666" s="543"/>
    </row>
    <row r="667" customHeight="1" spans="3:6">
      <c r="C667" s="776"/>
      <c r="D667" s="543"/>
      <c r="E667" s="543"/>
      <c r="F667" s="543"/>
    </row>
    <row r="668" customHeight="1" spans="3:6">
      <c r="C668" s="776"/>
      <c r="D668" s="543"/>
      <c r="E668" s="543"/>
      <c r="F668" s="543"/>
    </row>
    <row r="669" customHeight="1" spans="3:6">
      <c r="C669" s="776"/>
      <c r="D669" s="543"/>
      <c r="E669" s="543"/>
      <c r="F669" s="543"/>
    </row>
    <row r="670" customHeight="1" spans="3:6">
      <c r="C670" s="776"/>
      <c r="D670" s="543"/>
      <c r="E670" s="543"/>
      <c r="F670" s="543"/>
    </row>
    <row r="671" customHeight="1" spans="3:6">
      <c r="C671" s="776"/>
      <c r="D671" s="543"/>
      <c r="E671" s="543"/>
      <c r="F671" s="543"/>
    </row>
    <row r="672" customHeight="1" spans="3:6">
      <c r="C672" s="776"/>
      <c r="D672" s="543"/>
      <c r="E672" s="543"/>
      <c r="F672" s="543"/>
    </row>
    <row r="673" customHeight="1" spans="3:6">
      <c r="C673" s="776"/>
      <c r="D673" s="543"/>
      <c r="E673" s="543"/>
      <c r="F673" s="543"/>
    </row>
    <row r="674" customHeight="1" spans="3:6">
      <c r="C674" s="776"/>
      <c r="D674" s="543"/>
      <c r="E674" s="543"/>
      <c r="F674" s="543"/>
    </row>
    <row r="675" customHeight="1" spans="3:6">
      <c r="C675" s="776"/>
      <c r="D675" s="543"/>
      <c r="E675" s="543"/>
      <c r="F675" s="543"/>
    </row>
    <row r="676" customHeight="1" spans="3:6">
      <c r="C676" s="776"/>
      <c r="D676" s="543"/>
      <c r="E676" s="543"/>
      <c r="F676" s="543"/>
    </row>
    <row r="677" customHeight="1" spans="3:6">
      <c r="C677" s="776"/>
      <c r="D677" s="543"/>
      <c r="E677" s="543"/>
      <c r="F677" s="543"/>
    </row>
    <row r="678" customHeight="1" spans="3:6">
      <c r="C678" s="776"/>
      <c r="D678" s="543"/>
      <c r="E678" s="543"/>
      <c r="F678" s="543"/>
    </row>
    <row r="679" customHeight="1" spans="3:6">
      <c r="C679" s="776"/>
      <c r="D679" s="543"/>
      <c r="E679" s="543"/>
      <c r="F679" s="543"/>
    </row>
    <row r="680" customHeight="1" spans="3:6">
      <c r="C680" s="776"/>
      <c r="D680" s="543"/>
      <c r="E680" s="543"/>
      <c r="F680" s="543"/>
    </row>
    <row r="681" customHeight="1" spans="3:6">
      <c r="C681" s="776"/>
      <c r="D681" s="543"/>
      <c r="E681" s="543"/>
      <c r="F681" s="543"/>
    </row>
    <row r="682" customHeight="1" spans="3:6">
      <c r="C682" s="776"/>
      <c r="D682" s="543"/>
      <c r="E682" s="543"/>
      <c r="F682" s="543"/>
    </row>
    <row r="683" customHeight="1" spans="3:6">
      <c r="C683" s="776"/>
      <c r="D683" s="543"/>
      <c r="E683" s="543"/>
      <c r="F683" s="543"/>
    </row>
    <row r="684" customHeight="1" spans="3:6">
      <c r="C684" s="776"/>
      <c r="D684" s="543"/>
      <c r="E684" s="543"/>
      <c r="F684" s="543"/>
    </row>
    <row r="685" customHeight="1" spans="3:6">
      <c r="C685" s="776"/>
      <c r="D685" s="543"/>
      <c r="E685" s="543"/>
      <c r="F685" s="543"/>
    </row>
    <row r="686" customHeight="1" spans="3:6">
      <c r="C686" s="776"/>
      <c r="D686" s="543"/>
      <c r="E686" s="543"/>
      <c r="F686" s="543"/>
    </row>
    <row r="687" customHeight="1" spans="3:6">
      <c r="C687" s="776"/>
      <c r="D687" s="543"/>
      <c r="E687" s="543"/>
      <c r="F687" s="543"/>
    </row>
    <row r="688" customHeight="1" spans="3:6">
      <c r="C688" s="776"/>
      <c r="D688" s="543"/>
      <c r="E688" s="543"/>
      <c r="F688" s="543"/>
    </row>
    <row r="689" customHeight="1" spans="3:6">
      <c r="C689" s="776"/>
      <c r="D689" s="543"/>
      <c r="E689" s="543"/>
      <c r="F689" s="543"/>
    </row>
    <row r="690" customHeight="1" spans="3:6">
      <c r="C690" s="776"/>
      <c r="D690" s="543"/>
      <c r="E690" s="543"/>
      <c r="F690" s="543"/>
    </row>
    <row r="691" customHeight="1" spans="3:6">
      <c r="C691" s="776"/>
      <c r="D691" s="543"/>
      <c r="E691" s="543"/>
      <c r="F691" s="543"/>
    </row>
    <row r="692" customHeight="1" spans="3:6">
      <c r="C692" s="776"/>
      <c r="D692" s="543"/>
      <c r="E692" s="543"/>
      <c r="F692" s="543"/>
    </row>
    <row r="693" customHeight="1" spans="3:6">
      <c r="C693" s="776"/>
      <c r="D693" s="543"/>
      <c r="E693" s="543"/>
      <c r="F693" s="543"/>
    </row>
    <row r="694" customHeight="1" spans="3:6">
      <c r="C694" s="776"/>
      <c r="D694" s="543"/>
      <c r="E694" s="543"/>
      <c r="F694" s="543"/>
    </row>
    <row r="695" customHeight="1" spans="3:6">
      <c r="C695" s="776"/>
      <c r="D695" s="543"/>
      <c r="E695" s="543"/>
      <c r="F695" s="543"/>
    </row>
    <row r="696" customHeight="1" spans="3:6">
      <c r="C696" s="776"/>
      <c r="D696" s="543"/>
      <c r="E696" s="543"/>
      <c r="F696" s="543"/>
    </row>
    <row r="697" customHeight="1" spans="3:6">
      <c r="C697" s="776"/>
      <c r="D697" s="543"/>
      <c r="E697" s="543"/>
      <c r="F697" s="543"/>
    </row>
    <row r="698" customHeight="1" spans="3:6">
      <c r="C698" s="776"/>
      <c r="D698" s="543"/>
      <c r="E698" s="543"/>
      <c r="F698" s="543"/>
    </row>
    <row r="699" customHeight="1" spans="3:6">
      <c r="C699" s="776"/>
      <c r="D699" s="543"/>
      <c r="E699" s="543"/>
      <c r="F699" s="543"/>
    </row>
    <row r="700" customHeight="1" spans="3:6">
      <c r="C700" s="776"/>
      <c r="D700" s="543"/>
      <c r="E700" s="543"/>
      <c r="F700" s="543"/>
    </row>
    <row r="701" customHeight="1" spans="3:6">
      <c r="C701" s="776"/>
      <c r="D701" s="543"/>
      <c r="E701" s="543"/>
      <c r="F701" s="543"/>
    </row>
    <row r="702" customHeight="1" spans="3:6">
      <c r="C702" s="776"/>
      <c r="D702" s="543"/>
      <c r="E702" s="543"/>
      <c r="F702" s="543"/>
    </row>
    <row r="703" customHeight="1" spans="3:6">
      <c r="C703" s="776"/>
      <c r="D703" s="543"/>
      <c r="E703" s="543"/>
      <c r="F703" s="543"/>
    </row>
    <row r="704" customHeight="1" spans="3:6">
      <c r="C704" s="776"/>
      <c r="D704" s="543"/>
      <c r="E704" s="543"/>
      <c r="F704" s="543"/>
    </row>
    <row r="705" customHeight="1" spans="3:6">
      <c r="C705" s="776"/>
      <c r="D705" s="543"/>
      <c r="E705" s="543"/>
      <c r="F705" s="543"/>
    </row>
    <row r="706" customHeight="1" spans="3:6">
      <c r="C706" s="776"/>
      <c r="D706" s="543"/>
      <c r="E706" s="543"/>
      <c r="F706" s="543"/>
    </row>
    <row r="707" customHeight="1" spans="3:6">
      <c r="C707" s="776"/>
      <c r="D707" s="543"/>
      <c r="E707" s="543"/>
      <c r="F707" s="543"/>
    </row>
    <row r="708" customHeight="1" spans="3:6">
      <c r="C708" s="776"/>
      <c r="D708" s="543"/>
      <c r="E708" s="543"/>
      <c r="F708" s="543"/>
    </row>
    <row r="709" customHeight="1" spans="3:6">
      <c r="C709" s="776"/>
      <c r="D709" s="543"/>
      <c r="E709" s="543"/>
      <c r="F709" s="543"/>
    </row>
    <row r="710" customHeight="1" spans="3:6">
      <c r="C710" s="776"/>
      <c r="D710" s="543"/>
      <c r="E710" s="543"/>
      <c r="F710" s="543"/>
    </row>
    <row r="711" customHeight="1" spans="3:6">
      <c r="C711" s="776"/>
      <c r="D711" s="543"/>
      <c r="E711" s="543"/>
      <c r="F711" s="543"/>
    </row>
    <row r="712" customHeight="1" spans="3:6">
      <c r="C712" s="776"/>
      <c r="D712" s="543"/>
      <c r="E712" s="543"/>
      <c r="F712" s="543"/>
    </row>
    <row r="713" customHeight="1" spans="3:6">
      <c r="C713" s="776"/>
      <c r="D713" s="543"/>
      <c r="E713" s="543"/>
      <c r="F713" s="543"/>
    </row>
    <row r="714" customHeight="1" spans="3:6">
      <c r="C714" s="776"/>
      <c r="D714" s="543"/>
      <c r="E714" s="543"/>
      <c r="F714" s="543"/>
    </row>
    <row r="715" customHeight="1" spans="3:6">
      <c r="C715" s="776"/>
      <c r="D715" s="543"/>
      <c r="E715" s="543"/>
      <c r="F715" s="543"/>
    </row>
    <row r="716" customHeight="1" spans="3:6">
      <c r="C716" s="776"/>
      <c r="D716" s="543"/>
      <c r="E716" s="543"/>
      <c r="F716" s="543"/>
    </row>
    <row r="717" customHeight="1" spans="3:6">
      <c r="C717" s="776"/>
      <c r="D717" s="543"/>
      <c r="E717" s="543"/>
      <c r="F717" s="543"/>
    </row>
    <row r="718" customHeight="1" spans="3:6">
      <c r="C718" s="776"/>
      <c r="D718" s="543"/>
      <c r="E718" s="543"/>
      <c r="F718" s="543"/>
    </row>
    <row r="719" customHeight="1" spans="3:6">
      <c r="C719" s="776"/>
      <c r="D719" s="543"/>
      <c r="E719" s="543"/>
      <c r="F719" s="543"/>
    </row>
    <row r="720" customHeight="1" spans="3:6">
      <c r="C720" s="776"/>
      <c r="D720" s="543"/>
      <c r="E720" s="543"/>
      <c r="F720" s="543"/>
    </row>
    <row r="721" customHeight="1" spans="3:6">
      <c r="C721" s="776"/>
      <c r="D721" s="543"/>
      <c r="E721" s="543"/>
      <c r="F721" s="543"/>
    </row>
    <row r="722" customHeight="1" spans="3:6">
      <c r="C722" s="776"/>
      <c r="D722" s="543"/>
      <c r="E722" s="543"/>
      <c r="F722" s="543"/>
    </row>
    <row r="723" customHeight="1" spans="3:6">
      <c r="C723" s="776"/>
      <c r="D723" s="543"/>
      <c r="E723" s="543"/>
      <c r="F723" s="543"/>
    </row>
    <row r="724" customHeight="1" spans="3:6">
      <c r="C724" s="776"/>
      <c r="D724" s="543"/>
      <c r="E724" s="543"/>
      <c r="F724" s="543"/>
    </row>
    <row r="725" customHeight="1" spans="3:6">
      <c r="C725" s="776"/>
      <c r="D725" s="543"/>
      <c r="E725" s="543"/>
      <c r="F725" s="543"/>
    </row>
    <row r="726" customHeight="1" spans="3:6">
      <c r="C726" s="776"/>
      <c r="D726" s="543"/>
      <c r="E726" s="543"/>
      <c r="F726" s="543"/>
    </row>
    <row r="727" customHeight="1" spans="3:6">
      <c r="C727" s="776"/>
      <c r="D727" s="543"/>
      <c r="E727" s="543"/>
      <c r="F727" s="543"/>
    </row>
    <row r="728" customHeight="1" spans="3:6">
      <c r="C728" s="776"/>
      <c r="D728" s="543"/>
      <c r="E728" s="543"/>
      <c r="F728" s="543"/>
    </row>
    <row r="729" customHeight="1" spans="3:6">
      <c r="C729" s="776"/>
      <c r="D729" s="543"/>
      <c r="E729" s="543"/>
      <c r="F729" s="543"/>
    </row>
    <row r="730" customHeight="1" spans="3:6">
      <c r="C730" s="776"/>
      <c r="D730" s="543"/>
      <c r="E730" s="543"/>
      <c r="F730" s="543"/>
    </row>
    <row r="731" customHeight="1" spans="3:6">
      <c r="C731" s="776"/>
      <c r="D731" s="543"/>
      <c r="E731" s="543"/>
      <c r="F731" s="543"/>
    </row>
    <row r="732" customHeight="1" spans="3:6">
      <c r="C732" s="776"/>
      <c r="D732" s="543"/>
      <c r="E732" s="543"/>
      <c r="F732" s="543"/>
    </row>
    <row r="733" customHeight="1" spans="3:6">
      <c r="C733" s="776"/>
      <c r="D733" s="543"/>
      <c r="E733" s="543"/>
      <c r="F733" s="543"/>
    </row>
    <row r="734" customHeight="1" spans="3:6">
      <c r="C734" s="776"/>
      <c r="D734" s="543"/>
      <c r="E734" s="543"/>
      <c r="F734" s="543"/>
    </row>
    <row r="735" customHeight="1" spans="3:6">
      <c r="C735" s="776"/>
      <c r="D735" s="543"/>
      <c r="E735" s="543"/>
      <c r="F735" s="543"/>
    </row>
    <row r="736" customHeight="1" spans="3:6">
      <c r="C736" s="776"/>
      <c r="D736" s="543"/>
      <c r="E736" s="543"/>
      <c r="F736" s="543"/>
    </row>
    <row r="737" customHeight="1" spans="3:6">
      <c r="C737" s="776"/>
      <c r="D737" s="543"/>
      <c r="E737" s="543"/>
      <c r="F737" s="543"/>
    </row>
    <row r="738" customHeight="1" spans="3:6">
      <c r="C738" s="776"/>
      <c r="D738" s="543"/>
      <c r="E738" s="543"/>
      <c r="F738" s="543"/>
    </row>
    <row r="739" customHeight="1" spans="3:6">
      <c r="C739" s="776"/>
      <c r="D739" s="543"/>
      <c r="E739" s="543"/>
      <c r="F739" s="543"/>
    </row>
    <row r="740" customHeight="1" spans="3:6">
      <c r="C740" s="776"/>
      <c r="D740" s="543"/>
      <c r="E740" s="543"/>
      <c r="F740" s="543"/>
    </row>
    <row r="741" customHeight="1" spans="3:6">
      <c r="C741" s="776"/>
      <c r="D741" s="543"/>
      <c r="E741" s="543"/>
      <c r="F741" s="543"/>
    </row>
    <row r="742" customHeight="1" spans="3:6">
      <c r="C742" s="776"/>
      <c r="D742" s="543"/>
      <c r="E742" s="543"/>
      <c r="F742" s="543"/>
    </row>
    <row r="743" customHeight="1" spans="3:6">
      <c r="C743" s="776"/>
      <c r="D743" s="543"/>
      <c r="E743" s="543"/>
      <c r="F743" s="543"/>
    </row>
    <row r="744" customHeight="1" spans="3:6">
      <c r="C744" s="776"/>
      <c r="D744" s="543"/>
      <c r="E744" s="543"/>
      <c r="F744" s="543"/>
    </row>
    <row r="745" customHeight="1" spans="3:6">
      <c r="C745" s="776"/>
      <c r="D745" s="543"/>
      <c r="E745" s="543"/>
      <c r="F745" s="543"/>
    </row>
    <row r="746" customHeight="1" spans="3:6">
      <c r="C746" s="776"/>
      <c r="D746" s="543"/>
      <c r="E746" s="543"/>
      <c r="F746" s="543"/>
    </row>
    <row r="747" customHeight="1" spans="3:6">
      <c r="C747" s="776"/>
      <c r="D747" s="543"/>
      <c r="E747" s="543"/>
      <c r="F747" s="543"/>
    </row>
    <row r="748" customHeight="1" spans="3:6">
      <c r="C748" s="776"/>
      <c r="D748" s="543"/>
      <c r="E748" s="543"/>
      <c r="F748" s="543"/>
    </row>
    <row r="749" customHeight="1" spans="3:6">
      <c r="C749" s="776"/>
      <c r="D749" s="543"/>
      <c r="E749" s="543"/>
      <c r="F749" s="543"/>
    </row>
    <row r="750" customHeight="1" spans="3:6">
      <c r="C750" s="776"/>
      <c r="D750" s="543"/>
      <c r="E750" s="543"/>
      <c r="F750" s="543"/>
    </row>
    <row r="751" customHeight="1" spans="3:6">
      <c r="C751" s="776"/>
      <c r="D751" s="543"/>
      <c r="E751" s="543"/>
      <c r="F751" s="543"/>
    </row>
    <row r="752" customHeight="1" spans="3:6">
      <c r="C752" s="776"/>
      <c r="D752" s="543"/>
      <c r="E752" s="543"/>
      <c r="F752" s="543"/>
    </row>
    <row r="753" customHeight="1" spans="3:6">
      <c r="C753" s="776"/>
      <c r="D753" s="543"/>
      <c r="E753" s="543"/>
      <c r="F753" s="543"/>
    </row>
    <row r="754" customHeight="1" spans="3:6">
      <c r="C754" s="776"/>
      <c r="D754" s="543"/>
      <c r="E754" s="543"/>
      <c r="F754" s="543"/>
    </row>
    <row r="755" customHeight="1" spans="3:6">
      <c r="C755" s="776"/>
      <c r="D755" s="543"/>
      <c r="E755" s="543"/>
      <c r="F755" s="543"/>
    </row>
    <row r="756" customHeight="1" spans="3:6">
      <c r="C756" s="776"/>
      <c r="D756" s="543"/>
      <c r="E756" s="543"/>
      <c r="F756" s="543"/>
    </row>
    <row r="757" customHeight="1" spans="3:6">
      <c r="C757" s="776"/>
      <c r="D757" s="543"/>
      <c r="E757" s="543"/>
      <c r="F757" s="543"/>
    </row>
    <row r="758" customHeight="1" spans="3:6">
      <c r="C758" s="776"/>
      <c r="D758" s="543"/>
      <c r="E758" s="543"/>
      <c r="F758" s="543"/>
    </row>
    <row r="759" customHeight="1" spans="3:6">
      <c r="C759" s="776"/>
      <c r="D759" s="543"/>
      <c r="E759" s="543"/>
      <c r="F759" s="543"/>
    </row>
    <row r="760" customHeight="1" spans="3:6">
      <c r="C760" s="776"/>
      <c r="D760" s="543"/>
      <c r="E760" s="543"/>
      <c r="F760" s="543"/>
    </row>
    <row r="761" customHeight="1" spans="3:6">
      <c r="C761" s="776"/>
      <c r="D761" s="543"/>
      <c r="E761" s="543"/>
      <c r="F761" s="543"/>
    </row>
    <row r="762" customHeight="1" spans="3:6">
      <c r="C762" s="776"/>
      <c r="D762" s="543"/>
      <c r="E762" s="543"/>
      <c r="F762" s="543"/>
    </row>
    <row r="763" customHeight="1" spans="3:6">
      <c r="C763" s="776"/>
      <c r="D763" s="543"/>
      <c r="E763" s="543"/>
      <c r="F763" s="543"/>
    </row>
    <row r="764" customHeight="1" spans="3:6">
      <c r="C764" s="776"/>
      <c r="D764" s="543"/>
      <c r="E764" s="543"/>
      <c r="F764" s="543"/>
    </row>
    <row r="765" customHeight="1" spans="3:6">
      <c r="C765" s="776"/>
      <c r="D765" s="543"/>
      <c r="E765" s="543"/>
      <c r="F765" s="543"/>
    </row>
    <row r="766" customHeight="1" spans="3:6">
      <c r="C766" s="776"/>
      <c r="D766" s="543"/>
      <c r="E766" s="543"/>
      <c r="F766" s="543"/>
    </row>
    <row r="767" customHeight="1" spans="3:6">
      <c r="C767" s="776"/>
      <c r="D767" s="543"/>
      <c r="E767" s="543"/>
      <c r="F767" s="543"/>
    </row>
    <row r="768" customHeight="1" spans="3:6">
      <c r="C768" s="776"/>
      <c r="D768" s="543"/>
      <c r="E768" s="543"/>
      <c r="F768" s="543"/>
    </row>
    <row r="769" customHeight="1" spans="3:6">
      <c r="C769" s="776"/>
      <c r="D769" s="543"/>
      <c r="E769" s="543"/>
      <c r="F769" s="543"/>
    </row>
    <row r="770" customHeight="1" spans="3:6">
      <c r="C770" s="776"/>
      <c r="D770" s="543"/>
      <c r="E770" s="543"/>
      <c r="F770" s="543"/>
    </row>
    <row r="771" customHeight="1" spans="3:6">
      <c r="C771" s="776"/>
      <c r="D771" s="543"/>
      <c r="E771" s="543"/>
      <c r="F771" s="543"/>
    </row>
    <row r="772" customHeight="1" spans="3:6">
      <c r="C772" s="776"/>
      <c r="D772" s="543"/>
      <c r="E772" s="543"/>
      <c r="F772" s="543"/>
    </row>
    <row r="773" customHeight="1" spans="3:6">
      <c r="C773" s="776"/>
      <c r="D773" s="543"/>
      <c r="E773" s="543"/>
      <c r="F773" s="543"/>
    </row>
    <row r="774" customHeight="1" spans="3:6">
      <c r="C774" s="776"/>
      <c r="D774" s="543"/>
      <c r="E774" s="543"/>
      <c r="F774" s="543"/>
    </row>
    <row r="775" customHeight="1" spans="3:6">
      <c r="C775" s="776"/>
      <c r="D775" s="543"/>
      <c r="E775" s="543"/>
      <c r="F775" s="543"/>
    </row>
    <row r="776" customHeight="1" spans="3:6">
      <c r="C776" s="776"/>
      <c r="D776" s="543"/>
      <c r="E776" s="543"/>
      <c r="F776" s="543"/>
    </row>
    <row r="777" customHeight="1" spans="3:6">
      <c r="C777" s="776"/>
      <c r="D777" s="543"/>
      <c r="E777" s="543"/>
      <c r="F777" s="543"/>
    </row>
    <row r="778" customHeight="1" spans="3:6">
      <c r="C778" s="776"/>
      <c r="D778" s="543"/>
      <c r="E778" s="543"/>
      <c r="F778" s="543"/>
    </row>
    <row r="779" customHeight="1" spans="3:6">
      <c r="C779" s="776"/>
      <c r="D779" s="543"/>
      <c r="E779" s="543"/>
      <c r="F779" s="543"/>
    </row>
    <row r="780" customHeight="1" spans="3:6">
      <c r="C780" s="776"/>
      <c r="D780" s="543"/>
      <c r="E780" s="543"/>
      <c r="F780" s="543"/>
    </row>
    <row r="781" customHeight="1" spans="3:6">
      <c r="C781" s="776"/>
      <c r="D781" s="543"/>
      <c r="E781" s="543"/>
      <c r="F781" s="543"/>
    </row>
    <row r="782" customHeight="1" spans="3:6">
      <c r="C782" s="776"/>
      <c r="D782" s="543"/>
      <c r="E782" s="543"/>
      <c r="F782" s="543"/>
    </row>
    <row r="783" customHeight="1" spans="3:6">
      <c r="C783" s="776"/>
      <c r="D783" s="543"/>
      <c r="E783" s="543"/>
      <c r="F783" s="543"/>
    </row>
    <row r="784" customHeight="1" spans="3:6">
      <c r="C784" s="776"/>
      <c r="D784" s="543"/>
      <c r="E784" s="543"/>
      <c r="F784" s="543"/>
    </row>
    <row r="785" customHeight="1" spans="3:6">
      <c r="C785" s="776"/>
      <c r="D785" s="543"/>
      <c r="E785" s="543"/>
      <c r="F785" s="543"/>
    </row>
    <row r="786" customHeight="1" spans="3:6">
      <c r="C786" s="776"/>
      <c r="D786" s="543"/>
      <c r="E786" s="543"/>
      <c r="F786" s="543"/>
    </row>
    <row r="787" customHeight="1" spans="3:6">
      <c r="C787" s="776"/>
      <c r="D787" s="543"/>
      <c r="E787" s="543"/>
      <c r="F787" s="543"/>
    </row>
    <row r="788" customHeight="1" spans="3:6">
      <c r="C788" s="776"/>
      <c r="D788" s="543"/>
      <c r="E788" s="543"/>
      <c r="F788" s="543"/>
    </row>
    <row r="789" customHeight="1" spans="3:6">
      <c r="C789" s="776"/>
      <c r="D789" s="543"/>
      <c r="E789" s="543"/>
      <c r="F789" s="543"/>
    </row>
    <row r="790" customHeight="1" spans="3:6">
      <c r="C790" s="776"/>
      <c r="D790" s="543"/>
      <c r="E790" s="543"/>
      <c r="F790" s="543"/>
    </row>
    <row r="791" customHeight="1" spans="3:6">
      <c r="C791" s="776"/>
      <c r="D791" s="543"/>
      <c r="E791" s="543"/>
      <c r="F791" s="543"/>
    </row>
    <row r="792" customHeight="1" spans="3:6">
      <c r="C792" s="776"/>
      <c r="D792" s="543"/>
      <c r="E792" s="543"/>
      <c r="F792" s="543"/>
    </row>
    <row r="793" customHeight="1" spans="3:6">
      <c r="C793" s="776"/>
      <c r="D793" s="543"/>
      <c r="E793" s="543"/>
      <c r="F793" s="543"/>
    </row>
    <row r="794" customHeight="1" spans="3:6">
      <c r="C794" s="776"/>
      <c r="D794" s="543"/>
      <c r="E794" s="543"/>
      <c r="F794" s="543"/>
    </row>
    <row r="795" customHeight="1" spans="3:6">
      <c r="C795" s="776"/>
      <c r="D795" s="543"/>
      <c r="E795" s="543"/>
      <c r="F795" s="543"/>
    </row>
    <row r="796" customHeight="1" spans="3:6">
      <c r="C796" s="776"/>
      <c r="D796" s="543"/>
      <c r="E796" s="543"/>
      <c r="F796" s="543"/>
    </row>
    <row r="797" customHeight="1" spans="3:6">
      <c r="C797" s="776"/>
      <c r="D797" s="543"/>
      <c r="E797" s="543"/>
      <c r="F797" s="543"/>
    </row>
    <row r="798" customHeight="1" spans="3:6">
      <c r="C798" s="776"/>
      <c r="D798" s="543"/>
      <c r="E798" s="543"/>
      <c r="F798" s="543"/>
    </row>
    <row r="799" customHeight="1" spans="3:6">
      <c r="C799" s="776"/>
      <c r="D799" s="543"/>
      <c r="E799" s="543"/>
      <c r="F799" s="543"/>
    </row>
    <row r="800" customHeight="1" spans="3:6">
      <c r="C800" s="776"/>
      <c r="D800" s="543"/>
      <c r="E800" s="543"/>
      <c r="F800" s="543"/>
    </row>
    <row r="801" customHeight="1" spans="3:6">
      <c r="C801" s="776"/>
      <c r="D801" s="543"/>
      <c r="E801" s="543"/>
      <c r="F801" s="543"/>
    </row>
    <row r="802" customHeight="1" spans="3:6">
      <c r="C802" s="776"/>
      <c r="D802" s="543"/>
      <c r="E802" s="543"/>
      <c r="F802" s="543"/>
    </row>
    <row r="803" customHeight="1" spans="3:6">
      <c r="C803" s="776"/>
      <c r="D803" s="543"/>
      <c r="E803" s="543"/>
      <c r="F803" s="543"/>
    </row>
    <row r="804" customHeight="1" spans="3:6">
      <c r="C804" s="776"/>
      <c r="D804" s="543"/>
      <c r="E804" s="543"/>
      <c r="F804" s="543"/>
    </row>
    <row r="805" customHeight="1" spans="3:6">
      <c r="C805" s="776"/>
      <c r="D805" s="543"/>
      <c r="E805" s="543"/>
      <c r="F805" s="543"/>
    </row>
    <row r="806" customHeight="1" spans="3:6">
      <c r="C806" s="776"/>
      <c r="D806" s="543"/>
      <c r="E806" s="543"/>
      <c r="F806" s="543"/>
    </row>
    <row r="807" customHeight="1" spans="3:6">
      <c r="C807" s="776"/>
      <c r="D807" s="543"/>
      <c r="E807" s="543"/>
      <c r="F807" s="543"/>
    </row>
    <row r="808" customHeight="1" spans="3:6">
      <c r="C808" s="776"/>
      <c r="D808" s="543"/>
      <c r="E808" s="543"/>
      <c r="F808" s="543"/>
    </row>
    <row r="809" customHeight="1" spans="3:6">
      <c r="C809" s="776"/>
      <c r="D809" s="543"/>
      <c r="E809" s="543"/>
      <c r="F809" s="543"/>
    </row>
    <row r="810" customHeight="1" spans="3:6">
      <c r="C810" s="776"/>
      <c r="D810" s="543"/>
      <c r="E810" s="543"/>
      <c r="F810" s="543"/>
    </row>
    <row r="811" customHeight="1" spans="3:6">
      <c r="C811" s="776"/>
      <c r="D811" s="543"/>
      <c r="E811" s="543"/>
      <c r="F811" s="543"/>
    </row>
    <row r="812" customHeight="1" spans="3:6">
      <c r="C812" s="776"/>
      <c r="D812" s="543"/>
      <c r="E812" s="543"/>
      <c r="F812" s="543"/>
    </row>
    <row r="813" customHeight="1" spans="3:6">
      <c r="C813" s="776"/>
      <c r="D813" s="543"/>
      <c r="E813" s="543"/>
      <c r="F813" s="543"/>
    </row>
    <row r="814" customHeight="1" spans="3:6">
      <c r="C814" s="776"/>
      <c r="D814" s="543"/>
      <c r="E814" s="543"/>
      <c r="F814" s="543"/>
    </row>
    <row r="815" customHeight="1" spans="3:6">
      <c r="C815" s="776"/>
      <c r="D815" s="543"/>
      <c r="E815" s="543"/>
      <c r="F815" s="543"/>
    </row>
    <row r="816" customHeight="1" spans="3:6">
      <c r="C816" s="776"/>
      <c r="D816" s="543"/>
      <c r="E816" s="543"/>
      <c r="F816" s="543"/>
    </row>
    <row r="817" customHeight="1" spans="3:6">
      <c r="C817" s="776"/>
      <c r="D817" s="543"/>
      <c r="E817" s="543"/>
      <c r="F817" s="543"/>
    </row>
    <row r="818" customHeight="1" spans="3:6">
      <c r="C818" s="776"/>
      <c r="D818" s="543"/>
      <c r="E818" s="543"/>
      <c r="F818" s="543"/>
    </row>
    <row r="819" customHeight="1" spans="3:6">
      <c r="C819" s="776"/>
      <c r="D819" s="543"/>
      <c r="E819" s="543"/>
      <c r="F819" s="543"/>
    </row>
    <row r="820" customHeight="1" spans="3:6">
      <c r="C820" s="776"/>
      <c r="D820" s="543"/>
      <c r="E820" s="543"/>
      <c r="F820" s="543"/>
    </row>
    <row r="821" customHeight="1" spans="3:6">
      <c r="C821" s="776"/>
      <c r="D821" s="543"/>
      <c r="E821" s="543"/>
      <c r="F821" s="543"/>
    </row>
    <row r="822" customHeight="1" spans="3:6">
      <c r="C822" s="776"/>
      <c r="D822" s="543"/>
      <c r="E822" s="543"/>
      <c r="F822" s="543"/>
    </row>
    <row r="823" customHeight="1" spans="3:6">
      <c r="C823" s="776"/>
      <c r="D823" s="543"/>
      <c r="E823" s="543"/>
      <c r="F823" s="543"/>
    </row>
    <row r="824" customHeight="1" spans="3:6">
      <c r="C824" s="776"/>
      <c r="D824" s="543"/>
      <c r="E824" s="543"/>
      <c r="F824" s="543"/>
    </row>
    <row r="825" customHeight="1" spans="3:6">
      <c r="C825" s="776"/>
      <c r="D825" s="543"/>
      <c r="E825" s="543"/>
      <c r="F825" s="543"/>
    </row>
    <row r="826" customHeight="1" spans="3:6">
      <c r="C826" s="776"/>
      <c r="D826" s="543"/>
      <c r="E826" s="543"/>
      <c r="F826" s="543"/>
    </row>
    <row r="827" customHeight="1" spans="3:6">
      <c r="C827" s="776"/>
      <c r="D827" s="543"/>
      <c r="E827" s="543"/>
      <c r="F827" s="543"/>
    </row>
    <row r="828" customHeight="1" spans="3:6">
      <c r="C828" s="776"/>
      <c r="D828" s="543"/>
      <c r="E828" s="543"/>
      <c r="F828" s="543"/>
    </row>
    <row r="829" customHeight="1" spans="3:6">
      <c r="C829" s="776"/>
      <c r="D829" s="543"/>
      <c r="E829" s="543"/>
      <c r="F829" s="543"/>
    </row>
    <row r="830" customHeight="1" spans="3:6">
      <c r="C830" s="776"/>
      <c r="D830" s="543"/>
      <c r="E830" s="543"/>
      <c r="F830" s="543"/>
    </row>
    <row r="831" customHeight="1" spans="3:6">
      <c r="C831" s="776"/>
      <c r="D831" s="543"/>
      <c r="E831" s="543"/>
      <c r="F831" s="543"/>
    </row>
    <row r="832" customHeight="1" spans="3:6">
      <c r="C832" s="776"/>
      <c r="D832" s="543"/>
      <c r="E832" s="543"/>
      <c r="F832" s="543"/>
    </row>
    <row r="833" customHeight="1" spans="3:6">
      <c r="C833" s="776"/>
      <c r="D833" s="543"/>
      <c r="E833" s="543"/>
      <c r="F833" s="543"/>
    </row>
    <row r="834" customHeight="1" spans="3:6">
      <c r="C834" s="776"/>
      <c r="D834" s="543"/>
      <c r="E834" s="543"/>
      <c r="F834" s="543"/>
    </row>
    <row r="835" customHeight="1" spans="3:6">
      <c r="C835" s="776"/>
      <c r="D835" s="543"/>
      <c r="E835" s="543"/>
      <c r="F835" s="543"/>
    </row>
    <row r="836" customHeight="1" spans="3:6">
      <c r="C836" s="776"/>
      <c r="D836" s="543"/>
      <c r="E836" s="543"/>
      <c r="F836" s="543"/>
    </row>
    <row r="837" customHeight="1" spans="3:6">
      <c r="C837" s="776"/>
      <c r="D837" s="543"/>
      <c r="E837" s="543"/>
      <c r="F837" s="543"/>
    </row>
    <row r="838" customHeight="1" spans="3:6">
      <c r="C838" s="776"/>
      <c r="D838" s="543"/>
      <c r="E838" s="543"/>
      <c r="F838" s="543"/>
    </row>
    <row r="839" customHeight="1" spans="3:6">
      <c r="C839" s="776"/>
      <c r="D839" s="543"/>
      <c r="E839" s="543"/>
      <c r="F839" s="543"/>
    </row>
    <row r="840" customHeight="1" spans="3:6">
      <c r="C840" s="776"/>
      <c r="D840" s="543"/>
      <c r="E840" s="543"/>
      <c r="F840" s="543"/>
    </row>
    <row r="841" customHeight="1" spans="3:6">
      <c r="C841" s="776"/>
      <c r="D841" s="543"/>
      <c r="E841" s="543"/>
      <c r="F841" s="543"/>
    </row>
    <row r="842" customHeight="1" spans="3:6">
      <c r="C842" s="776"/>
      <c r="D842" s="543"/>
      <c r="E842" s="543"/>
      <c r="F842" s="543"/>
    </row>
    <row r="843" customHeight="1" spans="3:6">
      <c r="C843" s="776"/>
      <c r="D843" s="543"/>
      <c r="E843" s="543"/>
      <c r="F843" s="543"/>
    </row>
    <row r="844" customHeight="1" spans="3:6">
      <c r="C844" s="776"/>
      <c r="D844" s="543"/>
      <c r="E844" s="543"/>
      <c r="F844" s="543"/>
    </row>
    <row r="845" customHeight="1" spans="3:6">
      <c r="C845" s="776"/>
      <c r="D845" s="543"/>
      <c r="E845" s="543"/>
      <c r="F845" s="543"/>
    </row>
    <row r="846" customHeight="1" spans="3:6">
      <c r="C846" s="776"/>
      <c r="D846" s="543"/>
      <c r="E846" s="543"/>
      <c r="F846" s="543"/>
    </row>
    <row r="847" customHeight="1" spans="3:6">
      <c r="C847" s="776"/>
      <c r="D847" s="543"/>
      <c r="E847" s="543"/>
      <c r="F847" s="543"/>
    </row>
    <row r="848" customHeight="1" spans="3:6">
      <c r="C848" s="776"/>
      <c r="D848" s="543"/>
      <c r="E848" s="543"/>
      <c r="F848" s="543"/>
    </row>
    <row r="849" customHeight="1" spans="3:6">
      <c r="C849" s="776"/>
      <c r="D849" s="543"/>
      <c r="E849" s="543"/>
      <c r="F849" s="543"/>
    </row>
    <row r="850" customHeight="1" spans="3:6">
      <c r="C850" s="776"/>
      <c r="D850" s="543"/>
      <c r="E850" s="543"/>
      <c r="F850" s="543"/>
    </row>
    <row r="851" customHeight="1" spans="3:6">
      <c r="C851" s="776"/>
      <c r="D851" s="543"/>
      <c r="E851" s="543"/>
      <c r="F851" s="543"/>
    </row>
    <row r="852" customHeight="1" spans="3:6">
      <c r="C852" s="776"/>
      <c r="D852" s="543"/>
      <c r="E852" s="543"/>
      <c r="F852" s="543"/>
    </row>
    <row r="853" customHeight="1" spans="3:6">
      <c r="C853" s="776"/>
      <c r="D853" s="543"/>
      <c r="E853" s="543"/>
      <c r="F853" s="543"/>
    </row>
    <row r="854" customHeight="1" spans="3:6">
      <c r="C854" s="776"/>
      <c r="D854" s="543"/>
      <c r="E854" s="543"/>
      <c r="F854" s="543"/>
    </row>
    <row r="855" customHeight="1" spans="3:6">
      <c r="C855" s="776"/>
      <c r="D855" s="543"/>
      <c r="E855" s="543"/>
      <c r="F855" s="543"/>
    </row>
    <row r="856" customHeight="1" spans="3:6">
      <c r="C856" s="776"/>
      <c r="D856" s="543"/>
      <c r="E856" s="543"/>
      <c r="F856" s="543"/>
    </row>
    <row r="857" customHeight="1" spans="3:6">
      <c r="C857" s="776"/>
      <c r="D857" s="543"/>
      <c r="E857" s="543"/>
      <c r="F857" s="543"/>
    </row>
    <row r="858" customHeight="1" spans="3:6">
      <c r="C858" s="776"/>
      <c r="D858" s="543"/>
      <c r="E858" s="543"/>
      <c r="F858" s="543"/>
    </row>
    <row r="859" customHeight="1" spans="3:6">
      <c r="C859" s="776"/>
      <c r="D859" s="543"/>
      <c r="E859" s="543"/>
      <c r="F859" s="543"/>
    </row>
    <row r="860" customHeight="1" spans="3:6">
      <c r="C860" s="776"/>
      <c r="D860" s="543"/>
      <c r="E860" s="543"/>
      <c r="F860" s="543"/>
    </row>
    <row r="861" customHeight="1" spans="3:6">
      <c r="C861" s="776"/>
      <c r="D861" s="543"/>
      <c r="E861" s="543"/>
      <c r="F861" s="543"/>
    </row>
    <row r="862" customHeight="1" spans="3:6">
      <c r="C862" s="776"/>
      <c r="D862" s="543"/>
      <c r="E862" s="543"/>
      <c r="F862" s="543"/>
    </row>
    <row r="863" customHeight="1" spans="3:6">
      <c r="C863" s="776"/>
      <c r="D863" s="543"/>
      <c r="E863" s="543"/>
      <c r="F863" s="543"/>
    </row>
    <row r="864" customHeight="1" spans="3:6">
      <c r="C864" s="776"/>
      <c r="D864" s="543"/>
      <c r="E864" s="543"/>
      <c r="F864" s="543"/>
    </row>
    <row r="865" customHeight="1" spans="3:6">
      <c r="C865" s="776"/>
      <c r="D865" s="543"/>
      <c r="E865" s="543"/>
      <c r="F865" s="543"/>
    </row>
    <row r="866" customHeight="1" spans="3:6">
      <c r="C866" s="776"/>
      <c r="D866" s="543"/>
      <c r="E866" s="543"/>
      <c r="F866" s="543"/>
    </row>
    <row r="867" customHeight="1" spans="3:6">
      <c r="C867" s="776"/>
      <c r="D867" s="543"/>
      <c r="E867" s="543"/>
      <c r="F867" s="543"/>
    </row>
    <row r="868" customHeight="1" spans="3:6">
      <c r="C868" s="776"/>
      <c r="D868" s="543"/>
      <c r="E868" s="543"/>
      <c r="F868" s="543"/>
    </row>
    <row r="869" customHeight="1" spans="3:6">
      <c r="C869" s="776"/>
      <c r="D869" s="543"/>
      <c r="E869" s="543"/>
      <c r="F869" s="543"/>
    </row>
    <row r="870" customHeight="1" spans="3:6">
      <c r="C870" s="776"/>
      <c r="D870" s="543"/>
      <c r="E870" s="543"/>
      <c r="F870" s="543"/>
    </row>
    <row r="871" customHeight="1" spans="3:6">
      <c r="C871" s="776"/>
      <c r="D871" s="543"/>
      <c r="E871" s="543"/>
      <c r="F871" s="543"/>
    </row>
    <row r="872" customHeight="1" spans="3:6">
      <c r="C872" s="776"/>
      <c r="D872" s="543"/>
      <c r="E872" s="543"/>
      <c r="F872" s="543"/>
    </row>
    <row r="873" customHeight="1" spans="3:6">
      <c r="C873" s="776"/>
      <c r="D873" s="543"/>
      <c r="E873" s="543"/>
      <c r="F873" s="543"/>
    </row>
    <row r="874" customHeight="1" spans="3:6">
      <c r="C874" s="776"/>
      <c r="D874" s="543"/>
      <c r="E874" s="543"/>
      <c r="F874" s="543"/>
    </row>
    <row r="875" customHeight="1" spans="3:6">
      <c r="C875" s="776"/>
      <c r="D875" s="543"/>
      <c r="E875" s="543"/>
      <c r="F875" s="543"/>
    </row>
    <row r="876" customHeight="1" spans="3:6">
      <c r="C876" s="776"/>
      <c r="D876" s="543"/>
      <c r="E876" s="543"/>
      <c r="F876" s="543"/>
    </row>
    <row r="877" customHeight="1" spans="3:6">
      <c r="C877" s="776"/>
      <c r="D877" s="543"/>
      <c r="E877" s="543"/>
      <c r="F877" s="543"/>
    </row>
    <row r="878" customHeight="1" spans="3:6">
      <c r="C878" s="776"/>
      <c r="D878" s="543"/>
      <c r="E878" s="543"/>
      <c r="F878" s="543"/>
    </row>
    <row r="879" customHeight="1" spans="3:6">
      <c r="C879" s="776"/>
      <c r="D879" s="543"/>
      <c r="E879" s="543"/>
      <c r="F879" s="543"/>
    </row>
    <row r="880" customHeight="1" spans="3:6">
      <c r="C880" s="776"/>
      <c r="D880" s="543"/>
      <c r="E880" s="543"/>
      <c r="F880" s="543"/>
    </row>
    <row r="881" customHeight="1" spans="3:6">
      <c r="C881" s="776"/>
      <c r="D881" s="543"/>
      <c r="E881" s="543"/>
      <c r="F881" s="543"/>
    </row>
    <row r="882" customHeight="1" spans="3:6">
      <c r="C882" s="776"/>
      <c r="D882" s="543"/>
      <c r="E882" s="543"/>
      <c r="F882" s="543"/>
    </row>
    <row r="883" customHeight="1" spans="3:6">
      <c r="C883" s="776"/>
      <c r="D883" s="543"/>
      <c r="E883" s="543"/>
      <c r="F883" s="543"/>
    </row>
    <row r="884" customHeight="1" spans="3:6">
      <c r="C884" s="776"/>
      <c r="D884" s="543"/>
      <c r="E884" s="543"/>
      <c r="F884" s="543"/>
    </row>
    <row r="885" customHeight="1" spans="3:6">
      <c r="C885" s="776"/>
      <c r="D885" s="543"/>
      <c r="E885" s="543"/>
      <c r="F885" s="543"/>
    </row>
    <row r="886" customHeight="1" spans="3:6">
      <c r="C886" s="776"/>
      <c r="D886" s="543"/>
      <c r="E886" s="543"/>
      <c r="F886" s="543"/>
    </row>
    <row r="887" customHeight="1" spans="3:6">
      <c r="C887" s="776"/>
      <c r="D887" s="543"/>
      <c r="E887" s="543"/>
      <c r="F887" s="543"/>
    </row>
    <row r="888" customHeight="1" spans="3:6">
      <c r="C888" s="776"/>
      <c r="D888" s="543"/>
      <c r="E888" s="543"/>
      <c r="F888" s="543"/>
    </row>
    <row r="889" customHeight="1" spans="3:6">
      <c r="C889" s="776"/>
      <c r="D889" s="543"/>
      <c r="E889" s="543"/>
      <c r="F889" s="543"/>
    </row>
    <row r="890" customHeight="1" spans="3:6">
      <c r="C890" s="776"/>
      <c r="D890" s="543"/>
      <c r="E890" s="543"/>
      <c r="F890" s="543"/>
    </row>
    <row r="891" customHeight="1" spans="3:6">
      <c r="C891" s="776"/>
      <c r="D891" s="543"/>
      <c r="E891" s="543"/>
      <c r="F891" s="543"/>
    </row>
    <row r="892" customHeight="1" spans="3:6">
      <c r="C892" s="776"/>
      <c r="D892" s="543"/>
      <c r="E892" s="543"/>
      <c r="F892" s="543"/>
    </row>
    <row r="893" customHeight="1" spans="3:6">
      <c r="C893" s="776"/>
      <c r="D893" s="543"/>
      <c r="E893" s="543"/>
      <c r="F893" s="543"/>
    </row>
    <row r="894" customHeight="1" spans="3:6">
      <c r="C894" s="776"/>
      <c r="D894" s="543"/>
      <c r="E894" s="543"/>
      <c r="F894" s="543"/>
    </row>
    <row r="895" customHeight="1" spans="3:6">
      <c r="C895" s="776"/>
      <c r="D895" s="543"/>
      <c r="E895" s="543"/>
      <c r="F895" s="543"/>
    </row>
    <row r="896" customHeight="1" spans="3:6">
      <c r="C896" s="776"/>
      <c r="D896" s="543"/>
      <c r="E896" s="543"/>
      <c r="F896" s="543"/>
    </row>
    <row r="897" customHeight="1" spans="3:6">
      <c r="C897" s="776"/>
      <c r="D897" s="543"/>
      <c r="E897" s="543"/>
      <c r="F897" s="543"/>
    </row>
    <row r="898" customHeight="1" spans="3:6">
      <c r="C898" s="776"/>
      <c r="D898" s="543"/>
      <c r="E898" s="543"/>
      <c r="F898" s="543"/>
    </row>
    <row r="899" customHeight="1" spans="3:6">
      <c r="C899" s="776"/>
      <c r="D899" s="543"/>
      <c r="E899" s="543"/>
      <c r="F899" s="543"/>
    </row>
    <row r="900" customHeight="1" spans="3:6">
      <c r="C900" s="776"/>
      <c r="D900" s="543"/>
      <c r="E900" s="543"/>
      <c r="F900" s="543"/>
    </row>
    <row r="901" customHeight="1" spans="3:6">
      <c r="C901" s="776"/>
      <c r="D901" s="543"/>
      <c r="E901" s="543"/>
      <c r="F901" s="543"/>
    </row>
    <row r="902" customHeight="1" spans="3:6">
      <c r="C902" s="776"/>
      <c r="D902" s="543"/>
      <c r="E902" s="543"/>
      <c r="F902" s="543"/>
    </row>
    <row r="903" customHeight="1" spans="3:6">
      <c r="C903" s="776"/>
      <c r="D903" s="543"/>
      <c r="E903" s="543"/>
      <c r="F903" s="543"/>
    </row>
    <row r="904" customHeight="1" spans="3:6">
      <c r="C904" s="776"/>
      <c r="D904" s="543"/>
      <c r="E904" s="543"/>
      <c r="F904" s="543"/>
    </row>
    <row r="905" customHeight="1" spans="3:6">
      <c r="C905" s="776"/>
      <c r="D905" s="543"/>
      <c r="E905" s="543"/>
      <c r="F905" s="543"/>
    </row>
    <row r="906" customHeight="1" spans="3:6">
      <c r="C906" s="776"/>
      <c r="D906" s="543"/>
      <c r="E906" s="543"/>
      <c r="F906" s="543"/>
    </row>
    <row r="907" customHeight="1" spans="3:6">
      <c r="C907" s="776"/>
      <c r="D907" s="543"/>
      <c r="E907" s="543"/>
      <c r="F907" s="543"/>
    </row>
    <row r="908" customHeight="1" spans="3:6">
      <c r="C908" s="776"/>
      <c r="D908" s="543"/>
      <c r="E908" s="543"/>
      <c r="F908" s="543"/>
    </row>
    <row r="909" customHeight="1" spans="3:6">
      <c r="C909" s="776"/>
      <c r="D909" s="543"/>
      <c r="E909" s="543"/>
      <c r="F909" s="543"/>
    </row>
    <row r="910" customHeight="1" spans="3:6">
      <c r="C910" s="776"/>
      <c r="D910" s="543"/>
      <c r="E910" s="543"/>
      <c r="F910" s="543"/>
    </row>
    <row r="911" customHeight="1" spans="3:6">
      <c r="C911" s="776"/>
      <c r="D911" s="543"/>
      <c r="E911" s="543"/>
      <c r="F911" s="543"/>
    </row>
    <row r="912" customHeight="1" spans="3:6">
      <c r="C912" s="776"/>
      <c r="D912" s="543"/>
      <c r="E912" s="543"/>
      <c r="F912" s="543"/>
    </row>
    <row r="913" customHeight="1" spans="3:6">
      <c r="C913" s="776"/>
      <c r="D913" s="543"/>
      <c r="E913" s="543"/>
      <c r="F913" s="543"/>
    </row>
    <row r="914" customHeight="1" spans="3:6">
      <c r="C914" s="776"/>
      <c r="D914" s="543"/>
      <c r="E914" s="543"/>
      <c r="F914" s="543"/>
    </row>
    <row r="915" customHeight="1" spans="3:6">
      <c r="C915" s="776"/>
      <c r="D915" s="543"/>
      <c r="E915" s="543"/>
      <c r="F915" s="543"/>
    </row>
    <row r="916" customHeight="1" spans="3:6">
      <c r="C916" s="776"/>
      <c r="D916" s="543"/>
      <c r="E916" s="543"/>
      <c r="F916" s="543"/>
    </row>
    <row r="917" customHeight="1" spans="3:6">
      <c r="C917" s="776"/>
      <c r="D917" s="543"/>
      <c r="E917" s="543"/>
      <c r="F917" s="543"/>
    </row>
    <row r="918" customHeight="1" spans="3:6">
      <c r="C918" s="776"/>
      <c r="D918" s="543"/>
      <c r="E918" s="543"/>
      <c r="F918" s="543"/>
    </row>
    <row r="919" customHeight="1" spans="3:6">
      <c r="C919" s="776"/>
      <c r="D919" s="543"/>
      <c r="E919" s="543"/>
      <c r="F919" s="543"/>
    </row>
    <row r="920" customHeight="1" spans="3:6">
      <c r="C920" s="776"/>
      <c r="D920" s="543"/>
      <c r="E920" s="543"/>
      <c r="F920" s="543"/>
    </row>
    <row r="921" customHeight="1" spans="3:6">
      <c r="C921" s="776"/>
      <c r="D921" s="543"/>
      <c r="E921" s="543"/>
      <c r="F921" s="543"/>
    </row>
    <row r="922" customHeight="1" spans="3:6">
      <c r="C922" s="776"/>
      <c r="D922" s="543"/>
      <c r="E922" s="543"/>
      <c r="F922" s="543"/>
    </row>
    <row r="923" customHeight="1" spans="3:6">
      <c r="C923" s="776"/>
      <c r="D923" s="543"/>
      <c r="E923" s="543"/>
      <c r="F923" s="543"/>
    </row>
    <row r="924" customHeight="1" spans="3:6">
      <c r="C924" s="776"/>
      <c r="D924" s="543"/>
      <c r="E924" s="543"/>
      <c r="F924" s="543"/>
    </row>
    <row r="925" customHeight="1" spans="3:6">
      <c r="C925" s="776"/>
      <c r="D925" s="543"/>
      <c r="E925" s="543"/>
      <c r="F925" s="543"/>
    </row>
    <row r="926" customHeight="1" spans="3:6">
      <c r="C926" s="776"/>
      <c r="D926" s="543"/>
      <c r="E926" s="543"/>
      <c r="F926" s="543"/>
    </row>
    <row r="927" customHeight="1" spans="3:6">
      <c r="C927" s="776"/>
      <c r="D927" s="543"/>
      <c r="E927" s="543"/>
      <c r="F927" s="543"/>
    </row>
    <row r="928" customHeight="1" spans="3:6">
      <c r="C928" s="776"/>
      <c r="D928" s="543"/>
      <c r="E928" s="543"/>
      <c r="F928" s="543"/>
    </row>
    <row r="929" customHeight="1" spans="3:6">
      <c r="C929" s="776"/>
      <c r="D929" s="543"/>
      <c r="E929" s="543"/>
      <c r="F929" s="543"/>
    </row>
    <row r="930" customHeight="1" spans="3:6">
      <c r="C930" s="776"/>
      <c r="D930" s="543"/>
      <c r="E930" s="543"/>
      <c r="F930" s="543"/>
    </row>
    <row r="931" customHeight="1" spans="3:6">
      <c r="C931" s="776"/>
      <c r="D931" s="543"/>
      <c r="E931" s="543"/>
      <c r="F931" s="543"/>
    </row>
    <row r="932" customHeight="1" spans="3:6">
      <c r="C932" s="776"/>
      <c r="D932" s="543"/>
      <c r="E932" s="543"/>
      <c r="F932" s="543"/>
    </row>
    <row r="933" customHeight="1" spans="3:6">
      <c r="C933" s="776"/>
      <c r="D933" s="543"/>
      <c r="E933" s="543"/>
      <c r="F933" s="543"/>
    </row>
    <row r="934" customHeight="1" spans="3:6">
      <c r="C934" s="776"/>
      <c r="D934" s="543"/>
      <c r="E934" s="543"/>
      <c r="F934" s="543"/>
    </row>
    <row r="935" customHeight="1" spans="3:6">
      <c r="C935" s="776"/>
      <c r="D935" s="543"/>
      <c r="E935" s="543"/>
      <c r="F935" s="543"/>
    </row>
    <row r="936" customHeight="1" spans="3:6">
      <c r="C936" s="776"/>
      <c r="D936" s="543"/>
      <c r="E936" s="543"/>
      <c r="F936" s="543"/>
    </row>
    <row r="937" customHeight="1" spans="3:6">
      <c r="C937" s="776"/>
      <c r="D937" s="543"/>
      <c r="E937" s="543"/>
      <c r="F937" s="543"/>
    </row>
    <row r="938" customHeight="1" spans="3:6">
      <c r="C938" s="776"/>
      <c r="D938" s="543"/>
      <c r="E938" s="543"/>
      <c r="F938" s="543"/>
    </row>
    <row r="939" customHeight="1" spans="3:6">
      <c r="C939" s="776"/>
      <c r="D939" s="543"/>
      <c r="E939" s="543"/>
      <c r="F939" s="543"/>
    </row>
    <row r="940" customHeight="1" spans="3:6">
      <c r="C940" s="776"/>
      <c r="D940" s="543"/>
      <c r="E940" s="543"/>
      <c r="F940" s="543"/>
    </row>
    <row r="941" customHeight="1" spans="3:6">
      <c r="C941" s="776"/>
      <c r="D941" s="543"/>
      <c r="E941" s="543"/>
      <c r="F941" s="543"/>
    </row>
    <row r="942" customHeight="1" spans="3:6">
      <c r="C942" s="776"/>
      <c r="D942" s="543"/>
      <c r="E942" s="543"/>
      <c r="F942" s="543"/>
    </row>
    <row r="943" customHeight="1" spans="3:6">
      <c r="C943" s="776"/>
      <c r="D943" s="543"/>
      <c r="E943" s="543"/>
      <c r="F943" s="543"/>
    </row>
    <row r="944" customHeight="1" spans="3:6">
      <c r="C944" s="776"/>
      <c r="D944" s="543"/>
      <c r="E944" s="543"/>
      <c r="F944" s="543"/>
    </row>
    <row r="945" customHeight="1" spans="3:6">
      <c r="C945" s="776"/>
      <c r="D945" s="543"/>
      <c r="E945" s="543"/>
      <c r="F945" s="543"/>
    </row>
    <row r="946" customHeight="1" spans="3:6">
      <c r="C946" s="776"/>
      <c r="D946" s="543"/>
      <c r="E946" s="543"/>
      <c r="F946" s="543"/>
    </row>
    <row r="947" customHeight="1" spans="3:6">
      <c r="C947" s="776"/>
      <c r="D947" s="543"/>
      <c r="E947" s="543"/>
      <c r="F947" s="543"/>
    </row>
    <row r="948" customHeight="1" spans="3:6">
      <c r="C948" s="776"/>
      <c r="D948" s="543"/>
      <c r="E948" s="543"/>
      <c r="F948" s="543"/>
    </row>
    <row r="949" customHeight="1" spans="3:6">
      <c r="C949" s="776"/>
      <c r="D949" s="543"/>
      <c r="E949" s="543"/>
      <c r="F949" s="543"/>
    </row>
    <row r="950" customHeight="1" spans="3:6">
      <c r="C950" s="776"/>
      <c r="D950" s="543"/>
      <c r="E950" s="543"/>
      <c r="F950" s="543"/>
    </row>
    <row r="951" customHeight="1" spans="3:6">
      <c r="C951" s="776"/>
      <c r="D951" s="543"/>
      <c r="E951" s="543"/>
      <c r="F951" s="543"/>
    </row>
    <row r="952" customHeight="1" spans="3:6">
      <c r="C952" s="776"/>
      <c r="D952" s="543"/>
      <c r="E952" s="543"/>
      <c r="F952" s="543"/>
    </row>
    <row r="953" customHeight="1" spans="3:6">
      <c r="C953" s="776"/>
      <c r="D953" s="543"/>
      <c r="E953" s="543"/>
      <c r="F953" s="543"/>
    </row>
    <row r="954" customHeight="1" spans="3:6">
      <c r="C954" s="776"/>
      <c r="D954" s="543"/>
      <c r="E954" s="543"/>
      <c r="F954" s="543"/>
    </row>
    <row r="955" customHeight="1" spans="3:6">
      <c r="C955" s="776"/>
      <c r="D955" s="543"/>
      <c r="E955" s="543"/>
      <c r="F955" s="543"/>
    </row>
    <row r="956" customHeight="1" spans="3:6">
      <c r="C956" s="776"/>
      <c r="D956" s="543"/>
      <c r="E956" s="543"/>
      <c r="F956" s="543"/>
    </row>
    <row r="957" customHeight="1" spans="3:6">
      <c r="C957" s="776"/>
      <c r="D957" s="543"/>
      <c r="E957" s="543"/>
      <c r="F957" s="543"/>
    </row>
    <row r="958" customHeight="1" spans="3:6">
      <c r="C958" s="776"/>
      <c r="D958" s="543"/>
      <c r="E958" s="543"/>
      <c r="F958" s="543"/>
    </row>
    <row r="959" customHeight="1" spans="3:6">
      <c r="C959" s="776"/>
      <c r="D959" s="543"/>
      <c r="E959" s="543"/>
      <c r="F959" s="543"/>
    </row>
    <row r="960" customHeight="1" spans="3:6">
      <c r="C960" s="776"/>
      <c r="D960" s="543"/>
      <c r="E960" s="543"/>
      <c r="F960" s="543"/>
    </row>
    <row r="961" customHeight="1" spans="3:6">
      <c r="C961" s="776"/>
      <c r="D961" s="543"/>
      <c r="E961" s="543"/>
      <c r="F961" s="543"/>
    </row>
    <row r="962" customHeight="1" spans="3:6">
      <c r="C962" s="776"/>
      <c r="D962" s="543"/>
      <c r="E962" s="543"/>
      <c r="F962" s="543"/>
    </row>
    <row r="963" customHeight="1" spans="3:6">
      <c r="C963" s="776"/>
      <c r="D963" s="543"/>
      <c r="E963" s="543"/>
      <c r="F963" s="543"/>
    </row>
    <row r="964" customHeight="1" spans="3:6">
      <c r="C964" s="776"/>
      <c r="D964" s="543"/>
      <c r="E964" s="543"/>
      <c r="F964" s="543"/>
    </row>
    <row r="965" customHeight="1" spans="3:6">
      <c r="C965" s="776"/>
      <c r="D965" s="543"/>
      <c r="E965" s="543"/>
      <c r="F965" s="543"/>
    </row>
    <row r="966" customHeight="1" spans="3:6">
      <c r="C966" s="776"/>
      <c r="D966" s="543"/>
      <c r="E966" s="543"/>
      <c r="F966" s="543"/>
    </row>
    <row r="967" customHeight="1" spans="3:6">
      <c r="C967" s="776"/>
      <c r="D967" s="543"/>
      <c r="E967" s="543"/>
      <c r="F967" s="543"/>
    </row>
    <row r="968" customHeight="1" spans="3:6">
      <c r="C968" s="776"/>
      <c r="D968" s="543"/>
      <c r="E968" s="543"/>
      <c r="F968" s="543"/>
    </row>
    <row r="969" customHeight="1" spans="3:6">
      <c r="C969" s="776"/>
      <c r="D969" s="543"/>
      <c r="E969" s="543"/>
      <c r="F969" s="543"/>
    </row>
    <row r="970" customHeight="1" spans="3:6">
      <c r="C970" s="776"/>
      <c r="D970" s="543"/>
      <c r="E970" s="543"/>
      <c r="F970" s="543"/>
    </row>
    <row r="971" customHeight="1" spans="3:6">
      <c r="C971" s="776"/>
      <c r="D971" s="543"/>
      <c r="E971" s="543"/>
      <c r="F971" s="543"/>
    </row>
    <row r="972" customHeight="1" spans="3:6">
      <c r="C972" s="776"/>
      <c r="D972" s="543"/>
      <c r="E972" s="543"/>
      <c r="F972" s="543"/>
    </row>
    <row r="973" customHeight="1" spans="3:6">
      <c r="C973" s="776"/>
      <c r="D973" s="543"/>
      <c r="E973" s="543"/>
      <c r="F973" s="543"/>
    </row>
    <row r="974" customHeight="1" spans="3:6">
      <c r="C974" s="776"/>
      <c r="D974" s="543"/>
      <c r="E974" s="543"/>
      <c r="F974" s="543"/>
    </row>
    <row r="975" customHeight="1" spans="3:6">
      <c r="C975" s="776"/>
      <c r="D975" s="543"/>
      <c r="E975" s="543"/>
      <c r="F975" s="543"/>
    </row>
    <row r="976" customHeight="1" spans="3:6">
      <c r="C976" s="776"/>
      <c r="D976" s="543"/>
      <c r="E976" s="543"/>
      <c r="F976" s="543"/>
    </row>
    <row r="977" customHeight="1" spans="3:6">
      <c r="C977" s="776"/>
      <c r="D977" s="543"/>
      <c r="E977" s="543"/>
      <c r="F977" s="543"/>
    </row>
    <row r="978" customHeight="1" spans="3:6">
      <c r="C978" s="776"/>
      <c r="D978" s="543"/>
      <c r="E978" s="543"/>
      <c r="F978" s="543"/>
    </row>
    <row r="979" customHeight="1" spans="3:6">
      <c r="C979" s="776"/>
      <c r="D979" s="543"/>
      <c r="E979" s="543"/>
      <c r="F979" s="543"/>
    </row>
    <row r="980" customHeight="1" spans="3:6">
      <c r="C980" s="776"/>
      <c r="D980" s="543"/>
      <c r="E980" s="543"/>
      <c r="F980" s="543"/>
    </row>
    <row r="981" customHeight="1" spans="3:6">
      <c r="C981" s="776"/>
      <c r="D981" s="543"/>
      <c r="E981" s="543"/>
      <c r="F981" s="543"/>
    </row>
    <row r="982" customHeight="1" spans="3:6">
      <c r="C982" s="776"/>
      <c r="D982" s="543"/>
      <c r="E982" s="543"/>
      <c r="F982" s="543"/>
    </row>
    <row r="983" customHeight="1" spans="3:6">
      <c r="C983" s="776"/>
      <c r="D983" s="543"/>
      <c r="E983" s="543"/>
      <c r="F983" s="543"/>
    </row>
    <row r="984" customHeight="1" spans="3:6">
      <c r="C984" s="776"/>
      <c r="D984" s="543"/>
      <c r="E984" s="543"/>
      <c r="F984" s="543"/>
    </row>
    <row r="985" customHeight="1" spans="3:6">
      <c r="C985" s="776"/>
      <c r="D985" s="543"/>
      <c r="E985" s="543"/>
      <c r="F985" s="543"/>
    </row>
    <row r="986" customHeight="1" spans="3:6">
      <c r="C986" s="776"/>
      <c r="D986" s="543"/>
      <c r="E986" s="543"/>
      <c r="F986" s="543"/>
    </row>
    <row r="987" customHeight="1" spans="3:6">
      <c r="C987" s="776"/>
      <c r="D987" s="543"/>
      <c r="E987" s="543"/>
      <c r="F987" s="543"/>
    </row>
    <row r="988" customHeight="1" spans="3:6">
      <c r="C988" s="776"/>
      <c r="D988" s="543"/>
      <c r="E988" s="543"/>
      <c r="F988" s="543"/>
    </row>
    <row r="989" customHeight="1" spans="3:6">
      <c r="C989" s="776"/>
      <c r="D989" s="543"/>
      <c r="E989" s="543"/>
      <c r="F989" s="543"/>
    </row>
    <row r="990" customHeight="1" spans="3:6">
      <c r="C990" s="776"/>
      <c r="D990" s="543"/>
      <c r="E990" s="543"/>
      <c r="F990" s="543"/>
    </row>
    <row r="991" customHeight="1" spans="3:6">
      <c r="C991" s="776"/>
      <c r="D991" s="543"/>
      <c r="E991" s="543"/>
      <c r="F991" s="543"/>
    </row>
    <row r="992" customHeight="1" spans="3:6">
      <c r="C992" s="776"/>
      <c r="D992" s="543"/>
      <c r="E992" s="543"/>
      <c r="F992" s="543"/>
    </row>
    <row r="993" customHeight="1" spans="3:6">
      <c r="C993" s="776"/>
      <c r="D993" s="543"/>
      <c r="E993" s="543"/>
      <c r="F993" s="543"/>
    </row>
    <row r="994" customHeight="1" spans="3:6">
      <c r="C994" s="776"/>
      <c r="D994" s="543"/>
      <c r="E994" s="543"/>
      <c r="F994" s="543"/>
    </row>
    <row r="995" customHeight="1" spans="3:6">
      <c r="C995" s="776"/>
      <c r="D995" s="543"/>
      <c r="E995" s="543"/>
      <c r="F995" s="543"/>
    </row>
    <row r="996" customHeight="1" spans="3:6">
      <c r="C996" s="776"/>
      <c r="D996" s="543"/>
      <c r="E996" s="543"/>
      <c r="F996" s="543"/>
    </row>
    <row r="997" customHeight="1" spans="3:6">
      <c r="C997" s="776"/>
      <c r="D997" s="543"/>
      <c r="E997" s="543"/>
      <c r="F997" s="543"/>
    </row>
    <row r="998" customHeight="1" spans="3:6">
      <c r="C998" s="776"/>
      <c r="D998" s="543"/>
      <c r="E998" s="543"/>
      <c r="F998" s="543"/>
    </row>
    <row r="999" customHeight="1" spans="3:6">
      <c r="C999" s="776"/>
      <c r="D999" s="543"/>
      <c r="E999" s="543"/>
      <c r="F999" s="543"/>
    </row>
    <row r="1000" customHeight="1" spans="3:6">
      <c r="C1000" s="776"/>
      <c r="D1000" s="543"/>
      <c r="E1000" s="543"/>
      <c r="F1000" s="543"/>
    </row>
    <row r="1001" customHeight="1" spans="3:6">
      <c r="C1001" s="776"/>
      <c r="D1001" s="543"/>
      <c r="E1001" s="543"/>
      <c r="F1001" s="543"/>
    </row>
    <row r="1002" customHeight="1" spans="3:6">
      <c r="C1002" s="776"/>
      <c r="D1002" s="543"/>
      <c r="E1002" s="543"/>
      <c r="F1002" s="543"/>
    </row>
    <row r="1003" customHeight="1" spans="3:6">
      <c r="C1003" s="776"/>
      <c r="D1003" s="543"/>
      <c r="E1003" s="543"/>
      <c r="F1003" s="543"/>
    </row>
    <row r="1004" customHeight="1" spans="3:6">
      <c r="C1004" s="776"/>
      <c r="D1004" s="543"/>
      <c r="E1004" s="543"/>
      <c r="F1004" s="543"/>
    </row>
    <row r="1005" customHeight="1" spans="3:6">
      <c r="C1005" s="776"/>
      <c r="D1005" s="543"/>
      <c r="E1005" s="543"/>
      <c r="F1005" s="543"/>
    </row>
    <row r="1006" customHeight="1" spans="3:6">
      <c r="C1006" s="776"/>
      <c r="D1006" s="543"/>
      <c r="E1006" s="543"/>
      <c r="F1006" s="543"/>
    </row>
    <row r="1007" customHeight="1" spans="3:6">
      <c r="C1007" s="776"/>
      <c r="D1007" s="543"/>
      <c r="E1007" s="543"/>
      <c r="F1007" s="543"/>
    </row>
    <row r="1008" customHeight="1" spans="3:6">
      <c r="C1008" s="776"/>
      <c r="D1008" s="543"/>
      <c r="E1008" s="543"/>
      <c r="F1008" s="543"/>
    </row>
    <row r="1009" customHeight="1" spans="3:6">
      <c r="C1009" s="776"/>
      <c r="D1009" s="543"/>
      <c r="E1009" s="543"/>
      <c r="F1009" s="543"/>
    </row>
    <row r="1010" customHeight="1" spans="3:6">
      <c r="C1010" s="776"/>
      <c r="D1010" s="543"/>
      <c r="E1010" s="543"/>
      <c r="F1010" s="543"/>
    </row>
    <row r="1011" customHeight="1" spans="3:6">
      <c r="C1011" s="776"/>
      <c r="D1011" s="543"/>
      <c r="E1011" s="543"/>
      <c r="F1011" s="543"/>
    </row>
    <row r="1012" customHeight="1" spans="3:6">
      <c r="C1012" s="776"/>
      <c r="D1012" s="543"/>
      <c r="E1012" s="543"/>
      <c r="F1012" s="543"/>
    </row>
    <row r="1013" customHeight="1" spans="3:6">
      <c r="C1013" s="776"/>
      <c r="D1013" s="543"/>
      <c r="E1013" s="543"/>
      <c r="F1013" s="543"/>
    </row>
    <row r="1014" customHeight="1" spans="3:6">
      <c r="C1014" s="776"/>
      <c r="D1014" s="543"/>
      <c r="E1014" s="543"/>
      <c r="F1014" s="543"/>
    </row>
    <row r="1015" customHeight="1" spans="3:6">
      <c r="C1015" s="776"/>
      <c r="D1015" s="543"/>
      <c r="E1015" s="543"/>
      <c r="F1015" s="543"/>
    </row>
    <row r="1016" customHeight="1" spans="3:6">
      <c r="C1016" s="776"/>
      <c r="D1016" s="543"/>
      <c r="E1016" s="543"/>
      <c r="F1016" s="543"/>
    </row>
    <row r="1017" customHeight="1" spans="3:6">
      <c r="C1017" s="776"/>
      <c r="D1017" s="543"/>
      <c r="E1017" s="543"/>
      <c r="F1017" s="543"/>
    </row>
    <row r="1018" customHeight="1" spans="3:6">
      <c r="C1018" s="776"/>
      <c r="D1018" s="543"/>
      <c r="E1018" s="543"/>
      <c r="F1018" s="543"/>
    </row>
    <row r="1019" customHeight="1" spans="3:6">
      <c r="C1019" s="776"/>
      <c r="D1019" s="543"/>
      <c r="E1019" s="543"/>
      <c r="F1019" s="543"/>
    </row>
    <row r="1020" customHeight="1" spans="3:6">
      <c r="C1020" s="776"/>
      <c r="D1020" s="543"/>
      <c r="E1020" s="543"/>
      <c r="F1020" s="543"/>
    </row>
    <row r="1021" customHeight="1" spans="3:6">
      <c r="C1021" s="776"/>
      <c r="D1021" s="543"/>
      <c r="E1021" s="543"/>
      <c r="F1021" s="543"/>
    </row>
    <row r="1022" customHeight="1" spans="3:6">
      <c r="C1022" s="776"/>
      <c r="D1022" s="543"/>
      <c r="E1022" s="543"/>
      <c r="F1022" s="543"/>
    </row>
    <row r="1023" customHeight="1" spans="3:6">
      <c r="C1023" s="776"/>
      <c r="D1023" s="543"/>
      <c r="E1023" s="543"/>
      <c r="F1023" s="543"/>
    </row>
    <row r="1024" customHeight="1" spans="3:6">
      <c r="C1024" s="776"/>
      <c r="D1024" s="543"/>
      <c r="E1024" s="543"/>
      <c r="F1024" s="543"/>
    </row>
    <row r="1025" customHeight="1" spans="3:6">
      <c r="C1025" s="776"/>
      <c r="D1025" s="543"/>
      <c r="E1025" s="543"/>
      <c r="F1025" s="543"/>
    </row>
    <row r="1026" customHeight="1" spans="3:6">
      <c r="C1026" s="776"/>
      <c r="D1026" s="543"/>
      <c r="E1026" s="543"/>
      <c r="F1026" s="543"/>
    </row>
    <row r="1027" customHeight="1" spans="3:6">
      <c r="C1027" s="776"/>
      <c r="D1027" s="543"/>
      <c r="E1027" s="543"/>
      <c r="F1027" s="543"/>
    </row>
    <row r="1028" customHeight="1" spans="3:6">
      <c r="C1028" s="776"/>
      <c r="D1028" s="543"/>
      <c r="E1028" s="543"/>
      <c r="F1028" s="543"/>
    </row>
    <row r="1029" customHeight="1" spans="3:6">
      <c r="C1029" s="776"/>
      <c r="D1029" s="543"/>
      <c r="E1029" s="543"/>
      <c r="F1029" s="543"/>
    </row>
    <row r="1030" customHeight="1" spans="3:6">
      <c r="C1030" s="776"/>
      <c r="D1030" s="543"/>
      <c r="E1030" s="543"/>
      <c r="F1030" s="543"/>
    </row>
    <row r="1031" customHeight="1" spans="3:6">
      <c r="C1031" s="776"/>
      <c r="D1031" s="543"/>
      <c r="E1031" s="543"/>
      <c r="F1031" s="543"/>
    </row>
    <row r="1032" customHeight="1" spans="3:6">
      <c r="C1032" s="776"/>
      <c r="D1032" s="543"/>
      <c r="E1032" s="543"/>
      <c r="F1032" s="543"/>
    </row>
    <row r="1033" customHeight="1" spans="3:6">
      <c r="C1033" s="776"/>
      <c r="D1033" s="543"/>
      <c r="E1033" s="543"/>
      <c r="F1033" s="543"/>
    </row>
    <row r="1034" customHeight="1" spans="3:6">
      <c r="C1034" s="776"/>
      <c r="D1034" s="543"/>
      <c r="E1034" s="543"/>
      <c r="F1034" s="543"/>
    </row>
    <row r="1035" customHeight="1" spans="3:6">
      <c r="C1035" s="776"/>
      <c r="D1035" s="543"/>
      <c r="E1035" s="543"/>
      <c r="F1035" s="543"/>
    </row>
    <row r="1036" customHeight="1" spans="3:6">
      <c r="C1036" s="776"/>
      <c r="D1036" s="543"/>
      <c r="E1036" s="543"/>
      <c r="F1036" s="543"/>
    </row>
    <row r="1037" customHeight="1" spans="3:6">
      <c r="C1037" s="776"/>
      <c r="D1037" s="543"/>
      <c r="E1037" s="543"/>
      <c r="F1037" s="543"/>
    </row>
    <row r="1038" customHeight="1" spans="3:6">
      <c r="C1038" s="776"/>
      <c r="D1038" s="543"/>
      <c r="E1038" s="543"/>
      <c r="F1038" s="543"/>
    </row>
    <row r="1039" customHeight="1" spans="3:6">
      <c r="C1039" s="776"/>
      <c r="D1039" s="543"/>
      <c r="E1039" s="543"/>
      <c r="F1039" s="543"/>
    </row>
    <row r="1040" customHeight="1" spans="3:6">
      <c r="C1040" s="776"/>
      <c r="D1040" s="543"/>
      <c r="E1040" s="543"/>
      <c r="F1040" s="543"/>
    </row>
    <row r="1041" customHeight="1" spans="3:6">
      <c r="C1041" s="776"/>
      <c r="D1041" s="543"/>
      <c r="E1041" s="543"/>
      <c r="F1041" s="543"/>
    </row>
    <row r="1042" customHeight="1" spans="3:6">
      <c r="C1042" s="776"/>
      <c r="D1042" s="543"/>
      <c r="E1042" s="543"/>
      <c r="F1042" s="543"/>
    </row>
    <row r="1043" customHeight="1" spans="3:6">
      <c r="C1043" s="776"/>
      <c r="D1043" s="543"/>
      <c r="E1043" s="543"/>
      <c r="F1043" s="543"/>
    </row>
    <row r="1044" customHeight="1" spans="3:6">
      <c r="C1044" s="776"/>
      <c r="D1044" s="543"/>
      <c r="E1044" s="543"/>
      <c r="F1044" s="543"/>
    </row>
    <row r="1045" customHeight="1" spans="3:6">
      <c r="C1045" s="776"/>
      <c r="D1045" s="543"/>
      <c r="E1045" s="543"/>
      <c r="F1045" s="543"/>
    </row>
    <row r="1046" customHeight="1" spans="3:6">
      <c r="C1046" s="776"/>
      <c r="D1046" s="543"/>
      <c r="E1046" s="543"/>
      <c r="F1046" s="543"/>
    </row>
    <row r="1047" customHeight="1" spans="3:6">
      <c r="C1047" s="776"/>
      <c r="D1047" s="543"/>
      <c r="E1047" s="543"/>
      <c r="F1047" s="543"/>
    </row>
    <row r="1048" customHeight="1" spans="3:6">
      <c r="C1048" s="776"/>
      <c r="D1048" s="543"/>
      <c r="E1048" s="543"/>
      <c r="F1048" s="543"/>
    </row>
    <row r="1049" customHeight="1" spans="3:6">
      <c r="C1049" s="776"/>
      <c r="D1049" s="543"/>
      <c r="E1049" s="543"/>
      <c r="F1049" s="543"/>
    </row>
    <row r="1050" customHeight="1" spans="3:6">
      <c r="C1050" s="776"/>
      <c r="D1050" s="543"/>
      <c r="E1050" s="543"/>
      <c r="F1050" s="543"/>
    </row>
    <row r="1051" customHeight="1" spans="3:6">
      <c r="C1051" s="776"/>
      <c r="D1051" s="543"/>
      <c r="E1051" s="543"/>
      <c r="F1051" s="543"/>
    </row>
    <row r="1052" customHeight="1" spans="3:6">
      <c r="C1052" s="776"/>
      <c r="D1052" s="543"/>
      <c r="E1052" s="543"/>
      <c r="F1052" s="543"/>
    </row>
    <row r="1053" customHeight="1" spans="3:6">
      <c r="C1053" s="776"/>
      <c r="D1053" s="543"/>
      <c r="E1053" s="543"/>
      <c r="F1053" s="543"/>
    </row>
    <row r="1054" customHeight="1" spans="3:6">
      <c r="C1054" s="776"/>
      <c r="D1054" s="543"/>
      <c r="E1054" s="543"/>
      <c r="F1054" s="543"/>
    </row>
    <row r="1055" customHeight="1" spans="3:6">
      <c r="C1055" s="776"/>
      <c r="D1055" s="543"/>
      <c r="E1055" s="543"/>
      <c r="F1055" s="543"/>
    </row>
    <row r="1056" customHeight="1" spans="3:6">
      <c r="C1056" s="776"/>
      <c r="D1056" s="543"/>
      <c r="E1056" s="543"/>
      <c r="F1056" s="543"/>
    </row>
    <row r="1057" customHeight="1" spans="3:6">
      <c r="C1057" s="776"/>
      <c r="D1057" s="543"/>
      <c r="E1057" s="543"/>
      <c r="F1057" s="543"/>
    </row>
    <row r="1058" customHeight="1" spans="3:6">
      <c r="C1058" s="776"/>
      <c r="D1058" s="543"/>
      <c r="E1058" s="543"/>
      <c r="F1058" s="543"/>
    </row>
    <row r="1059" customHeight="1" spans="3:6">
      <c r="C1059" s="776"/>
      <c r="D1059" s="543"/>
      <c r="E1059" s="543"/>
      <c r="F1059" s="543"/>
    </row>
    <row r="1060" customHeight="1" spans="3:6">
      <c r="C1060" s="776"/>
      <c r="D1060" s="543"/>
      <c r="E1060" s="543"/>
      <c r="F1060" s="543"/>
    </row>
    <row r="1061" customHeight="1" spans="3:6">
      <c r="C1061" s="776"/>
      <c r="D1061" s="543"/>
      <c r="E1061" s="543"/>
      <c r="F1061" s="543"/>
    </row>
    <row r="1062" customHeight="1" spans="3:6">
      <c r="C1062" s="776"/>
      <c r="D1062" s="543"/>
      <c r="E1062" s="543"/>
      <c r="F1062" s="543"/>
    </row>
    <row r="1063" customHeight="1" spans="3:6">
      <c r="C1063" s="776"/>
      <c r="D1063" s="543"/>
      <c r="E1063" s="543"/>
      <c r="F1063" s="543"/>
    </row>
    <row r="1064" customHeight="1" spans="3:6">
      <c r="C1064" s="776"/>
      <c r="D1064" s="543"/>
      <c r="E1064" s="543"/>
      <c r="F1064" s="543"/>
    </row>
    <row r="1065" customHeight="1" spans="3:6">
      <c r="C1065" s="776"/>
      <c r="D1065" s="543"/>
      <c r="E1065" s="543"/>
      <c r="F1065" s="543"/>
    </row>
    <row r="1066" customHeight="1" spans="3:6">
      <c r="C1066" s="776"/>
      <c r="D1066" s="543"/>
      <c r="E1066" s="543"/>
      <c r="F1066" s="543"/>
    </row>
    <row r="1067" customHeight="1" spans="3:6">
      <c r="C1067" s="776"/>
      <c r="D1067" s="543"/>
      <c r="E1067" s="543"/>
      <c r="F1067" s="543"/>
    </row>
    <row r="1068" customHeight="1" spans="3:6">
      <c r="C1068" s="776"/>
      <c r="D1068" s="543"/>
      <c r="E1068" s="543"/>
      <c r="F1068" s="543"/>
    </row>
    <row r="1069" customHeight="1" spans="3:6">
      <c r="C1069" s="776"/>
      <c r="D1069" s="543"/>
      <c r="E1069" s="543"/>
      <c r="F1069" s="543"/>
    </row>
    <row r="1070" customHeight="1" spans="3:6">
      <c r="C1070" s="776"/>
      <c r="D1070" s="543"/>
      <c r="E1070" s="543"/>
      <c r="F1070" s="543"/>
    </row>
    <row r="1071" customHeight="1" spans="3:6">
      <c r="C1071" s="776"/>
      <c r="D1071" s="543"/>
      <c r="E1071" s="543"/>
      <c r="F1071" s="543"/>
    </row>
    <row r="1072" customHeight="1" spans="3:6">
      <c r="C1072" s="776"/>
      <c r="D1072" s="543"/>
      <c r="E1072" s="543"/>
      <c r="F1072" s="543"/>
    </row>
    <row r="1073" customHeight="1" spans="3:6">
      <c r="C1073" s="776"/>
      <c r="D1073" s="543"/>
      <c r="E1073" s="543"/>
      <c r="F1073" s="543"/>
    </row>
    <row r="1074" customHeight="1" spans="3:6">
      <c r="C1074" s="776"/>
      <c r="D1074" s="543"/>
      <c r="E1074" s="543"/>
      <c r="F1074" s="543"/>
    </row>
    <row r="1075" customHeight="1" spans="3:6">
      <c r="C1075" s="776"/>
      <c r="D1075" s="543"/>
      <c r="E1075" s="543"/>
      <c r="F1075" s="543"/>
    </row>
    <row r="1076" customHeight="1" spans="3:6">
      <c r="C1076" s="776"/>
      <c r="D1076" s="543"/>
      <c r="E1076" s="543"/>
      <c r="F1076" s="543"/>
    </row>
    <row r="1077" customHeight="1" spans="3:6">
      <c r="C1077" s="776"/>
      <c r="D1077" s="543"/>
      <c r="E1077" s="543"/>
      <c r="F1077" s="543"/>
    </row>
    <row r="1078" customHeight="1" spans="3:6">
      <c r="C1078" s="776"/>
      <c r="D1078" s="543"/>
      <c r="E1078" s="543"/>
      <c r="F1078" s="543"/>
    </row>
    <row r="1079" customHeight="1" spans="3:6">
      <c r="C1079" s="776"/>
      <c r="D1079" s="543"/>
      <c r="E1079" s="543"/>
      <c r="F1079" s="543"/>
    </row>
    <row r="1080" customHeight="1" spans="3:6">
      <c r="C1080" s="776"/>
      <c r="D1080" s="543"/>
      <c r="E1080" s="543"/>
      <c r="F1080" s="543"/>
    </row>
    <row r="1081" customHeight="1" spans="3:6">
      <c r="C1081" s="776"/>
      <c r="D1081" s="543"/>
      <c r="E1081" s="543"/>
      <c r="F1081" s="543"/>
    </row>
    <row r="1082" customHeight="1" spans="3:6">
      <c r="C1082" s="776"/>
      <c r="D1082" s="543"/>
      <c r="E1082" s="543"/>
      <c r="F1082" s="543"/>
    </row>
    <row r="1083" customHeight="1" spans="3:6">
      <c r="C1083" s="776"/>
      <c r="D1083" s="543"/>
      <c r="E1083" s="543"/>
      <c r="F1083" s="543"/>
    </row>
    <row r="1084" customHeight="1" spans="3:6">
      <c r="C1084" s="776"/>
      <c r="D1084" s="543"/>
      <c r="E1084" s="543"/>
      <c r="F1084" s="543"/>
    </row>
    <row r="1085" customHeight="1" spans="3:6">
      <c r="C1085" s="776"/>
      <c r="D1085" s="543"/>
      <c r="E1085" s="543"/>
      <c r="F1085" s="543"/>
    </row>
    <row r="1086" customHeight="1" spans="3:6">
      <c r="C1086" s="776"/>
      <c r="D1086" s="543"/>
      <c r="E1086" s="543"/>
      <c r="F1086" s="543"/>
    </row>
    <row r="1087" customHeight="1" spans="3:6">
      <c r="C1087" s="776"/>
      <c r="D1087" s="543"/>
      <c r="E1087" s="543"/>
      <c r="F1087" s="543"/>
    </row>
    <row r="1088" customHeight="1" spans="3:6">
      <c r="C1088" s="776"/>
      <c r="D1088" s="543"/>
      <c r="E1088" s="543"/>
      <c r="F1088" s="543"/>
    </row>
    <row r="1089" customHeight="1" spans="3:6">
      <c r="C1089" s="776"/>
      <c r="D1089" s="543"/>
      <c r="E1089" s="543"/>
      <c r="F1089" s="543"/>
    </row>
    <row r="1090" customHeight="1" spans="3:6">
      <c r="C1090" s="776"/>
      <c r="D1090" s="543"/>
      <c r="E1090" s="543"/>
      <c r="F1090" s="543"/>
    </row>
    <row r="1091" customHeight="1" spans="3:6">
      <c r="C1091" s="776"/>
      <c r="D1091" s="543"/>
      <c r="E1091" s="543"/>
      <c r="F1091" s="543"/>
    </row>
    <row r="1092" customHeight="1" spans="3:6">
      <c r="C1092" s="776"/>
      <c r="D1092" s="543"/>
      <c r="E1092" s="543"/>
      <c r="F1092" s="543"/>
    </row>
    <row r="1093" customHeight="1" spans="3:6">
      <c r="C1093" s="776"/>
      <c r="D1093" s="543"/>
      <c r="E1093" s="543"/>
      <c r="F1093" s="543"/>
    </row>
    <row r="1094" customHeight="1" spans="3:6">
      <c r="C1094" s="776"/>
      <c r="D1094" s="543"/>
      <c r="E1094" s="543"/>
      <c r="F1094" s="543"/>
    </row>
    <row r="1095" customHeight="1" spans="3:6">
      <c r="C1095" s="776"/>
      <c r="D1095" s="543"/>
      <c r="E1095" s="543"/>
      <c r="F1095" s="543"/>
    </row>
    <row r="1096" customHeight="1" spans="3:6">
      <c r="C1096" s="776"/>
      <c r="D1096" s="543"/>
      <c r="E1096" s="543"/>
      <c r="F1096" s="543"/>
    </row>
    <row r="1097" customHeight="1" spans="3:6">
      <c r="C1097" s="776"/>
      <c r="D1097" s="543"/>
      <c r="E1097" s="543"/>
      <c r="F1097" s="543"/>
    </row>
    <row r="1098" customHeight="1" spans="3:6">
      <c r="C1098" s="776"/>
      <c r="D1098" s="543"/>
      <c r="E1098" s="543"/>
      <c r="F1098" s="543"/>
    </row>
    <row r="1099" customHeight="1" spans="3:6">
      <c r="C1099" s="776"/>
      <c r="D1099" s="543"/>
      <c r="E1099" s="543"/>
      <c r="F1099" s="543"/>
    </row>
    <row r="1100" customHeight="1" spans="3:6">
      <c r="C1100" s="776"/>
      <c r="D1100" s="543"/>
      <c r="E1100" s="543"/>
      <c r="F1100" s="543"/>
    </row>
    <row r="1101" customHeight="1" spans="3:6">
      <c r="C1101" s="776"/>
      <c r="D1101" s="543"/>
      <c r="E1101" s="543"/>
      <c r="F1101" s="543"/>
    </row>
    <row r="1102" customHeight="1" spans="3:6">
      <c r="C1102" s="776"/>
      <c r="D1102" s="543"/>
      <c r="E1102" s="543"/>
      <c r="F1102" s="543"/>
    </row>
    <row r="1103" customHeight="1" spans="3:6">
      <c r="C1103" s="776"/>
      <c r="D1103" s="543"/>
      <c r="E1103" s="543"/>
      <c r="F1103" s="543"/>
    </row>
    <row r="1104" customHeight="1" spans="3:6">
      <c r="C1104" s="776"/>
      <c r="D1104" s="543"/>
      <c r="E1104" s="543"/>
      <c r="F1104" s="543"/>
    </row>
    <row r="1105" customHeight="1" spans="3:6">
      <c r="C1105" s="776"/>
      <c r="D1105" s="543"/>
      <c r="E1105" s="543"/>
      <c r="F1105" s="543"/>
    </row>
    <row r="1106" customHeight="1" spans="3:6">
      <c r="C1106" s="776"/>
      <c r="D1106" s="543"/>
      <c r="E1106" s="543"/>
      <c r="F1106" s="543"/>
    </row>
    <row r="1107" customHeight="1" spans="3:6">
      <c r="C1107" s="776"/>
      <c r="D1107" s="543"/>
      <c r="E1107" s="543"/>
      <c r="F1107" s="543"/>
    </row>
    <row r="1108" customHeight="1" spans="3:6">
      <c r="C1108" s="776"/>
      <c r="D1108" s="543"/>
      <c r="E1108" s="543"/>
      <c r="F1108" s="543"/>
    </row>
    <row r="1109" customHeight="1" spans="3:6">
      <c r="C1109" s="776"/>
      <c r="D1109" s="543"/>
      <c r="E1109" s="543"/>
      <c r="F1109" s="543"/>
    </row>
    <row r="1110" customHeight="1" spans="3:6">
      <c r="C1110" s="776"/>
      <c r="D1110" s="543"/>
      <c r="E1110" s="543"/>
      <c r="F1110" s="543"/>
    </row>
    <row r="1111" customHeight="1" spans="3:6">
      <c r="C1111" s="776"/>
      <c r="D1111" s="543"/>
      <c r="E1111" s="543"/>
      <c r="F1111" s="543"/>
    </row>
    <row r="1112" customHeight="1" spans="3:6">
      <c r="C1112" s="776"/>
      <c r="D1112" s="543"/>
      <c r="E1112" s="543"/>
      <c r="F1112" s="543"/>
    </row>
    <row r="1113" customHeight="1" spans="3:6">
      <c r="C1113" s="776"/>
      <c r="D1113" s="543"/>
      <c r="E1113" s="543"/>
      <c r="F1113" s="543"/>
    </row>
    <row r="1114" customHeight="1" spans="3:6">
      <c r="C1114" s="776"/>
      <c r="D1114" s="543"/>
      <c r="E1114" s="543"/>
      <c r="F1114" s="543"/>
    </row>
    <row r="1115" customHeight="1" spans="3:6">
      <c r="C1115" s="776"/>
      <c r="D1115" s="543"/>
      <c r="E1115" s="543"/>
      <c r="F1115" s="543"/>
    </row>
    <row r="1116" customHeight="1" spans="3:6">
      <c r="C1116" s="776"/>
      <c r="D1116" s="543"/>
      <c r="E1116" s="543"/>
      <c r="F1116" s="543"/>
    </row>
    <row r="1117" customHeight="1" spans="3:6">
      <c r="C1117" s="776"/>
      <c r="D1117" s="543"/>
      <c r="E1117" s="543"/>
      <c r="F1117" s="543"/>
    </row>
    <row r="1118" customHeight="1" spans="3:6">
      <c r="C1118" s="776"/>
      <c r="D1118" s="543"/>
      <c r="E1118" s="543"/>
      <c r="F1118" s="543"/>
    </row>
    <row r="1119" customHeight="1" spans="3:6">
      <c r="C1119" s="776"/>
      <c r="D1119" s="543"/>
      <c r="E1119" s="543"/>
      <c r="F1119" s="543"/>
    </row>
    <row r="1120" customHeight="1" spans="3:6">
      <c r="C1120" s="776"/>
      <c r="D1120" s="543"/>
      <c r="E1120" s="543"/>
      <c r="F1120" s="543"/>
    </row>
    <row r="1121" customHeight="1" spans="3:6">
      <c r="C1121" s="776"/>
      <c r="D1121" s="543"/>
      <c r="E1121" s="543"/>
      <c r="F1121" s="543"/>
    </row>
    <row r="1122" customHeight="1" spans="3:6">
      <c r="C1122" s="776"/>
      <c r="D1122" s="543"/>
      <c r="E1122" s="543"/>
      <c r="F1122" s="543"/>
    </row>
    <row r="1123" customHeight="1" spans="3:6">
      <c r="C1123" s="776"/>
      <c r="D1123" s="543"/>
      <c r="E1123" s="543"/>
      <c r="F1123" s="543"/>
    </row>
    <row r="1124" customHeight="1" spans="3:6">
      <c r="C1124" s="776"/>
      <c r="D1124" s="543"/>
      <c r="E1124" s="543"/>
      <c r="F1124" s="543"/>
    </row>
    <row r="1125" customHeight="1" spans="3:6">
      <c r="C1125" s="776"/>
      <c r="D1125" s="543"/>
      <c r="E1125" s="543"/>
      <c r="F1125" s="543"/>
    </row>
    <row r="1126" customHeight="1" spans="3:6">
      <c r="C1126" s="776"/>
      <c r="D1126" s="543"/>
      <c r="E1126" s="543"/>
      <c r="F1126" s="543"/>
    </row>
    <row r="1127" customHeight="1" spans="3:6">
      <c r="C1127" s="776"/>
      <c r="D1127" s="543"/>
      <c r="E1127" s="543"/>
      <c r="F1127" s="543"/>
    </row>
    <row r="1128" customHeight="1" spans="3:6">
      <c r="C1128" s="776"/>
      <c r="D1128" s="543"/>
      <c r="E1128" s="543"/>
      <c r="F1128" s="543"/>
    </row>
    <row r="1129" customHeight="1" spans="3:6">
      <c r="C1129" s="776"/>
      <c r="D1129" s="543"/>
      <c r="E1129" s="543"/>
      <c r="F1129" s="543"/>
    </row>
    <row r="1130" customHeight="1" spans="3:6">
      <c r="C1130" s="776"/>
      <c r="D1130" s="543"/>
      <c r="E1130" s="543"/>
      <c r="F1130" s="543"/>
    </row>
    <row r="1131" customHeight="1" spans="3:6">
      <c r="C1131" s="776"/>
      <c r="D1131" s="543"/>
      <c r="E1131" s="543"/>
      <c r="F1131" s="543"/>
    </row>
    <row r="1132" customHeight="1" spans="3:6">
      <c r="C1132" s="776"/>
      <c r="D1132" s="543"/>
      <c r="E1132" s="543"/>
      <c r="F1132" s="543"/>
    </row>
    <row r="1133" customHeight="1" spans="3:6">
      <c r="C1133" s="776"/>
      <c r="D1133" s="543"/>
      <c r="E1133" s="543"/>
      <c r="F1133" s="543"/>
    </row>
    <row r="1134" customHeight="1" spans="3:6">
      <c r="C1134" s="776"/>
      <c r="D1134" s="543"/>
      <c r="E1134" s="543"/>
      <c r="F1134" s="543"/>
    </row>
    <row r="1135" customHeight="1" spans="3:6">
      <c r="C1135" s="776"/>
      <c r="D1135" s="543"/>
      <c r="E1135" s="543"/>
      <c r="F1135" s="543"/>
    </row>
    <row r="1136" customHeight="1" spans="3:6">
      <c r="C1136" s="776"/>
      <c r="D1136" s="543"/>
      <c r="E1136" s="543"/>
      <c r="F1136" s="543"/>
    </row>
    <row r="1137" customHeight="1" spans="3:6">
      <c r="C1137" s="776"/>
      <c r="D1137" s="543"/>
      <c r="E1137" s="543"/>
      <c r="F1137" s="543"/>
    </row>
    <row r="1138" customHeight="1" spans="3:6">
      <c r="C1138" s="776"/>
      <c r="D1138" s="543"/>
      <c r="E1138" s="543"/>
      <c r="F1138" s="543"/>
    </row>
    <row r="1139" customHeight="1" spans="3:6">
      <c r="C1139" s="776"/>
      <c r="D1139" s="543"/>
      <c r="E1139" s="543"/>
      <c r="F1139" s="543"/>
    </row>
    <row r="1140" customHeight="1" spans="3:6">
      <c r="C1140" s="776"/>
      <c r="D1140" s="543"/>
      <c r="E1140" s="543"/>
      <c r="F1140" s="543"/>
    </row>
    <row r="1141" customHeight="1" spans="3:6">
      <c r="C1141" s="776"/>
      <c r="D1141" s="543"/>
      <c r="E1141" s="543"/>
      <c r="F1141" s="543"/>
    </row>
    <row r="1142" customHeight="1" spans="3:6">
      <c r="C1142" s="776"/>
      <c r="D1142" s="543"/>
      <c r="E1142" s="543"/>
      <c r="F1142" s="543"/>
    </row>
    <row r="1143" customHeight="1" spans="3:6">
      <c r="C1143" s="776"/>
      <c r="D1143" s="543"/>
      <c r="E1143" s="543"/>
      <c r="F1143" s="543"/>
    </row>
    <row r="1144" customHeight="1" spans="3:6">
      <c r="C1144" s="776"/>
      <c r="D1144" s="543"/>
      <c r="E1144" s="543"/>
      <c r="F1144" s="543"/>
    </row>
    <row r="1145" customHeight="1" spans="3:6">
      <c r="C1145" s="776"/>
      <c r="D1145" s="543"/>
      <c r="E1145" s="543"/>
      <c r="F1145" s="543"/>
    </row>
    <row r="1146" customHeight="1" spans="3:6">
      <c r="C1146" s="776"/>
      <c r="D1146" s="543"/>
      <c r="E1146" s="543"/>
      <c r="F1146" s="543"/>
    </row>
    <row r="1147" customHeight="1" spans="3:6">
      <c r="C1147" s="776"/>
      <c r="D1147" s="543"/>
      <c r="E1147" s="543"/>
      <c r="F1147" s="543"/>
    </row>
    <row r="1148" customHeight="1" spans="3:6">
      <c r="C1148" s="776"/>
      <c r="D1148" s="543"/>
      <c r="E1148" s="543"/>
      <c r="F1148" s="543"/>
    </row>
    <row r="1149" customHeight="1" spans="3:6">
      <c r="C1149" s="776"/>
      <c r="D1149" s="543"/>
      <c r="E1149" s="543"/>
      <c r="F1149" s="543"/>
    </row>
    <row r="1150" customHeight="1" spans="3:6">
      <c r="C1150" s="776"/>
      <c r="D1150" s="543"/>
      <c r="E1150" s="543"/>
      <c r="F1150" s="543"/>
    </row>
    <row r="1151" customHeight="1" spans="3:6">
      <c r="C1151" s="776"/>
      <c r="D1151" s="543"/>
      <c r="E1151" s="543"/>
      <c r="F1151" s="543"/>
    </row>
    <row r="1152" customHeight="1" spans="3:6">
      <c r="C1152" s="776"/>
      <c r="D1152" s="543"/>
      <c r="E1152" s="543"/>
      <c r="F1152" s="543"/>
    </row>
    <row r="1153" customHeight="1" spans="3:6">
      <c r="C1153" s="776"/>
      <c r="D1153" s="543"/>
      <c r="E1153" s="543"/>
      <c r="F1153" s="543"/>
    </row>
    <row r="1154" customHeight="1" spans="3:6">
      <c r="C1154" s="776"/>
      <c r="D1154" s="543"/>
      <c r="E1154" s="543"/>
      <c r="F1154" s="543"/>
    </row>
    <row r="1155" customHeight="1" spans="3:6">
      <c r="C1155" s="776"/>
      <c r="D1155" s="543"/>
      <c r="E1155" s="543"/>
      <c r="F1155" s="543"/>
    </row>
    <row r="1156" customHeight="1" spans="3:6">
      <c r="C1156" s="776"/>
      <c r="D1156" s="543"/>
      <c r="E1156" s="543"/>
      <c r="F1156" s="543"/>
    </row>
    <row r="1157" customHeight="1" spans="3:6">
      <c r="C1157" s="776"/>
      <c r="D1157" s="543"/>
      <c r="E1157" s="543"/>
      <c r="F1157" s="543"/>
    </row>
    <row r="1158" customHeight="1" spans="3:6">
      <c r="C1158" s="776"/>
      <c r="D1158" s="543"/>
      <c r="E1158" s="543"/>
      <c r="F1158" s="543"/>
    </row>
    <row r="1159" customHeight="1" spans="3:6">
      <c r="C1159" s="776"/>
      <c r="D1159" s="543"/>
      <c r="E1159" s="543"/>
      <c r="F1159" s="543"/>
    </row>
    <row r="1160" customHeight="1" spans="3:6">
      <c r="C1160" s="776"/>
      <c r="D1160" s="543"/>
      <c r="E1160" s="543"/>
      <c r="F1160" s="543"/>
    </row>
    <row r="1161" customHeight="1" spans="3:6">
      <c r="C1161" s="776"/>
      <c r="D1161" s="543"/>
      <c r="E1161" s="543"/>
      <c r="F1161" s="543"/>
    </row>
    <row r="1162" customHeight="1" spans="3:6">
      <c r="C1162" s="776"/>
      <c r="D1162" s="543"/>
      <c r="E1162" s="543"/>
      <c r="F1162" s="543"/>
    </row>
    <row r="1163" customHeight="1" spans="3:6">
      <c r="C1163" s="776"/>
      <c r="D1163" s="543"/>
      <c r="E1163" s="543"/>
      <c r="F1163" s="543"/>
    </row>
    <row r="1164" customHeight="1" spans="3:6">
      <c r="C1164" s="776"/>
      <c r="D1164" s="543"/>
      <c r="E1164" s="543"/>
      <c r="F1164" s="543"/>
    </row>
    <row r="1165" customHeight="1" spans="3:6">
      <c r="C1165" s="776"/>
      <c r="D1165" s="543"/>
      <c r="E1165" s="543"/>
      <c r="F1165" s="543"/>
    </row>
    <row r="1166" customHeight="1" spans="3:6">
      <c r="C1166" s="776"/>
      <c r="D1166" s="543"/>
      <c r="E1166" s="543"/>
      <c r="F1166" s="543"/>
    </row>
    <row r="1167" customHeight="1" spans="3:6">
      <c r="C1167" s="776"/>
      <c r="D1167" s="543"/>
      <c r="E1167" s="543"/>
      <c r="F1167" s="543"/>
    </row>
    <row r="1168" customHeight="1" spans="3:6">
      <c r="C1168" s="776"/>
      <c r="D1168" s="543"/>
      <c r="E1168" s="543"/>
      <c r="F1168" s="543"/>
    </row>
    <row r="1169" customHeight="1" spans="3:6">
      <c r="C1169" s="776"/>
      <c r="D1169" s="543"/>
      <c r="E1169" s="543"/>
      <c r="F1169" s="543"/>
    </row>
    <row r="1170" customHeight="1" spans="3:6">
      <c r="C1170" s="776"/>
      <c r="D1170" s="543"/>
      <c r="E1170" s="543"/>
      <c r="F1170" s="543"/>
    </row>
    <row r="1171" customHeight="1" spans="3:6">
      <c r="C1171" s="776"/>
      <c r="D1171" s="543"/>
      <c r="E1171" s="543"/>
      <c r="F1171" s="543"/>
    </row>
    <row r="1172" customHeight="1" spans="3:6">
      <c r="C1172" s="776"/>
      <c r="D1172" s="543"/>
      <c r="E1172" s="543"/>
      <c r="F1172" s="543"/>
    </row>
    <row r="1173" customHeight="1" spans="3:6">
      <c r="C1173" s="776"/>
      <c r="D1173" s="543"/>
      <c r="E1173" s="543"/>
      <c r="F1173" s="543"/>
    </row>
    <row r="1174" customHeight="1" spans="3:6">
      <c r="C1174" s="776"/>
      <c r="D1174" s="543"/>
      <c r="E1174" s="543"/>
      <c r="F1174" s="543"/>
    </row>
    <row r="1175" customHeight="1" spans="3:6">
      <c r="C1175" s="776"/>
      <c r="D1175" s="543"/>
      <c r="E1175" s="543"/>
      <c r="F1175" s="543"/>
    </row>
    <row r="1176" customHeight="1" spans="3:6">
      <c r="C1176" s="776"/>
      <c r="D1176" s="543"/>
      <c r="E1176" s="543"/>
      <c r="F1176" s="543"/>
    </row>
    <row r="1177" customHeight="1" spans="3:6">
      <c r="C1177" s="776"/>
      <c r="D1177" s="543"/>
      <c r="E1177" s="543"/>
      <c r="F1177" s="543"/>
    </row>
    <row r="1178" customHeight="1" spans="3:6">
      <c r="C1178" s="776"/>
      <c r="D1178" s="543"/>
      <c r="E1178" s="543"/>
      <c r="F1178" s="543"/>
    </row>
    <row r="1179" customHeight="1" spans="3:6">
      <c r="C1179" s="776"/>
      <c r="D1179" s="543"/>
      <c r="E1179" s="543"/>
      <c r="F1179" s="543"/>
    </row>
    <row r="1180" customHeight="1" spans="3:6">
      <c r="C1180" s="776"/>
      <c r="D1180" s="543"/>
      <c r="E1180" s="543"/>
      <c r="F1180" s="543"/>
    </row>
    <row r="1181" customHeight="1" spans="3:6">
      <c r="C1181" s="776"/>
      <c r="D1181" s="543"/>
      <c r="E1181" s="543"/>
      <c r="F1181" s="543"/>
    </row>
    <row r="1182" customHeight="1" spans="3:6">
      <c r="C1182" s="776"/>
      <c r="D1182" s="543"/>
      <c r="E1182" s="543"/>
      <c r="F1182" s="543"/>
    </row>
    <row r="1183" customHeight="1" spans="3:6">
      <c r="C1183" s="776"/>
      <c r="D1183" s="543"/>
      <c r="E1183" s="543"/>
      <c r="F1183" s="543"/>
    </row>
    <row r="1184" customHeight="1" spans="3:6">
      <c r="C1184" s="776"/>
      <c r="D1184" s="543"/>
      <c r="E1184" s="543"/>
      <c r="F1184" s="543"/>
    </row>
    <row r="1185" customHeight="1" spans="3:6">
      <c r="C1185" s="776"/>
      <c r="D1185" s="543"/>
      <c r="E1185" s="543"/>
      <c r="F1185" s="543"/>
    </row>
    <row r="1186" customHeight="1" spans="3:6">
      <c r="C1186" s="776"/>
      <c r="D1186" s="543"/>
      <c r="E1186" s="543"/>
      <c r="F1186" s="543"/>
    </row>
    <row r="1187" customHeight="1" spans="3:6">
      <c r="C1187" s="776"/>
      <c r="D1187" s="543"/>
      <c r="E1187" s="543"/>
      <c r="F1187" s="543"/>
    </row>
    <row r="1188" customHeight="1" spans="3:6">
      <c r="C1188" s="776"/>
      <c r="D1188" s="543"/>
      <c r="E1188" s="543"/>
      <c r="F1188" s="543"/>
    </row>
    <row r="1189" customHeight="1" spans="3:6">
      <c r="C1189" s="776"/>
      <c r="D1189" s="543"/>
      <c r="E1189" s="543"/>
      <c r="F1189" s="543"/>
    </row>
    <row r="1190" customHeight="1" spans="3:6">
      <c r="C1190" s="776"/>
      <c r="D1190" s="543"/>
      <c r="E1190" s="543"/>
      <c r="F1190" s="543"/>
    </row>
    <row r="1191" customHeight="1" spans="3:6">
      <c r="C1191" s="776"/>
      <c r="D1191" s="543"/>
      <c r="E1191" s="543"/>
      <c r="F1191" s="543"/>
    </row>
    <row r="1192" customHeight="1" spans="3:6">
      <c r="C1192" s="776"/>
      <c r="D1192" s="543"/>
      <c r="E1192" s="543"/>
      <c r="F1192" s="543"/>
    </row>
    <row r="1193" customHeight="1" spans="3:6">
      <c r="C1193" s="776"/>
      <c r="D1193" s="543"/>
      <c r="E1193" s="543"/>
      <c r="F1193" s="543"/>
    </row>
    <row r="1194" customHeight="1" spans="3:6">
      <c r="C1194" s="776"/>
      <c r="D1194" s="543"/>
      <c r="E1194" s="543"/>
      <c r="F1194" s="543"/>
    </row>
    <row r="1195" customHeight="1" spans="3:6">
      <c r="C1195" s="776"/>
      <c r="D1195" s="543"/>
      <c r="E1195" s="543"/>
      <c r="F1195" s="543"/>
    </row>
    <row r="1196" customHeight="1" spans="3:6">
      <c r="C1196" s="776"/>
      <c r="D1196" s="543"/>
      <c r="E1196" s="543"/>
      <c r="F1196" s="543"/>
    </row>
    <row r="1197" customHeight="1" spans="3:6">
      <c r="C1197" s="776"/>
      <c r="D1197" s="543"/>
      <c r="E1197" s="543"/>
      <c r="F1197" s="543"/>
    </row>
    <row r="1198" customHeight="1" spans="3:6">
      <c r="C1198" s="776"/>
      <c r="D1198" s="543"/>
      <c r="E1198" s="543"/>
      <c r="F1198" s="543"/>
    </row>
    <row r="1199" customHeight="1" spans="3:6">
      <c r="C1199" s="776"/>
      <c r="D1199" s="543"/>
      <c r="E1199" s="543"/>
      <c r="F1199" s="543"/>
    </row>
    <row r="1200" customHeight="1" spans="3:6">
      <c r="C1200" s="776"/>
      <c r="D1200" s="543"/>
      <c r="E1200" s="543"/>
      <c r="F1200" s="543"/>
    </row>
    <row r="1201" customHeight="1" spans="3:6">
      <c r="C1201" s="776"/>
      <c r="D1201" s="543"/>
      <c r="E1201" s="543"/>
      <c r="F1201" s="543"/>
    </row>
    <row r="1202" customHeight="1" spans="3:6">
      <c r="C1202" s="776"/>
      <c r="D1202" s="543"/>
      <c r="E1202" s="543"/>
      <c r="F1202" s="543"/>
    </row>
    <row r="1203" customHeight="1" spans="3:6">
      <c r="C1203" s="776"/>
      <c r="D1203" s="543"/>
      <c r="E1203" s="543"/>
      <c r="F1203" s="543"/>
    </row>
    <row r="1204" customHeight="1" spans="3:6">
      <c r="C1204" s="776"/>
      <c r="D1204" s="543"/>
      <c r="E1204" s="543"/>
      <c r="F1204" s="543"/>
    </row>
    <row r="1205" customHeight="1" spans="3:6">
      <c r="C1205" s="776"/>
      <c r="D1205" s="543"/>
      <c r="E1205" s="543"/>
      <c r="F1205" s="543"/>
    </row>
    <row r="1206" customHeight="1" spans="3:6">
      <c r="C1206" s="776"/>
      <c r="D1206" s="543"/>
      <c r="E1206" s="543"/>
      <c r="F1206" s="543"/>
    </row>
    <row r="1207" customHeight="1" spans="3:6">
      <c r="C1207" s="776"/>
      <c r="D1207" s="543"/>
      <c r="E1207" s="543"/>
      <c r="F1207" s="543"/>
    </row>
    <row r="1208" customHeight="1" spans="3:6">
      <c r="C1208" s="776"/>
      <c r="D1208" s="543"/>
      <c r="E1208" s="543"/>
      <c r="F1208" s="543"/>
    </row>
    <row r="1209" customHeight="1" spans="3:6">
      <c r="C1209" s="776"/>
      <c r="D1209" s="543"/>
      <c r="E1209" s="543"/>
      <c r="F1209" s="543"/>
    </row>
    <row r="1210" customHeight="1" spans="3:6">
      <c r="C1210" s="776"/>
      <c r="D1210" s="543"/>
      <c r="E1210" s="543"/>
      <c r="F1210" s="543"/>
    </row>
    <row r="1211" customHeight="1" spans="3:6">
      <c r="C1211" s="776"/>
      <c r="D1211" s="543"/>
      <c r="E1211" s="543"/>
      <c r="F1211" s="543"/>
    </row>
    <row r="1212" customHeight="1" spans="3:6">
      <c r="C1212" s="776"/>
      <c r="D1212" s="543"/>
      <c r="E1212" s="543"/>
      <c r="F1212" s="543"/>
    </row>
    <row r="1213" customHeight="1" spans="3:6">
      <c r="C1213" s="776"/>
      <c r="D1213" s="543"/>
      <c r="E1213" s="543"/>
      <c r="F1213" s="543"/>
    </row>
    <row r="1214" customHeight="1" spans="3:6">
      <c r="C1214" s="776"/>
      <c r="D1214" s="543"/>
      <c r="E1214" s="543"/>
      <c r="F1214" s="543"/>
    </row>
    <row r="1215" customHeight="1" spans="3:6">
      <c r="C1215" s="776"/>
      <c r="D1215" s="543"/>
      <c r="E1215" s="543"/>
      <c r="F1215" s="543"/>
    </row>
    <row r="1216" customHeight="1" spans="3:6">
      <c r="C1216" s="776"/>
      <c r="D1216" s="543"/>
      <c r="E1216" s="543"/>
      <c r="F1216" s="543"/>
    </row>
    <row r="1217" customHeight="1" spans="3:6">
      <c r="C1217" s="776"/>
      <c r="D1217" s="543"/>
      <c r="E1217" s="543"/>
      <c r="F1217" s="543"/>
    </row>
    <row r="1218" customHeight="1" spans="3:6">
      <c r="C1218" s="776"/>
      <c r="D1218" s="543"/>
      <c r="E1218" s="543"/>
      <c r="F1218" s="543"/>
    </row>
    <row r="1219" customHeight="1" spans="3:6">
      <c r="C1219" s="776"/>
      <c r="D1219" s="543"/>
      <c r="E1219" s="543"/>
      <c r="F1219" s="543"/>
    </row>
    <row r="1220" customHeight="1" spans="3:6">
      <c r="C1220" s="776"/>
      <c r="D1220" s="543"/>
      <c r="E1220" s="543"/>
      <c r="F1220" s="543"/>
    </row>
    <row r="1221" customHeight="1" spans="3:6">
      <c r="C1221" s="776"/>
      <c r="D1221" s="543"/>
      <c r="E1221" s="543"/>
      <c r="F1221" s="543"/>
    </row>
    <row r="1222" customHeight="1" spans="3:6">
      <c r="C1222" s="776"/>
      <c r="D1222" s="543"/>
      <c r="E1222" s="543"/>
      <c r="F1222" s="543"/>
    </row>
    <row r="1223" customHeight="1" spans="3:6">
      <c r="C1223" s="776"/>
      <c r="D1223" s="543"/>
      <c r="E1223" s="543"/>
      <c r="F1223" s="543"/>
    </row>
    <row r="1224" customHeight="1" spans="3:6">
      <c r="C1224" s="776"/>
      <c r="D1224" s="543"/>
      <c r="E1224" s="543"/>
      <c r="F1224" s="543"/>
    </row>
    <row r="1225" customHeight="1" spans="3:6">
      <c r="C1225" s="776"/>
      <c r="D1225" s="543"/>
      <c r="E1225" s="543"/>
      <c r="F1225" s="543"/>
    </row>
    <row r="1226" customHeight="1" spans="3:6">
      <c r="C1226" s="776"/>
      <c r="D1226" s="543"/>
      <c r="E1226" s="543"/>
      <c r="F1226" s="543"/>
    </row>
    <row r="1227" customHeight="1" spans="3:6">
      <c r="C1227" s="776"/>
      <c r="D1227" s="543"/>
      <c r="E1227" s="543"/>
      <c r="F1227" s="543"/>
    </row>
    <row r="1228" customHeight="1" spans="3:6">
      <c r="C1228" s="776"/>
      <c r="D1228" s="543"/>
      <c r="E1228" s="543"/>
      <c r="F1228" s="543"/>
    </row>
    <row r="1229" customHeight="1" spans="3:6">
      <c r="C1229" s="776"/>
      <c r="D1229" s="543"/>
      <c r="E1229" s="543"/>
      <c r="F1229" s="543"/>
    </row>
    <row r="1230" customHeight="1" spans="3:6">
      <c r="C1230" s="776"/>
      <c r="D1230" s="543"/>
      <c r="E1230" s="543"/>
      <c r="F1230" s="543"/>
    </row>
    <row r="1231" customHeight="1" spans="3:6">
      <c r="C1231" s="776"/>
      <c r="D1231" s="543"/>
      <c r="E1231" s="543"/>
      <c r="F1231" s="543"/>
    </row>
    <row r="1232" customHeight="1" spans="3:6">
      <c r="C1232" s="776"/>
      <c r="D1232" s="543"/>
      <c r="E1232" s="543"/>
      <c r="F1232" s="543"/>
    </row>
    <row r="1233" customHeight="1" spans="3:6">
      <c r="C1233" s="776"/>
      <c r="D1233" s="543"/>
      <c r="E1233" s="543"/>
      <c r="F1233" s="543"/>
    </row>
    <row r="1234" customHeight="1" spans="3:6">
      <c r="C1234" s="776"/>
      <c r="D1234" s="543"/>
      <c r="E1234" s="543"/>
      <c r="F1234" s="543"/>
    </row>
    <row r="1235" customHeight="1" spans="3:6">
      <c r="C1235" s="776"/>
      <c r="D1235" s="543"/>
      <c r="E1235" s="543"/>
      <c r="F1235" s="543"/>
    </row>
    <row r="1236" customHeight="1" spans="3:6">
      <c r="C1236" s="776"/>
      <c r="D1236" s="543"/>
      <c r="E1236" s="543"/>
      <c r="F1236" s="543"/>
    </row>
    <row r="1237" customHeight="1" spans="3:6">
      <c r="C1237" s="776"/>
      <c r="D1237" s="543"/>
      <c r="E1237" s="543"/>
      <c r="F1237" s="543"/>
    </row>
    <row r="1238" customHeight="1" spans="3:6">
      <c r="C1238" s="776"/>
      <c r="D1238" s="543"/>
      <c r="E1238" s="543"/>
      <c r="F1238" s="543"/>
    </row>
    <row r="1239" customHeight="1" spans="3:6">
      <c r="C1239" s="776"/>
      <c r="D1239" s="543"/>
      <c r="E1239" s="543"/>
      <c r="F1239" s="543"/>
    </row>
    <row r="1240" customHeight="1" spans="3:6">
      <c r="C1240" s="776"/>
      <c r="D1240" s="543"/>
      <c r="E1240" s="543"/>
      <c r="F1240" s="543"/>
    </row>
    <row r="1241" customHeight="1" spans="3:6">
      <c r="C1241" s="776"/>
      <c r="D1241" s="543"/>
      <c r="E1241" s="543"/>
      <c r="F1241" s="543"/>
    </row>
    <row r="1242" customHeight="1" spans="3:6">
      <c r="C1242" s="776"/>
      <c r="D1242" s="543"/>
      <c r="E1242" s="543"/>
      <c r="F1242" s="543"/>
    </row>
    <row r="1243" customHeight="1" spans="3:6">
      <c r="C1243" s="776"/>
      <c r="D1243" s="543"/>
      <c r="E1243" s="543"/>
      <c r="F1243" s="543"/>
    </row>
    <row r="1244" customHeight="1" spans="3:6">
      <c r="C1244" s="776"/>
      <c r="D1244" s="543"/>
      <c r="E1244" s="543"/>
      <c r="F1244" s="543"/>
    </row>
    <row r="1245" customHeight="1" spans="3:6">
      <c r="C1245" s="776"/>
      <c r="D1245" s="543"/>
      <c r="E1245" s="543"/>
      <c r="F1245" s="543"/>
    </row>
    <row r="1246" customHeight="1" spans="3:6">
      <c r="C1246" s="776"/>
      <c r="D1246" s="543"/>
      <c r="E1246" s="543"/>
      <c r="F1246" s="543"/>
    </row>
    <row r="1247" customHeight="1" spans="3:6">
      <c r="C1247" s="776"/>
      <c r="D1247" s="543"/>
      <c r="E1247" s="543"/>
      <c r="F1247" s="543"/>
    </row>
    <row r="1248" customHeight="1" spans="3:6">
      <c r="C1248" s="776"/>
      <c r="D1248" s="543"/>
      <c r="E1248" s="543"/>
      <c r="F1248" s="543"/>
    </row>
    <row r="1249" customHeight="1" spans="3:6">
      <c r="C1249" s="776"/>
      <c r="D1249" s="543"/>
      <c r="E1249" s="543"/>
      <c r="F1249" s="543"/>
    </row>
    <row r="1250" customHeight="1" spans="3:6">
      <c r="C1250" s="776"/>
      <c r="D1250" s="543"/>
      <c r="E1250" s="543"/>
      <c r="F1250" s="543"/>
    </row>
    <row r="1251" customHeight="1" spans="3:6">
      <c r="C1251" s="776"/>
      <c r="D1251" s="543"/>
      <c r="E1251" s="543"/>
      <c r="F1251" s="543"/>
    </row>
    <row r="1252" customHeight="1" spans="3:6">
      <c r="C1252" s="776"/>
      <c r="D1252" s="543"/>
      <c r="E1252" s="543"/>
      <c r="F1252" s="543"/>
    </row>
    <row r="1253" customHeight="1" spans="3:6">
      <c r="C1253" s="776"/>
      <c r="D1253" s="543"/>
      <c r="E1253" s="543"/>
      <c r="F1253" s="543"/>
    </row>
    <row r="1254" customHeight="1" spans="3:6">
      <c r="C1254" s="776"/>
      <c r="D1254" s="543"/>
      <c r="E1254" s="543"/>
      <c r="F1254" s="543"/>
    </row>
    <row r="1255" customHeight="1" spans="3:6">
      <c r="C1255" s="776"/>
      <c r="D1255" s="543"/>
      <c r="E1255" s="543"/>
      <c r="F1255" s="543"/>
    </row>
    <row r="1256" customHeight="1" spans="3:6">
      <c r="C1256" s="776"/>
      <c r="D1256" s="543"/>
      <c r="E1256" s="543"/>
      <c r="F1256" s="543"/>
    </row>
    <row r="1257" customHeight="1" spans="3:6">
      <c r="C1257" s="776"/>
      <c r="D1257" s="543"/>
      <c r="E1257" s="543"/>
      <c r="F1257" s="543"/>
    </row>
    <row r="1258" customHeight="1" spans="3:6">
      <c r="C1258" s="776"/>
      <c r="D1258" s="543"/>
      <c r="E1258" s="543"/>
      <c r="F1258" s="543"/>
    </row>
    <row r="1259" customHeight="1" spans="3:6">
      <c r="C1259" s="776"/>
      <c r="D1259" s="543"/>
      <c r="E1259" s="543"/>
      <c r="F1259" s="543"/>
    </row>
    <row r="1260" customHeight="1" spans="3:6">
      <c r="C1260" s="776"/>
      <c r="D1260" s="543"/>
      <c r="E1260" s="543"/>
      <c r="F1260" s="543"/>
    </row>
    <row r="1261" customHeight="1" spans="3:6">
      <c r="C1261" s="776"/>
      <c r="D1261" s="543"/>
      <c r="E1261" s="543"/>
      <c r="F1261" s="543"/>
    </row>
    <row r="1262" customHeight="1" spans="3:6">
      <c r="C1262" s="776"/>
      <c r="D1262" s="543"/>
      <c r="E1262" s="543"/>
      <c r="F1262" s="543"/>
    </row>
    <row r="1263" customHeight="1" spans="3:6">
      <c r="C1263" s="776"/>
      <c r="D1263" s="543"/>
      <c r="E1263" s="543"/>
      <c r="F1263" s="543"/>
    </row>
    <row r="1264" customHeight="1" spans="3:6">
      <c r="C1264" s="776"/>
      <c r="D1264" s="543"/>
      <c r="E1264" s="543"/>
      <c r="F1264" s="543"/>
    </row>
    <row r="1265" customHeight="1" spans="3:6">
      <c r="C1265" s="776"/>
      <c r="D1265" s="543"/>
      <c r="E1265" s="543"/>
      <c r="F1265" s="543"/>
    </row>
    <row r="1266" customHeight="1" spans="3:6">
      <c r="C1266" s="776"/>
      <c r="D1266" s="543"/>
      <c r="E1266" s="543"/>
      <c r="F1266" s="543"/>
    </row>
    <row r="1267" customHeight="1" spans="3:6">
      <c r="C1267" s="776"/>
      <c r="D1267" s="543"/>
      <c r="E1267" s="543"/>
      <c r="F1267" s="543"/>
    </row>
    <row r="1268" customHeight="1" spans="3:6">
      <c r="C1268" s="776"/>
      <c r="D1268" s="543"/>
      <c r="E1268" s="543"/>
      <c r="F1268" s="543"/>
    </row>
    <row r="1269" customHeight="1" spans="3:6">
      <c r="C1269" s="776"/>
      <c r="D1269" s="543"/>
      <c r="E1269" s="543"/>
      <c r="F1269" s="543"/>
    </row>
    <row r="1270" customHeight="1" spans="3:6">
      <c r="C1270" s="776"/>
      <c r="D1270" s="543"/>
      <c r="E1270" s="543"/>
      <c r="F1270" s="543"/>
    </row>
    <row r="1271" customHeight="1" spans="3:6">
      <c r="C1271" s="776"/>
      <c r="D1271" s="543"/>
      <c r="E1271" s="543"/>
      <c r="F1271" s="543"/>
    </row>
    <row r="1272" customHeight="1" spans="3:6">
      <c r="C1272" s="776"/>
      <c r="D1272" s="543"/>
      <c r="E1272" s="543"/>
      <c r="F1272" s="543"/>
    </row>
    <row r="1273" customHeight="1" spans="3:6">
      <c r="C1273" s="776"/>
      <c r="D1273" s="543"/>
      <c r="E1273" s="543"/>
      <c r="F1273" s="543"/>
    </row>
    <row r="1274" customHeight="1" spans="3:6">
      <c r="C1274" s="776"/>
      <c r="D1274" s="543"/>
      <c r="E1274" s="543"/>
      <c r="F1274" s="543"/>
    </row>
    <row r="1275" customHeight="1" spans="3:6">
      <c r="C1275" s="776"/>
      <c r="D1275" s="543"/>
      <c r="E1275" s="543"/>
      <c r="F1275" s="543"/>
    </row>
    <row r="1276" customHeight="1" spans="3:6">
      <c r="C1276" s="776"/>
      <c r="D1276" s="543"/>
      <c r="E1276" s="543"/>
      <c r="F1276" s="543"/>
    </row>
    <row r="1277" customHeight="1" spans="3:6">
      <c r="C1277" s="776"/>
      <c r="D1277" s="543"/>
      <c r="E1277" s="543"/>
      <c r="F1277" s="543"/>
    </row>
    <row r="1278" customHeight="1" spans="3:6">
      <c r="C1278" s="776"/>
      <c r="D1278" s="543"/>
      <c r="E1278" s="543"/>
      <c r="F1278" s="543"/>
    </row>
    <row r="1279" customHeight="1" spans="3:6">
      <c r="C1279" s="776"/>
      <c r="D1279" s="543"/>
      <c r="E1279" s="543"/>
      <c r="F1279" s="543"/>
    </row>
    <row r="1280" customHeight="1" spans="3:6">
      <c r="C1280" s="776"/>
      <c r="D1280" s="543"/>
      <c r="E1280" s="543"/>
      <c r="F1280" s="543"/>
    </row>
    <row r="1281" customHeight="1" spans="3:6">
      <c r="C1281" s="776"/>
      <c r="D1281" s="543"/>
      <c r="E1281" s="543"/>
      <c r="F1281" s="543"/>
    </row>
    <row r="1282" customHeight="1" spans="3:6">
      <c r="C1282" s="776"/>
      <c r="D1282" s="543"/>
      <c r="E1282" s="543"/>
      <c r="F1282" s="543"/>
    </row>
    <row r="1283" customHeight="1" spans="3:6">
      <c r="C1283" s="776"/>
      <c r="D1283" s="543"/>
      <c r="E1283" s="543"/>
      <c r="F1283" s="543"/>
    </row>
    <row r="1284" customHeight="1" spans="3:6">
      <c r="C1284" s="776"/>
      <c r="D1284" s="543"/>
      <c r="E1284" s="543"/>
      <c r="F1284" s="543"/>
    </row>
    <row r="1285" customHeight="1" spans="3:6">
      <c r="C1285" s="776"/>
      <c r="D1285" s="543"/>
      <c r="E1285" s="543"/>
      <c r="F1285" s="543"/>
    </row>
    <row r="1286" customHeight="1" spans="3:6">
      <c r="C1286" s="776"/>
      <c r="D1286" s="543"/>
      <c r="E1286" s="543"/>
      <c r="F1286" s="543"/>
    </row>
    <row r="1287" customHeight="1" spans="3:6">
      <c r="C1287" s="776"/>
      <c r="D1287" s="543"/>
      <c r="E1287" s="543"/>
      <c r="F1287" s="543"/>
    </row>
    <row r="1288" customHeight="1" spans="3:6">
      <c r="C1288" s="776"/>
      <c r="D1288" s="543"/>
      <c r="E1288" s="543"/>
      <c r="F1288" s="543"/>
    </row>
    <row r="1289" customHeight="1" spans="3:6">
      <c r="C1289" s="776"/>
      <c r="D1289" s="543"/>
      <c r="E1289" s="543"/>
      <c r="F1289" s="543"/>
    </row>
    <row r="1290" customHeight="1" spans="3:6">
      <c r="C1290" s="776"/>
      <c r="D1290" s="543"/>
      <c r="E1290" s="543"/>
      <c r="F1290" s="543"/>
    </row>
    <row r="1291" customHeight="1" spans="3:6">
      <c r="C1291" s="776"/>
      <c r="D1291" s="543"/>
      <c r="E1291" s="543"/>
      <c r="F1291" s="543"/>
    </row>
    <row r="1292" customHeight="1" spans="3:6">
      <c r="C1292" s="776"/>
      <c r="D1292" s="543"/>
      <c r="E1292" s="543"/>
      <c r="F1292" s="543"/>
    </row>
    <row r="1293" customHeight="1" spans="3:6">
      <c r="C1293" s="776"/>
      <c r="D1293" s="543"/>
      <c r="E1293" s="543"/>
      <c r="F1293" s="543"/>
    </row>
    <row r="1294" customHeight="1" spans="3:6">
      <c r="C1294" s="776"/>
      <c r="D1294" s="543"/>
      <c r="E1294" s="543"/>
      <c r="F1294" s="543"/>
    </row>
    <row r="1295" customHeight="1" spans="3:6">
      <c r="C1295" s="776"/>
      <c r="D1295" s="543"/>
      <c r="E1295" s="543"/>
      <c r="F1295" s="543"/>
    </row>
    <row r="1296" customHeight="1" spans="3:6">
      <c r="C1296" s="776"/>
      <c r="D1296" s="543"/>
      <c r="E1296" s="543"/>
      <c r="F1296" s="543"/>
    </row>
    <row r="1297" customHeight="1" spans="3:6">
      <c r="C1297" s="776"/>
      <c r="D1297" s="543"/>
      <c r="E1297" s="543"/>
      <c r="F1297" s="543"/>
    </row>
    <row r="1298" customHeight="1" spans="3:6">
      <c r="C1298" s="776"/>
      <c r="D1298" s="543"/>
      <c r="E1298" s="543"/>
      <c r="F1298" s="543"/>
    </row>
    <row r="1299" customHeight="1" spans="3:6">
      <c r="C1299" s="776"/>
      <c r="D1299" s="543"/>
      <c r="E1299" s="543"/>
      <c r="F1299" s="543"/>
    </row>
    <row r="1300" customHeight="1" spans="3:6">
      <c r="C1300" s="776"/>
      <c r="D1300" s="543"/>
      <c r="E1300" s="543"/>
      <c r="F1300" s="543"/>
    </row>
    <row r="1301" customHeight="1" spans="3:6">
      <c r="C1301" s="776"/>
      <c r="D1301" s="543"/>
      <c r="E1301" s="543"/>
      <c r="F1301" s="543"/>
    </row>
    <row r="1302" customHeight="1" spans="3:6">
      <c r="C1302" s="776"/>
      <c r="D1302" s="543"/>
      <c r="E1302" s="543"/>
      <c r="F1302" s="543"/>
    </row>
    <row r="1303" customHeight="1" spans="3:6">
      <c r="C1303" s="776"/>
      <c r="D1303" s="543"/>
      <c r="E1303" s="543"/>
      <c r="F1303" s="543"/>
    </row>
    <row r="1304" customHeight="1" spans="3:6">
      <c r="C1304" s="776"/>
      <c r="D1304" s="543"/>
      <c r="E1304" s="543"/>
      <c r="F1304" s="543"/>
    </row>
    <row r="1305" customHeight="1" spans="3:6">
      <c r="C1305" s="776"/>
      <c r="D1305" s="543"/>
      <c r="E1305" s="543"/>
      <c r="F1305" s="543"/>
    </row>
    <row r="1306" customHeight="1" spans="3:6">
      <c r="C1306" s="776"/>
      <c r="D1306" s="543"/>
      <c r="E1306" s="543"/>
      <c r="F1306" s="543"/>
    </row>
    <row r="1307" customHeight="1" spans="3:6">
      <c r="C1307" s="776"/>
      <c r="D1307" s="543"/>
      <c r="E1307" s="543"/>
      <c r="F1307" s="543"/>
    </row>
    <row r="1308" customHeight="1" spans="3:6">
      <c r="C1308" s="776"/>
      <c r="D1308" s="543"/>
      <c r="E1308" s="543"/>
      <c r="F1308" s="543"/>
    </row>
    <row r="1309" customHeight="1" spans="3:6">
      <c r="C1309" s="776"/>
      <c r="D1309" s="543"/>
      <c r="E1309" s="543"/>
      <c r="F1309" s="543"/>
    </row>
    <row r="1310" customHeight="1" spans="3:6">
      <c r="C1310" s="776"/>
      <c r="D1310" s="543"/>
      <c r="E1310" s="543"/>
      <c r="F1310" s="543"/>
    </row>
    <row r="1311" customHeight="1" spans="3:6">
      <c r="C1311" s="776"/>
      <c r="D1311" s="543"/>
      <c r="E1311" s="543"/>
      <c r="F1311" s="543"/>
    </row>
    <row r="1312" customHeight="1" spans="3:6">
      <c r="C1312" s="776"/>
      <c r="D1312" s="543"/>
      <c r="E1312" s="543"/>
      <c r="F1312" s="543"/>
    </row>
    <row r="1313" customHeight="1" spans="3:6">
      <c r="C1313" s="776"/>
      <c r="D1313" s="543"/>
      <c r="E1313" s="543"/>
      <c r="F1313" s="543"/>
    </row>
    <row r="1314" customHeight="1" spans="3:6">
      <c r="C1314" s="776"/>
      <c r="D1314" s="543"/>
      <c r="E1314" s="543"/>
      <c r="F1314" s="543"/>
    </row>
    <row r="1315" customHeight="1" spans="3:6">
      <c r="C1315" s="776"/>
      <c r="D1315" s="543"/>
      <c r="E1315" s="543"/>
      <c r="F1315" s="543"/>
    </row>
    <row r="1316" customHeight="1" spans="3:6">
      <c r="C1316" s="776"/>
      <c r="D1316" s="543"/>
      <c r="E1316" s="543"/>
      <c r="F1316" s="543"/>
    </row>
    <row r="1317" customHeight="1" spans="3:6">
      <c r="C1317" s="776"/>
      <c r="D1317" s="543"/>
      <c r="E1317" s="543"/>
      <c r="F1317" s="543"/>
    </row>
    <row r="1318" customHeight="1" spans="3:6">
      <c r="C1318" s="776"/>
      <c r="D1318" s="543"/>
      <c r="E1318" s="543"/>
      <c r="F1318" s="543"/>
    </row>
    <row r="1319" customHeight="1" spans="3:6">
      <c r="C1319" s="776"/>
      <c r="D1319" s="543"/>
      <c r="E1319" s="543"/>
      <c r="F1319" s="543"/>
    </row>
    <row r="1320" customHeight="1" spans="3:6">
      <c r="C1320" s="776"/>
      <c r="D1320" s="543"/>
      <c r="E1320" s="543"/>
      <c r="F1320" s="543"/>
    </row>
    <row r="1321" customHeight="1" spans="3:6">
      <c r="C1321" s="776"/>
      <c r="D1321" s="543"/>
      <c r="E1321" s="543"/>
      <c r="F1321" s="543"/>
    </row>
    <row r="1322" customHeight="1" spans="3:6">
      <c r="C1322" s="776"/>
      <c r="D1322" s="543"/>
      <c r="E1322" s="543"/>
      <c r="F1322" s="543"/>
    </row>
    <row r="1323" customHeight="1" spans="3:6">
      <c r="C1323" s="776"/>
      <c r="D1323" s="543"/>
      <c r="E1323" s="543"/>
      <c r="F1323" s="543"/>
    </row>
    <row r="1324" customHeight="1" spans="3:6">
      <c r="C1324" s="776"/>
      <c r="D1324" s="543"/>
      <c r="E1324" s="543"/>
      <c r="F1324" s="543"/>
    </row>
    <row r="1325" customHeight="1" spans="3:6">
      <c r="C1325" s="776"/>
      <c r="D1325" s="543"/>
      <c r="E1325" s="543"/>
      <c r="F1325" s="543"/>
    </row>
    <row r="1326" customHeight="1" spans="3:6">
      <c r="C1326" s="776"/>
      <c r="D1326" s="543"/>
      <c r="E1326" s="543"/>
      <c r="F1326" s="543"/>
    </row>
    <row r="1327" customHeight="1" spans="3:6">
      <c r="C1327" s="776"/>
      <c r="D1327" s="543"/>
      <c r="E1327" s="543"/>
      <c r="F1327" s="543"/>
    </row>
    <row r="1328" customHeight="1" spans="3:6">
      <c r="C1328" s="776"/>
      <c r="D1328" s="543"/>
      <c r="E1328" s="543"/>
      <c r="F1328" s="543"/>
    </row>
    <row r="1329" customHeight="1" spans="3:6">
      <c r="C1329" s="776"/>
      <c r="D1329" s="543"/>
      <c r="E1329" s="543"/>
      <c r="F1329" s="543"/>
    </row>
    <row r="1330" customHeight="1" spans="3:6">
      <c r="C1330" s="776"/>
      <c r="D1330" s="543"/>
      <c r="E1330" s="543"/>
      <c r="F1330" s="543"/>
    </row>
    <row r="1331" customHeight="1" spans="3:6">
      <c r="C1331" s="776"/>
      <c r="D1331" s="543"/>
      <c r="E1331" s="543"/>
      <c r="F1331" s="543"/>
    </row>
    <row r="1332" customHeight="1" spans="3:6">
      <c r="C1332" s="776"/>
      <c r="D1332" s="543"/>
      <c r="E1332" s="543"/>
      <c r="F1332" s="543"/>
    </row>
    <row r="1333" customHeight="1" spans="3:6">
      <c r="C1333" s="776"/>
      <c r="D1333" s="543"/>
      <c r="E1333" s="543"/>
      <c r="F1333" s="543"/>
    </row>
    <row r="1334" customHeight="1" spans="3:6">
      <c r="C1334" s="776"/>
      <c r="D1334" s="543"/>
      <c r="E1334" s="543"/>
      <c r="F1334" s="543"/>
    </row>
    <row r="1335" customHeight="1" spans="3:6">
      <c r="C1335" s="776"/>
      <c r="D1335" s="543"/>
      <c r="E1335" s="543"/>
      <c r="F1335" s="543"/>
    </row>
    <row r="1336" customHeight="1" spans="3:6">
      <c r="C1336" s="776"/>
      <c r="D1336" s="543"/>
      <c r="E1336" s="543"/>
      <c r="F1336" s="543"/>
    </row>
    <row r="1337" customHeight="1" spans="3:6">
      <c r="C1337" s="776"/>
      <c r="D1337" s="543"/>
      <c r="E1337" s="543"/>
      <c r="F1337" s="543"/>
    </row>
    <row r="1338" customHeight="1" spans="3:6">
      <c r="C1338" s="776"/>
      <c r="D1338" s="543"/>
      <c r="E1338" s="543"/>
      <c r="F1338" s="543"/>
    </row>
    <row r="1339" customHeight="1" spans="3:6">
      <c r="C1339" s="776"/>
      <c r="D1339" s="543"/>
      <c r="E1339" s="543"/>
      <c r="F1339" s="543"/>
    </row>
    <row r="1340" customHeight="1" spans="3:6">
      <c r="C1340" s="776"/>
      <c r="D1340" s="543"/>
      <c r="E1340" s="543"/>
      <c r="F1340" s="543"/>
    </row>
    <row r="1341" customHeight="1" spans="3:6">
      <c r="C1341" s="776"/>
      <c r="D1341" s="543"/>
      <c r="E1341" s="543"/>
      <c r="F1341" s="543"/>
    </row>
    <row r="1342" customHeight="1" spans="3:6">
      <c r="C1342" s="776"/>
      <c r="D1342" s="543"/>
      <c r="E1342" s="543"/>
      <c r="F1342" s="543"/>
    </row>
    <row r="1343" customHeight="1" spans="3:6">
      <c r="C1343" s="776"/>
      <c r="D1343" s="543"/>
      <c r="E1343" s="543"/>
      <c r="F1343" s="543"/>
    </row>
    <row r="1344" customHeight="1" spans="3:6">
      <c r="C1344" s="776"/>
      <c r="D1344" s="543"/>
      <c r="E1344" s="543"/>
      <c r="F1344" s="543"/>
    </row>
    <row r="1345" customHeight="1" spans="3:6">
      <c r="C1345" s="776"/>
      <c r="D1345" s="543"/>
      <c r="E1345" s="543"/>
      <c r="F1345" s="543"/>
    </row>
    <row r="1346" customHeight="1" spans="3:6">
      <c r="C1346" s="776"/>
      <c r="D1346" s="543"/>
      <c r="E1346" s="543"/>
      <c r="F1346" s="543"/>
    </row>
    <row r="1347" customHeight="1" spans="3:6">
      <c r="C1347" s="776"/>
      <c r="D1347" s="543"/>
      <c r="E1347" s="543"/>
      <c r="F1347" s="543"/>
    </row>
    <row r="1348" customHeight="1" spans="3:6">
      <c r="C1348" s="776"/>
      <c r="D1348" s="543"/>
      <c r="E1348" s="543"/>
      <c r="F1348" s="543"/>
    </row>
    <row r="1349" customHeight="1" spans="3:6">
      <c r="C1349" s="776"/>
      <c r="D1349" s="543"/>
      <c r="E1349" s="543"/>
      <c r="F1349" s="543"/>
    </row>
    <row r="1350" customHeight="1" spans="3:6">
      <c r="C1350" s="776"/>
      <c r="D1350" s="543"/>
      <c r="E1350" s="543"/>
      <c r="F1350" s="543"/>
    </row>
    <row r="1351" customHeight="1" spans="3:6">
      <c r="C1351" s="776"/>
      <c r="D1351" s="543"/>
      <c r="E1351" s="543"/>
      <c r="F1351" s="543"/>
    </row>
    <row r="1352" customHeight="1" spans="3:6">
      <c r="C1352" s="776"/>
      <c r="D1352" s="543"/>
      <c r="E1352" s="543"/>
      <c r="F1352" s="543"/>
    </row>
    <row r="1353" customHeight="1" spans="3:6">
      <c r="C1353" s="776"/>
      <c r="D1353" s="543"/>
      <c r="E1353" s="543"/>
      <c r="F1353" s="543"/>
    </row>
    <row r="1354" customHeight="1" spans="3:6">
      <c r="C1354" s="776"/>
      <c r="D1354" s="543"/>
      <c r="E1354" s="543"/>
      <c r="F1354" s="543"/>
    </row>
    <row r="1355" customHeight="1" spans="3:6">
      <c r="C1355" s="776"/>
      <c r="D1355" s="543"/>
      <c r="E1355" s="543"/>
      <c r="F1355" s="543"/>
    </row>
    <row r="1356" customHeight="1" spans="3:6">
      <c r="C1356" s="776"/>
      <c r="D1356" s="543"/>
      <c r="E1356" s="543"/>
      <c r="F1356" s="543"/>
    </row>
    <row r="1357" customHeight="1" spans="3:6">
      <c r="C1357" s="776"/>
      <c r="D1357" s="543"/>
      <c r="E1357" s="543"/>
      <c r="F1357" s="543"/>
    </row>
    <row r="1358" customHeight="1" spans="3:6">
      <c r="C1358" s="776"/>
      <c r="D1358" s="543"/>
      <c r="E1358" s="543"/>
      <c r="F1358" s="543"/>
    </row>
    <row r="1359" customHeight="1" spans="3:6">
      <c r="C1359" s="776"/>
      <c r="D1359" s="543"/>
      <c r="E1359" s="543"/>
      <c r="F1359" s="543"/>
    </row>
    <row r="1360" customHeight="1" spans="3:6">
      <c r="C1360" s="776"/>
      <c r="D1360" s="543"/>
      <c r="E1360" s="543"/>
      <c r="F1360" s="543"/>
    </row>
    <row r="1361" customHeight="1" spans="3:6">
      <c r="C1361" s="776"/>
      <c r="D1361" s="543"/>
      <c r="E1361" s="543"/>
      <c r="F1361" s="543"/>
    </row>
    <row r="1362" customHeight="1" spans="3:6">
      <c r="C1362" s="776"/>
      <c r="D1362" s="543"/>
      <c r="E1362" s="543"/>
      <c r="F1362" s="543"/>
    </row>
    <row r="1363" customHeight="1" spans="3:6">
      <c r="C1363" s="776"/>
      <c r="D1363" s="543"/>
      <c r="E1363" s="543"/>
      <c r="F1363" s="543"/>
    </row>
    <row r="1364" customHeight="1" spans="3:6">
      <c r="C1364" s="776"/>
      <c r="D1364" s="543"/>
      <c r="E1364" s="543"/>
      <c r="F1364" s="543"/>
    </row>
    <row r="1365" customHeight="1" spans="3:6">
      <c r="C1365" s="776"/>
      <c r="D1365" s="543"/>
      <c r="E1365" s="543"/>
      <c r="F1365" s="543"/>
    </row>
    <row r="1366" customHeight="1" spans="3:6">
      <c r="C1366" s="776"/>
      <c r="D1366" s="543"/>
      <c r="E1366" s="543"/>
      <c r="F1366" s="543"/>
    </row>
    <row r="1367" customHeight="1" spans="3:6">
      <c r="C1367" s="776"/>
      <c r="D1367" s="543"/>
      <c r="E1367" s="543"/>
      <c r="F1367" s="543"/>
    </row>
    <row r="1368" customHeight="1" spans="3:6">
      <c r="C1368" s="776"/>
      <c r="D1368" s="543"/>
      <c r="E1368" s="543"/>
      <c r="F1368" s="543"/>
    </row>
    <row r="1369" customHeight="1" spans="3:6">
      <c r="C1369" s="776"/>
      <c r="D1369" s="543"/>
      <c r="E1369" s="543"/>
      <c r="F1369" s="543"/>
    </row>
    <row r="1370" customHeight="1" spans="3:6">
      <c r="C1370" s="776"/>
      <c r="D1370" s="543"/>
      <c r="E1370" s="543"/>
      <c r="F1370" s="543"/>
    </row>
    <row r="1371" customHeight="1" spans="3:6">
      <c r="C1371" s="776"/>
      <c r="D1371" s="543"/>
      <c r="E1371" s="543"/>
      <c r="F1371" s="543"/>
    </row>
    <row r="1372" customHeight="1" spans="3:6">
      <c r="C1372" s="776"/>
      <c r="D1372" s="543"/>
      <c r="E1372" s="543"/>
      <c r="F1372" s="543"/>
    </row>
    <row r="1373" customHeight="1" spans="3:6">
      <c r="C1373" s="776"/>
      <c r="D1373" s="543"/>
      <c r="E1373" s="543"/>
      <c r="F1373" s="543"/>
    </row>
    <row r="1374" customHeight="1" spans="3:6">
      <c r="C1374" s="776"/>
      <c r="D1374" s="543"/>
      <c r="E1374" s="543"/>
      <c r="F1374" s="543"/>
    </row>
    <row r="1375" customHeight="1" spans="3:6">
      <c r="C1375" s="776"/>
      <c r="D1375" s="543"/>
      <c r="E1375" s="543"/>
      <c r="F1375" s="543"/>
    </row>
    <row r="1376" customHeight="1" spans="3:6">
      <c r="C1376" s="776"/>
      <c r="D1376" s="543"/>
      <c r="E1376" s="543"/>
      <c r="F1376" s="543"/>
    </row>
    <row r="1377" customHeight="1" spans="3:6">
      <c r="C1377" s="776"/>
      <c r="D1377" s="543"/>
      <c r="E1377" s="543"/>
      <c r="F1377" s="543"/>
    </row>
    <row r="1378" customHeight="1" spans="3:6">
      <c r="C1378" s="776"/>
      <c r="D1378" s="543"/>
      <c r="E1378" s="543"/>
      <c r="F1378" s="543"/>
    </row>
    <row r="1379" customHeight="1" spans="3:6">
      <c r="C1379" s="776"/>
      <c r="D1379" s="543"/>
      <c r="E1379" s="543"/>
      <c r="F1379" s="543"/>
    </row>
    <row r="1380" customHeight="1" spans="3:6">
      <c r="C1380" s="776"/>
      <c r="D1380" s="543"/>
      <c r="E1380" s="543"/>
      <c r="F1380" s="543"/>
    </row>
    <row r="1381" customHeight="1" spans="3:6">
      <c r="C1381" s="776"/>
      <c r="D1381" s="543"/>
      <c r="E1381" s="543"/>
      <c r="F1381" s="543"/>
    </row>
    <row r="1382" customHeight="1" spans="3:6">
      <c r="C1382" s="776"/>
      <c r="D1382" s="543"/>
      <c r="E1382" s="543"/>
      <c r="F1382" s="543"/>
    </row>
    <row r="1383" customHeight="1" spans="3:6">
      <c r="C1383" s="776"/>
      <c r="D1383" s="543"/>
      <c r="E1383" s="543"/>
      <c r="F1383" s="543"/>
    </row>
    <row r="1384" customHeight="1" spans="3:6">
      <c r="C1384" s="776"/>
      <c r="D1384" s="543"/>
      <c r="E1384" s="543"/>
      <c r="F1384" s="543"/>
    </row>
    <row r="1385" customHeight="1" spans="3:6">
      <c r="C1385" s="776"/>
      <c r="D1385" s="543"/>
      <c r="E1385" s="543"/>
      <c r="F1385" s="543"/>
    </row>
    <row r="1386" customHeight="1" spans="3:6">
      <c r="C1386" s="776"/>
      <c r="D1386" s="543"/>
      <c r="E1386" s="543"/>
      <c r="F1386" s="543"/>
    </row>
    <row r="1387" customHeight="1" spans="3:6">
      <c r="C1387" s="776"/>
      <c r="D1387" s="543"/>
      <c r="E1387" s="543"/>
      <c r="F1387" s="543"/>
    </row>
    <row r="1388" customHeight="1" spans="3:6">
      <c r="C1388" s="776"/>
      <c r="D1388" s="543"/>
      <c r="E1388" s="543"/>
      <c r="F1388" s="543"/>
    </row>
    <row r="1389" customHeight="1" spans="3:6">
      <c r="C1389" s="776"/>
      <c r="D1389" s="543"/>
      <c r="E1389" s="543"/>
      <c r="F1389" s="543"/>
    </row>
    <row r="1390" customHeight="1" spans="3:6">
      <c r="C1390" s="776"/>
      <c r="D1390" s="543"/>
      <c r="E1390" s="543"/>
      <c r="F1390" s="543"/>
    </row>
    <row r="1391" customHeight="1" spans="3:6">
      <c r="C1391" s="776"/>
      <c r="D1391" s="543"/>
      <c r="E1391" s="543"/>
      <c r="F1391" s="543"/>
    </row>
    <row r="1392" customHeight="1" spans="3:6">
      <c r="C1392" s="776"/>
      <c r="D1392" s="543"/>
      <c r="E1392" s="543"/>
      <c r="F1392" s="543"/>
    </row>
    <row r="1393" customHeight="1" spans="3:6">
      <c r="C1393" s="776"/>
      <c r="D1393" s="543"/>
      <c r="E1393" s="543"/>
      <c r="F1393" s="543"/>
    </row>
    <row r="1394" customHeight="1" spans="3:6">
      <c r="C1394" s="776"/>
      <c r="D1394" s="543"/>
      <c r="E1394" s="543"/>
      <c r="F1394" s="543"/>
    </row>
    <row r="1395" customHeight="1" spans="3:6">
      <c r="C1395" s="776"/>
      <c r="D1395" s="543"/>
      <c r="E1395" s="543"/>
      <c r="F1395" s="543"/>
    </row>
    <row r="1396" customHeight="1" spans="3:6">
      <c r="C1396" s="776"/>
      <c r="D1396" s="543"/>
      <c r="E1396" s="543"/>
      <c r="F1396" s="543"/>
    </row>
    <row r="1397" customHeight="1" spans="3:6">
      <c r="C1397" s="776"/>
      <c r="D1397" s="543"/>
      <c r="E1397" s="543"/>
      <c r="F1397" s="543"/>
    </row>
    <row r="1398" customHeight="1" spans="3:6">
      <c r="C1398" s="776"/>
      <c r="D1398" s="543"/>
      <c r="E1398" s="543"/>
      <c r="F1398" s="543"/>
    </row>
    <row r="1399" customHeight="1" spans="3:6">
      <c r="C1399" s="776"/>
      <c r="D1399" s="543"/>
      <c r="E1399" s="543"/>
      <c r="F1399" s="543"/>
    </row>
    <row r="1400" customHeight="1" spans="3:6">
      <c r="C1400" s="776"/>
      <c r="D1400" s="543"/>
      <c r="E1400" s="543"/>
      <c r="F1400" s="543"/>
    </row>
    <row r="1401" customHeight="1" spans="3:6">
      <c r="C1401" s="776"/>
      <c r="D1401" s="543"/>
      <c r="E1401" s="543"/>
      <c r="F1401" s="543"/>
    </row>
    <row r="1402" customHeight="1" spans="3:6">
      <c r="C1402" s="776"/>
      <c r="D1402" s="543"/>
      <c r="E1402" s="543"/>
      <c r="F1402" s="543"/>
    </row>
    <row r="1403" customHeight="1" spans="3:6">
      <c r="C1403" s="776"/>
      <c r="D1403" s="543"/>
      <c r="E1403" s="543"/>
      <c r="F1403" s="543"/>
    </row>
    <row r="1404" customHeight="1" spans="3:6">
      <c r="C1404" s="776"/>
      <c r="D1404" s="543"/>
      <c r="E1404" s="543"/>
      <c r="F1404" s="543"/>
    </row>
    <row r="1405" customHeight="1" spans="3:6">
      <c r="C1405" s="776"/>
      <c r="D1405" s="543"/>
      <c r="E1405" s="543"/>
      <c r="F1405" s="543"/>
    </row>
    <row r="1406" customHeight="1" spans="3:6">
      <c r="C1406" s="776"/>
      <c r="D1406" s="543"/>
      <c r="E1406" s="543"/>
      <c r="F1406" s="543"/>
    </row>
    <row r="1407" customHeight="1" spans="3:6">
      <c r="C1407" s="776"/>
      <c r="D1407" s="543"/>
      <c r="E1407" s="543"/>
      <c r="F1407" s="543"/>
    </row>
    <row r="1408" customHeight="1" spans="3:6">
      <c r="C1408" s="776"/>
      <c r="D1408" s="543"/>
      <c r="E1408" s="543"/>
      <c r="F1408" s="543"/>
    </row>
    <row r="1409" customHeight="1" spans="3:6">
      <c r="C1409" s="776"/>
      <c r="D1409" s="543"/>
      <c r="E1409" s="543"/>
      <c r="F1409" s="543"/>
    </row>
    <row r="1410" customHeight="1" spans="3:6">
      <c r="C1410" s="776"/>
      <c r="D1410" s="543"/>
      <c r="E1410" s="543"/>
      <c r="F1410" s="543"/>
    </row>
    <row r="1411" customHeight="1" spans="3:6">
      <c r="C1411" s="776"/>
      <c r="D1411" s="543"/>
      <c r="E1411" s="543"/>
      <c r="F1411" s="543"/>
    </row>
    <row r="1412" customHeight="1" spans="3:6">
      <c r="C1412" s="776"/>
      <c r="D1412" s="543"/>
      <c r="E1412" s="543"/>
      <c r="F1412" s="543"/>
    </row>
    <row r="1413" customHeight="1" spans="3:6">
      <c r="C1413" s="776"/>
      <c r="D1413" s="543"/>
      <c r="E1413" s="543"/>
      <c r="F1413" s="543"/>
    </row>
    <row r="1414" customHeight="1" spans="3:6">
      <c r="C1414" s="776"/>
      <c r="D1414" s="543"/>
      <c r="E1414" s="543"/>
      <c r="F1414" s="543"/>
    </row>
    <row r="1415" customHeight="1" spans="3:6">
      <c r="C1415" s="776"/>
      <c r="D1415" s="543"/>
      <c r="E1415" s="543"/>
      <c r="F1415" s="543"/>
    </row>
    <row r="1416" customHeight="1" spans="3:6">
      <c r="C1416" s="776"/>
      <c r="D1416" s="543"/>
      <c r="E1416" s="543"/>
      <c r="F1416" s="543"/>
    </row>
    <row r="1417" customHeight="1" spans="3:6">
      <c r="C1417" s="776"/>
      <c r="D1417" s="543"/>
      <c r="E1417" s="543"/>
      <c r="F1417" s="543"/>
    </row>
    <row r="1418" customHeight="1" spans="3:6">
      <c r="C1418" s="776"/>
      <c r="D1418" s="543"/>
      <c r="E1418" s="543"/>
      <c r="F1418" s="543"/>
    </row>
    <row r="1419" customHeight="1" spans="3:6">
      <c r="C1419" s="776"/>
      <c r="D1419" s="543"/>
      <c r="E1419" s="543"/>
      <c r="F1419" s="543"/>
    </row>
    <row r="1420" customHeight="1" spans="3:6">
      <c r="C1420" s="776"/>
      <c r="D1420" s="543"/>
      <c r="E1420" s="543"/>
      <c r="F1420" s="543"/>
    </row>
    <row r="1421" customHeight="1" spans="3:6">
      <c r="C1421" s="776"/>
      <c r="D1421" s="543"/>
      <c r="E1421" s="543"/>
      <c r="F1421" s="543"/>
    </row>
    <row r="1422" customHeight="1" spans="3:6">
      <c r="C1422" s="776"/>
      <c r="D1422" s="543"/>
      <c r="E1422" s="543"/>
      <c r="F1422" s="543"/>
    </row>
    <row r="1423" customHeight="1" spans="3:6">
      <c r="C1423" s="776"/>
      <c r="D1423" s="543"/>
      <c r="E1423" s="543"/>
      <c r="F1423" s="543"/>
    </row>
    <row r="1424" customHeight="1" spans="3:6">
      <c r="C1424" s="776"/>
      <c r="D1424" s="543"/>
      <c r="E1424" s="543"/>
      <c r="F1424" s="543"/>
    </row>
    <row r="1425" customHeight="1" spans="3:6">
      <c r="C1425" s="776"/>
      <c r="D1425" s="543"/>
      <c r="E1425" s="543"/>
      <c r="F1425" s="543"/>
    </row>
    <row r="1426" customHeight="1" spans="3:6">
      <c r="C1426" s="776"/>
      <c r="D1426" s="543"/>
      <c r="E1426" s="543"/>
      <c r="F1426" s="543"/>
    </row>
    <row r="1427" customHeight="1" spans="3:6">
      <c r="C1427" s="776"/>
      <c r="D1427" s="543"/>
      <c r="E1427" s="543"/>
      <c r="F1427" s="543"/>
    </row>
    <row r="1428" customHeight="1" spans="3:6">
      <c r="C1428" s="776"/>
      <c r="D1428" s="543"/>
      <c r="E1428" s="543"/>
      <c r="F1428" s="543"/>
    </row>
    <row r="1429" customHeight="1" spans="3:6">
      <c r="C1429" s="776"/>
      <c r="D1429" s="543"/>
      <c r="E1429" s="543"/>
      <c r="F1429" s="543"/>
    </row>
    <row r="1430" customHeight="1" spans="3:6">
      <c r="C1430" s="776"/>
      <c r="D1430" s="543"/>
      <c r="E1430" s="543"/>
      <c r="F1430" s="543"/>
    </row>
    <row r="1431" customHeight="1" spans="3:6">
      <c r="C1431" s="776"/>
      <c r="D1431" s="543"/>
      <c r="E1431" s="543"/>
      <c r="F1431" s="543"/>
    </row>
    <row r="1432" customHeight="1" spans="3:6">
      <c r="C1432" s="776"/>
      <c r="D1432" s="543"/>
      <c r="E1432" s="543"/>
      <c r="F1432" s="543"/>
    </row>
    <row r="1433" customHeight="1" spans="3:6">
      <c r="C1433" s="776"/>
      <c r="D1433" s="543"/>
      <c r="E1433" s="543"/>
      <c r="F1433" s="543"/>
    </row>
    <row r="1434" customHeight="1" spans="3:6">
      <c r="C1434" s="776"/>
      <c r="D1434" s="543"/>
      <c r="E1434" s="543"/>
      <c r="F1434" s="543"/>
    </row>
    <row r="1435" customHeight="1" spans="3:6">
      <c r="C1435" s="776"/>
      <c r="D1435" s="543"/>
      <c r="E1435" s="543"/>
      <c r="F1435" s="543"/>
    </row>
    <row r="1436" customHeight="1" spans="3:6">
      <c r="C1436" s="776"/>
      <c r="D1436" s="543"/>
      <c r="E1436" s="543"/>
      <c r="F1436" s="543"/>
    </row>
    <row r="1437" customHeight="1" spans="3:6">
      <c r="C1437" s="776"/>
      <c r="D1437" s="543"/>
      <c r="E1437" s="543"/>
      <c r="F1437" s="543"/>
    </row>
    <row r="1438" customHeight="1" spans="3:6">
      <c r="C1438" s="776"/>
      <c r="D1438" s="543"/>
      <c r="E1438" s="543"/>
      <c r="F1438" s="543"/>
    </row>
    <row r="1439" customHeight="1" spans="3:6">
      <c r="C1439" s="776"/>
      <c r="D1439" s="543"/>
      <c r="E1439" s="543"/>
      <c r="F1439" s="543"/>
    </row>
    <row r="1440" customHeight="1" spans="3:6">
      <c r="C1440" s="776"/>
      <c r="D1440" s="543"/>
      <c r="E1440" s="543"/>
      <c r="F1440" s="543"/>
    </row>
    <row r="1441" customHeight="1" spans="3:6">
      <c r="C1441" s="776"/>
      <c r="D1441" s="543"/>
      <c r="E1441" s="543"/>
      <c r="F1441" s="543"/>
    </row>
    <row r="1442" customHeight="1" spans="3:6">
      <c r="C1442" s="776"/>
      <c r="D1442" s="543"/>
      <c r="E1442" s="543"/>
      <c r="F1442" s="543"/>
    </row>
    <row r="1443" customHeight="1" spans="3:6">
      <c r="C1443" s="776"/>
      <c r="D1443" s="543"/>
      <c r="E1443" s="543"/>
      <c r="F1443" s="543"/>
    </row>
    <row r="1444" customHeight="1" spans="3:6">
      <c r="C1444" s="776"/>
      <c r="D1444" s="543"/>
      <c r="E1444" s="543"/>
      <c r="F1444" s="543"/>
    </row>
    <row r="1445" customHeight="1" spans="3:6">
      <c r="C1445" s="776"/>
      <c r="D1445" s="543"/>
      <c r="E1445" s="543"/>
      <c r="F1445" s="543"/>
    </row>
    <row r="1446" customHeight="1" spans="3:6">
      <c r="C1446" s="776"/>
      <c r="D1446" s="543"/>
      <c r="E1446" s="543"/>
      <c r="F1446" s="543"/>
    </row>
    <row r="1447" customHeight="1" spans="3:6">
      <c r="C1447" s="776"/>
      <c r="D1447" s="543"/>
      <c r="E1447" s="543"/>
      <c r="F1447" s="543"/>
    </row>
    <row r="1448" customHeight="1" spans="3:6">
      <c r="C1448" s="776"/>
      <c r="D1448" s="543"/>
      <c r="E1448" s="543"/>
      <c r="F1448" s="543"/>
    </row>
    <row r="1449" customHeight="1" spans="3:6">
      <c r="C1449" s="776"/>
      <c r="D1449" s="543"/>
      <c r="E1449" s="543"/>
      <c r="F1449" s="543"/>
    </row>
    <row r="1450" customHeight="1" spans="3:6">
      <c r="C1450" s="776"/>
      <c r="D1450" s="543"/>
      <c r="E1450" s="543"/>
      <c r="F1450" s="543"/>
    </row>
    <row r="1451" customHeight="1" spans="3:6">
      <c r="C1451" s="776"/>
      <c r="D1451" s="543"/>
      <c r="E1451" s="543"/>
      <c r="F1451" s="543"/>
    </row>
    <row r="1452" customHeight="1" spans="3:6">
      <c r="C1452" s="776"/>
      <c r="D1452" s="543"/>
      <c r="E1452" s="543"/>
      <c r="F1452" s="543"/>
    </row>
    <row r="1453" customHeight="1" spans="3:6">
      <c r="C1453" s="776"/>
      <c r="D1453" s="543"/>
      <c r="E1453" s="543"/>
      <c r="F1453" s="543"/>
    </row>
    <row r="1454" customHeight="1" spans="3:6">
      <c r="C1454" s="776"/>
      <c r="D1454" s="543"/>
      <c r="E1454" s="543"/>
      <c r="F1454" s="543"/>
    </row>
    <row r="1455" customHeight="1" spans="3:6">
      <c r="C1455" s="776"/>
      <c r="D1455" s="543"/>
      <c r="E1455" s="543"/>
      <c r="F1455" s="543"/>
    </row>
    <row r="1456" customHeight="1" spans="3:6">
      <c r="C1456" s="776"/>
      <c r="D1456" s="543"/>
      <c r="E1456" s="543"/>
      <c r="F1456" s="543"/>
    </row>
    <row r="1457" customHeight="1" spans="3:6">
      <c r="C1457" s="776"/>
      <c r="D1457" s="543"/>
      <c r="E1457" s="543"/>
      <c r="F1457" s="543"/>
    </row>
    <row r="1458" customHeight="1" spans="3:6">
      <c r="C1458" s="776"/>
      <c r="D1458" s="543"/>
      <c r="E1458" s="543"/>
      <c r="F1458" s="543"/>
    </row>
    <row r="1459" customHeight="1" spans="3:6">
      <c r="C1459" s="776"/>
      <c r="D1459" s="543"/>
      <c r="E1459" s="543"/>
      <c r="F1459" s="543"/>
    </row>
    <row r="1460" customHeight="1" spans="3:6">
      <c r="C1460" s="776"/>
      <c r="D1460" s="543"/>
      <c r="E1460" s="543"/>
      <c r="F1460" s="543"/>
    </row>
    <row r="1461" customHeight="1" spans="3:6">
      <c r="C1461" s="776"/>
      <c r="D1461" s="543"/>
      <c r="E1461" s="543"/>
      <c r="F1461" s="543"/>
    </row>
    <row r="1462" customHeight="1" spans="3:6">
      <c r="C1462" s="776"/>
      <c r="D1462" s="543"/>
      <c r="E1462" s="543"/>
      <c r="F1462" s="543"/>
    </row>
    <row r="1463" customHeight="1" spans="3:6">
      <c r="C1463" s="776"/>
      <c r="D1463" s="543"/>
      <c r="E1463" s="543"/>
      <c r="F1463" s="543"/>
    </row>
    <row r="1464" customHeight="1" spans="3:6">
      <c r="C1464" s="776"/>
      <c r="D1464" s="543"/>
      <c r="E1464" s="543"/>
      <c r="F1464" s="543"/>
    </row>
    <row r="1465" customHeight="1" spans="3:6">
      <c r="C1465" s="776"/>
      <c r="D1465" s="543"/>
      <c r="E1465" s="543"/>
      <c r="F1465" s="543"/>
    </row>
    <row r="1466" customHeight="1" spans="3:6">
      <c r="C1466" s="776"/>
      <c r="D1466" s="543"/>
      <c r="E1466" s="543"/>
      <c r="F1466" s="543"/>
    </row>
    <row r="1467" customHeight="1" spans="3:6">
      <c r="C1467" s="776"/>
      <c r="D1467" s="543"/>
      <c r="E1467" s="543"/>
      <c r="F1467" s="543"/>
    </row>
    <row r="1468" customHeight="1" spans="3:6">
      <c r="C1468" s="776"/>
      <c r="D1468" s="543"/>
      <c r="E1468" s="543"/>
      <c r="F1468" s="543"/>
    </row>
    <row r="1469" customHeight="1" spans="3:6">
      <c r="C1469" s="776"/>
      <c r="D1469" s="543"/>
      <c r="E1469" s="543"/>
      <c r="F1469" s="543"/>
    </row>
    <row r="1470" customHeight="1" spans="3:6">
      <c r="C1470" s="776"/>
      <c r="D1470" s="543"/>
      <c r="E1470" s="543"/>
      <c r="F1470" s="543"/>
    </row>
    <row r="1471" customHeight="1" spans="3:6">
      <c r="C1471" s="776"/>
      <c r="D1471" s="543"/>
      <c r="E1471" s="543"/>
      <c r="F1471" s="543"/>
    </row>
    <row r="1472" customHeight="1" spans="3:6">
      <c r="C1472" s="776"/>
      <c r="D1472" s="543"/>
      <c r="E1472" s="543"/>
      <c r="F1472" s="543"/>
    </row>
    <row r="1473" customHeight="1" spans="3:6">
      <c r="C1473" s="776"/>
      <c r="D1473" s="543"/>
      <c r="E1473" s="543"/>
      <c r="F1473" s="543"/>
    </row>
    <row r="1474" customHeight="1" spans="3:6">
      <c r="C1474" s="776"/>
      <c r="D1474" s="543"/>
      <c r="E1474" s="543"/>
      <c r="F1474" s="543"/>
    </row>
    <row r="1475" customHeight="1" spans="3:6">
      <c r="C1475" s="776"/>
      <c r="D1475" s="543"/>
      <c r="E1475" s="543"/>
      <c r="F1475" s="543"/>
    </row>
    <row r="1476" customHeight="1" spans="3:6">
      <c r="C1476" s="776"/>
      <c r="D1476" s="543"/>
      <c r="E1476" s="543"/>
      <c r="F1476" s="543"/>
    </row>
    <row r="1477" customHeight="1" spans="3:6">
      <c r="C1477" s="776"/>
      <c r="D1477" s="543"/>
      <c r="E1477" s="543"/>
      <c r="F1477" s="543"/>
    </row>
    <row r="1478" customHeight="1" spans="3:6">
      <c r="C1478" s="776"/>
      <c r="D1478" s="543"/>
      <c r="E1478" s="543"/>
      <c r="F1478" s="543"/>
    </row>
    <row r="1479" customHeight="1" spans="3:6">
      <c r="C1479" s="776"/>
      <c r="D1479" s="543"/>
      <c r="E1479" s="543"/>
      <c r="F1479" s="543"/>
    </row>
    <row r="1480" customHeight="1" spans="3:6">
      <c r="C1480" s="776"/>
      <c r="D1480" s="543"/>
      <c r="E1480" s="543"/>
      <c r="F1480" s="543"/>
    </row>
    <row r="1481" customHeight="1" spans="3:6">
      <c r="C1481" s="776"/>
      <c r="D1481" s="543"/>
      <c r="E1481" s="543"/>
      <c r="F1481" s="543"/>
    </row>
    <row r="1482" customHeight="1" spans="3:6">
      <c r="C1482" s="776"/>
      <c r="D1482" s="543"/>
      <c r="E1482" s="543"/>
      <c r="F1482" s="543"/>
    </row>
    <row r="1483" customHeight="1" spans="3:6">
      <c r="C1483" s="776"/>
      <c r="D1483" s="543"/>
      <c r="E1483" s="543"/>
      <c r="F1483" s="543"/>
    </row>
    <row r="1484" customHeight="1" spans="3:6">
      <c r="C1484" s="776"/>
      <c r="D1484" s="543"/>
      <c r="E1484" s="543"/>
      <c r="F1484" s="543"/>
    </row>
    <row r="1485" customHeight="1" spans="3:6">
      <c r="C1485" s="776"/>
      <c r="D1485" s="543"/>
      <c r="E1485" s="543"/>
      <c r="F1485" s="543"/>
    </row>
    <row r="1486" customHeight="1" spans="3:6">
      <c r="C1486" s="776"/>
      <c r="D1486" s="543"/>
      <c r="E1486" s="543"/>
      <c r="F1486" s="543"/>
    </row>
    <row r="1487" customHeight="1" spans="3:6">
      <c r="C1487" s="776"/>
      <c r="D1487" s="543"/>
      <c r="E1487" s="543"/>
      <c r="F1487" s="543"/>
    </row>
    <row r="1488" customHeight="1" spans="3:6">
      <c r="C1488" s="776"/>
      <c r="D1488" s="543"/>
      <c r="E1488" s="543"/>
      <c r="F1488" s="543"/>
    </row>
    <row r="1489" customHeight="1" spans="3:6">
      <c r="C1489" s="776"/>
      <c r="D1489" s="543"/>
      <c r="E1489" s="543"/>
      <c r="F1489" s="543"/>
    </row>
    <row r="1490" customHeight="1" spans="3:6">
      <c r="C1490" s="776"/>
      <c r="D1490" s="543"/>
      <c r="E1490" s="543"/>
      <c r="F1490" s="543"/>
    </row>
    <row r="1491" customHeight="1" spans="3:6">
      <c r="C1491" s="776"/>
      <c r="D1491" s="543"/>
      <c r="E1491" s="543"/>
      <c r="F1491" s="543"/>
    </row>
    <row r="1492" customHeight="1" spans="3:6">
      <c r="C1492" s="776"/>
      <c r="D1492" s="543"/>
      <c r="E1492" s="543"/>
      <c r="F1492" s="543"/>
    </row>
    <row r="1493" customHeight="1" spans="3:6">
      <c r="C1493" s="776"/>
      <c r="D1493" s="543"/>
      <c r="E1493" s="543"/>
      <c r="F1493" s="543"/>
    </row>
    <row r="1494" customHeight="1" spans="3:6">
      <c r="C1494" s="776"/>
      <c r="D1494" s="543"/>
      <c r="E1494" s="543"/>
      <c r="F1494" s="543"/>
    </row>
    <row r="1495" customHeight="1" spans="3:6">
      <c r="C1495" s="776"/>
      <c r="D1495" s="543"/>
      <c r="E1495" s="543"/>
      <c r="F1495" s="543"/>
    </row>
    <row r="1496" customHeight="1" spans="3:6">
      <c r="C1496" s="776"/>
      <c r="D1496" s="543"/>
      <c r="E1496" s="543"/>
      <c r="F1496" s="543"/>
    </row>
    <row r="1497" customHeight="1" spans="3:6">
      <c r="C1497" s="776"/>
      <c r="D1497" s="543"/>
      <c r="E1497" s="543"/>
      <c r="F1497" s="543"/>
    </row>
    <row r="1498" customHeight="1" spans="3:6">
      <c r="C1498" s="776"/>
      <c r="D1498" s="543"/>
      <c r="E1498" s="543"/>
      <c r="F1498" s="543"/>
    </row>
    <row r="1499" customHeight="1" spans="3:6">
      <c r="C1499" s="776"/>
      <c r="D1499" s="543"/>
      <c r="E1499" s="543"/>
      <c r="F1499" s="543"/>
    </row>
    <row r="1500" customHeight="1" spans="3:6">
      <c r="C1500" s="776"/>
      <c r="D1500" s="543"/>
      <c r="E1500" s="543"/>
      <c r="F1500" s="543"/>
    </row>
    <row r="1501" customHeight="1" spans="3:6">
      <c r="C1501" s="776"/>
      <c r="D1501" s="543"/>
      <c r="E1501" s="543"/>
      <c r="F1501" s="543"/>
    </row>
    <row r="1502" customHeight="1" spans="3:6">
      <c r="C1502" s="776"/>
      <c r="D1502" s="543"/>
      <c r="E1502" s="543"/>
      <c r="F1502" s="543"/>
    </row>
    <row r="1503" customHeight="1" spans="3:6">
      <c r="C1503" s="776"/>
      <c r="D1503" s="543"/>
      <c r="E1503" s="543"/>
      <c r="F1503" s="543"/>
    </row>
    <row r="1504" customHeight="1" spans="3:6">
      <c r="C1504" s="776"/>
      <c r="D1504" s="543"/>
      <c r="E1504" s="543"/>
      <c r="F1504" s="543"/>
    </row>
    <row r="1505" customHeight="1" spans="3:6">
      <c r="C1505" s="776"/>
      <c r="D1505" s="543"/>
      <c r="E1505" s="543"/>
      <c r="F1505" s="543"/>
    </row>
    <row r="1506" customHeight="1" spans="3:6">
      <c r="C1506" s="776"/>
      <c r="D1506" s="543"/>
      <c r="E1506" s="543"/>
      <c r="F1506" s="543"/>
    </row>
    <row r="1507" customHeight="1" spans="3:6">
      <c r="C1507" s="776"/>
      <c r="D1507" s="543"/>
      <c r="E1507" s="543"/>
      <c r="F1507" s="543"/>
    </row>
    <row r="1508" customHeight="1" spans="3:6">
      <c r="C1508" s="776"/>
      <c r="D1508" s="543"/>
      <c r="E1508" s="543"/>
      <c r="F1508" s="543"/>
    </row>
    <row r="1509" customHeight="1" spans="3:6">
      <c r="C1509" s="776"/>
      <c r="D1509" s="543"/>
      <c r="E1509" s="543"/>
      <c r="F1509" s="543"/>
    </row>
    <row r="1510" customHeight="1" spans="3:6">
      <c r="C1510" s="776"/>
      <c r="D1510" s="543"/>
      <c r="E1510" s="543"/>
      <c r="F1510" s="543"/>
    </row>
    <row r="1511" customHeight="1" spans="3:6">
      <c r="C1511" s="776"/>
      <c r="D1511" s="543"/>
      <c r="E1511" s="543"/>
      <c r="F1511" s="543"/>
    </row>
    <row r="1512" customHeight="1" spans="3:6">
      <c r="C1512" s="776"/>
      <c r="D1512" s="543"/>
      <c r="E1512" s="543"/>
      <c r="F1512" s="543"/>
    </row>
    <row r="1513" customHeight="1" spans="3:6">
      <c r="C1513" s="776"/>
      <c r="D1513" s="543"/>
      <c r="E1513" s="543"/>
      <c r="F1513" s="543"/>
    </row>
    <row r="1514" customHeight="1" spans="3:6">
      <c r="C1514" s="776"/>
      <c r="D1514" s="543"/>
      <c r="E1514" s="543"/>
      <c r="F1514" s="543"/>
    </row>
    <row r="1515" customHeight="1" spans="3:6">
      <c r="C1515" s="776"/>
      <c r="D1515" s="543"/>
      <c r="E1515" s="543"/>
      <c r="F1515" s="543"/>
    </row>
    <row r="1516" customHeight="1" spans="3:6">
      <c r="C1516" s="776"/>
      <c r="D1516" s="543"/>
      <c r="E1516" s="543"/>
      <c r="F1516" s="543"/>
    </row>
    <row r="1517" customHeight="1" spans="3:6">
      <c r="C1517" s="776"/>
      <c r="D1517" s="543"/>
      <c r="E1517" s="543"/>
      <c r="F1517" s="543"/>
    </row>
    <row r="1518" customHeight="1" spans="3:6">
      <c r="C1518" s="776"/>
      <c r="D1518" s="543"/>
      <c r="E1518" s="543"/>
      <c r="F1518" s="543"/>
    </row>
    <row r="1519" customHeight="1" spans="3:6">
      <c r="C1519" s="776"/>
      <c r="D1519" s="543"/>
      <c r="E1519" s="543"/>
      <c r="F1519" s="543"/>
    </row>
    <row r="1520" customHeight="1" spans="3:6">
      <c r="C1520" s="776"/>
      <c r="D1520" s="543"/>
      <c r="E1520" s="543"/>
      <c r="F1520" s="543"/>
    </row>
    <row r="1521" customHeight="1" spans="3:6">
      <c r="C1521" s="776"/>
      <c r="D1521" s="543"/>
      <c r="E1521" s="543"/>
      <c r="F1521" s="543"/>
    </row>
    <row r="1522" customHeight="1" spans="3:6">
      <c r="C1522" s="776"/>
      <c r="D1522" s="543"/>
      <c r="E1522" s="543"/>
      <c r="F1522" s="543"/>
    </row>
    <row r="1523" customHeight="1" spans="3:6">
      <c r="C1523" s="776"/>
      <c r="D1523" s="543"/>
      <c r="E1523" s="543"/>
      <c r="F1523" s="543"/>
    </row>
    <row r="1524" customHeight="1" spans="3:6">
      <c r="C1524" s="776"/>
      <c r="D1524" s="543"/>
      <c r="E1524" s="543"/>
      <c r="F1524" s="543"/>
    </row>
    <row r="1525" customHeight="1" spans="3:6">
      <c r="C1525" s="776"/>
      <c r="D1525" s="543"/>
      <c r="E1525" s="543"/>
      <c r="F1525" s="543"/>
    </row>
    <row r="1526" customHeight="1" spans="3:6">
      <c r="C1526" s="776"/>
      <c r="D1526" s="543"/>
      <c r="E1526" s="543"/>
      <c r="F1526" s="543"/>
    </row>
    <row r="1527" customHeight="1" spans="3:6">
      <c r="C1527" s="776"/>
      <c r="D1527" s="543"/>
      <c r="E1527" s="543"/>
      <c r="F1527" s="543"/>
    </row>
    <row r="1528" customHeight="1" spans="3:6">
      <c r="C1528" s="776"/>
      <c r="D1528" s="543"/>
      <c r="E1528" s="543"/>
      <c r="F1528" s="543"/>
    </row>
    <row r="1529" customHeight="1" spans="3:6">
      <c r="C1529" s="776"/>
      <c r="D1529" s="543"/>
      <c r="E1529" s="543"/>
      <c r="F1529" s="543"/>
    </row>
    <row r="1530" customHeight="1" spans="3:6">
      <c r="C1530" s="776"/>
      <c r="D1530" s="543"/>
      <c r="E1530" s="543"/>
      <c r="F1530" s="543"/>
    </row>
    <row r="1531" customHeight="1" spans="3:6">
      <c r="C1531" s="776"/>
      <c r="D1531" s="543"/>
      <c r="E1531" s="543"/>
      <c r="F1531" s="543"/>
    </row>
    <row r="1532" customHeight="1" spans="3:6">
      <c r="C1532" s="776"/>
      <c r="D1532" s="543"/>
      <c r="E1532" s="543"/>
      <c r="F1532" s="543"/>
    </row>
    <row r="1533" customHeight="1" spans="3:6">
      <c r="C1533" s="776"/>
      <c r="D1533" s="543"/>
      <c r="E1533" s="543"/>
      <c r="F1533" s="543"/>
    </row>
    <row r="1534" customHeight="1" spans="3:6">
      <c r="C1534" s="776"/>
      <c r="D1534" s="543"/>
      <c r="E1534" s="543"/>
      <c r="F1534" s="543"/>
    </row>
    <row r="1535" customHeight="1" spans="3:6">
      <c r="C1535" s="776"/>
      <c r="D1535" s="543"/>
      <c r="E1535" s="543"/>
      <c r="F1535" s="543"/>
    </row>
    <row r="1536" customHeight="1" spans="3:6">
      <c r="C1536" s="776"/>
      <c r="D1536" s="543"/>
      <c r="E1536" s="543"/>
      <c r="F1536" s="543"/>
    </row>
    <row r="1537" customHeight="1" spans="3:6">
      <c r="C1537" s="776"/>
      <c r="D1537" s="543"/>
      <c r="E1537" s="543"/>
      <c r="F1537" s="543"/>
    </row>
    <row r="1538" customHeight="1" spans="3:6">
      <c r="C1538" s="776"/>
      <c r="D1538" s="543"/>
      <c r="E1538" s="543"/>
      <c r="F1538" s="543"/>
    </row>
    <row r="1539" customHeight="1" spans="3:6">
      <c r="C1539" s="776"/>
      <c r="D1539" s="543"/>
      <c r="E1539" s="543"/>
      <c r="F1539" s="543"/>
    </row>
    <row r="1540" customHeight="1" spans="3:6">
      <c r="C1540" s="776"/>
      <c r="D1540" s="543"/>
      <c r="E1540" s="543"/>
      <c r="F1540" s="543"/>
    </row>
    <row r="1541" customHeight="1" spans="3:6">
      <c r="C1541" s="776"/>
      <c r="D1541" s="543"/>
      <c r="E1541" s="543"/>
      <c r="F1541" s="543"/>
    </row>
    <row r="1542" customHeight="1" spans="3:6">
      <c r="C1542" s="776"/>
      <c r="D1542" s="543"/>
      <c r="E1542" s="543"/>
      <c r="F1542" s="543"/>
    </row>
    <row r="1543" customHeight="1" spans="3:6">
      <c r="C1543" s="776"/>
      <c r="D1543" s="543"/>
      <c r="E1543" s="543"/>
      <c r="F1543" s="543"/>
    </row>
    <row r="1544" customHeight="1" spans="3:6">
      <c r="C1544" s="776"/>
      <c r="D1544" s="543"/>
      <c r="E1544" s="543"/>
      <c r="F1544" s="543"/>
    </row>
    <row r="1545" customHeight="1" spans="3:6">
      <c r="C1545" s="776"/>
      <c r="D1545" s="543"/>
      <c r="E1545" s="543"/>
      <c r="F1545" s="543"/>
    </row>
    <row r="1546" customHeight="1" spans="3:6">
      <c r="C1546" s="776"/>
      <c r="D1546" s="543"/>
      <c r="E1546" s="543"/>
      <c r="F1546" s="543"/>
    </row>
    <row r="1547" customHeight="1" spans="3:6">
      <c r="C1547" s="776"/>
      <c r="D1547" s="543"/>
      <c r="E1547" s="543"/>
      <c r="F1547" s="543"/>
    </row>
    <row r="1548" customHeight="1" spans="3:6">
      <c r="C1548" s="776"/>
      <c r="D1548" s="543"/>
      <c r="E1548" s="543"/>
      <c r="F1548" s="543"/>
    </row>
    <row r="1549" customHeight="1" spans="3:6">
      <c r="C1549" s="776"/>
      <c r="D1549" s="543"/>
      <c r="E1549" s="543"/>
      <c r="F1549" s="543"/>
    </row>
    <row r="1550" customHeight="1" spans="3:6">
      <c r="C1550" s="776"/>
      <c r="D1550" s="543"/>
      <c r="E1550" s="543"/>
      <c r="F1550" s="543"/>
    </row>
    <row r="1551" customHeight="1" spans="3:6">
      <c r="C1551" s="776"/>
      <c r="D1551" s="543"/>
      <c r="E1551" s="543"/>
      <c r="F1551" s="543"/>
    </row>
    <row r="1552" customHeight="1" spans="3:6">
      <c r="C1552" s="776"/>
      <c r="D1552" s="543"/>
      <c r="E1552" s="543"/>
      <c r="F1552" s="543"/>
    </row>
    <row r="1553" customHeight="1" spans="3:6">
      <c r="C1553" s="776"/>
      <c r="D1553" s="543"/>
      <c r="E1553" s="543"/>
      <c r="F1553" s="543"/>
    </row>
    <row r="1554" customHeight="1" spans="3:6">
      <c r="C1554" s="776"/>
      <c r="D1554" s="543"/>
      <c r="E1554" s="543"/>
      <c r="F1554" s="543"/>
    </row>
    <row r="1555" customHeight="1" spans="3:6">
      <c r="C1555" s="776"/>
      <c r="D1555" s="543"/>
      <c r="E1555" s="543"/>
      <c r="F1555" s="543"/>
    </row>
    <row r="1556" customHeight="1" spans="3:6">
      <c r="C1556" s="776"/>
      <c r="D1556" s="543"/>
      <c r="E1556" s="543"/>
      <c r="F1556" s="543"/>
    </row>
    <row r="1557" customHeight="1" spans="3:6">
      <c r="C1557" s="776"/>
      <c r="D1557" s="543"/>
      <c r="E1557" s="543"/>
      <c r="F1557" s="543"/>
    </row>
    <row r="1558" customHeight="1" spans="3:6">
      <c r="C1558" s="776"/>
      <c r="D1558" s="543"/>
      <c r="E1558" s="543"/>
      <c r="F1558" s="543"/>
    </row>
    <row r="1559" customHeight="1" spans="3:6">
      <c r="C1559" s="776"/>
      <c r="D1559" s="543"/>
      <c r="E1559" s="543"/>
      <c r="F1559" s="543"/>
    </row>
    <row r="1560" customHeight="1" spans="3:6">
      <c r="C1560" s="776"/>
      <c r="D1560" s="543"/>
      <c r="E1560" s="543"/>
      <c r="F1560" s="543"/>
    </row>
    <row r="1561" customHeight="1" spans="3:6">
      <c r="C1561" s="776"/>
      <c r="D1561" s="543"/>
      <c r="E1561" s="543"/>
      <c r="F1561" s="543"/>
    </row>
    <row r="1562" customHeight="1" spans="3:6">
      <c r="C1562" s="776"/>
      <c r="D1562" s="543"/>
      <c r="E1562" s="543"/>
      <c r="F1562" s="543"/>
    </row>
    <row r="1563" customHeight="1" spans="3:6">
      <c r="C1563" s="776"/>
      <c r="D1563" s="543"/>
      <c r="E1563" s="543"/>
      <c r="F1563" s="543"/>
    </row>
    <row r="1564" customHeight="1" spans="3:6">
      <c r="C1564" s="776"/>
      <c r="D1564" s="543"/>
      <c r="E1564" s="543"/>
      <c r="F1564" s="543"/>
    </row>
    <row r="1565" customHeight="1" spans="3:6">
      <c r="C1565" s="776"/>
      <c r="D1565" s="543"/>
      <c r="E1565" s="543"/>
      <c r="F1565" s="543"/>
    </row>
    <row r="1566" customHeight="1" spans="3:6">
      <c r="C1566" s="776"/>
      <c r="D1566" s="543"/>
      <c r="E1566" s="543"/>
      <c r="F1566" s="543"/>
    </row>
    <row r="1567" customHeight="1" spans="3:6">
      <c r="C1567" s="776"/>
      <c r="D1567" s="543"/>
      <c r="E1567" s="543"/>
      <c r="F1567" s="543"/>
    </row>
    <row r="1568" customHeight="1" spans="3:6">
      <c r="C1568" s="776"/>
      <c r="D1568" s="543"/>
      <c r="E1568" s="543"/>
      <c r="F1568" s="543"/>
    </row>
    <row r="1569" customHeight="1" spans="3:6">
      <c r="C1569" s="776"/>
      <c r="D1569" s="543"/>
      <c r="E1569" s="543"/>
      <c r="F1569" s="543"/>
    </row>
    <row r="1570" customHeight="1" spans="3:6">
      <c r="C1570" s="776"/>
      <c r="D1570" s="543"/>
      <c r="E1570" s="543"/>
      <c r="F1570" s="543"/>
    </row>
    <row r="1571" customHeight="1" spans="3:6">
      <c r="C1571" s="776"/>
      <c r="D1571" s="543"/>
      <c r="E1571" s="543"/>
      <c r="F1571" s="543"/>
    </row>
    <row r="1572" customHeight="1" spans="3:6">
      <c r="C1572" s="776"/>
      <c r="D1572" s="543"/>
      <c r="E1572" s="543"/>
      <c r="F1572" s="543"/>
    </row>
    <row r="1573" customHeight="1" spans="3:6">
      <c r="C1573" s="776"/>
      <c r="D1573" s="543"/>
      <c r="E1573" s="543"/>
      <c r="F1573" s="543"/>
    </row>
    <row r="1574" customHeight="1" spans="3:6">
      <c r="C1574" s="776"/>
      <c r="D1574" s="543"/>
      <c r="E1574" s="543"/>
      <c r="F1574" s="543"/>
    </row>
    <row r="1575" customHeight="1" spans="3:6">
      <c r="C1575" s="776"/>
      <c r="D1575" s="543"/>
      <c r="E1575" s="543"/>
      <c r="F1575" s="543"/>
    </row>
    <row r="1576" customHeight="1" spans="3:6">
      <c r="C1576" s="776"/>
      <c r="D1576" s="543"/>
      <c r="E1576" s="543"/>
      <c r="F1576" s="543"/>
    </row>
    <row r="1577" customHeight="1" spans="3:6">
      <c r="C1577" s="776"/>
      <c r="D1577" s="543"/>
      <c r="E1577" s="543"/>
      <c r="F1577" s="543"/>
    </row>
    <row r="1578" customHeight="1" spans="3:6">
      <c r="C1578" s="776"/>
      <c r="D1578" s="543"/>
      <c r="E1578" s="543"/>
      <c r="F1578" s="543"/>
    </row>
    <row r="1579" customHeight="1" spans="3:6">
      <c r="C1579" s="776"/>
      <c r="D1579" s="543"/>
      <c r="E1579" s="543"/>
      <c r="F1579" s="543"/>
    </row>
    <row r="1580" customHeight="1" spans="3:6">
      <c r="C1580" s="776"/>
      <c r="D1580" s="543"/>
      <c r="E1580" s="543"/>
      <c r="F1580" s="543"/>
    </row>
    <row r="1581" customHeight="1" spans="3:6">
      <c r="C1581" s="776"/>
      <c r="D1581" s="543"/>
      <c r="E1581" s="543"/>
      <c r="F1581" s="543"/>
    </row>
    <row r="1582" customHeight="1" spans="3:6">
      <c r="C1582" s="776"/>
      <c r="D1582" s="543"/>
      <c r="E1582" s="543"/>
      <c r="F1582" s="543"/>
    </row>
    <row r="1583" customHeight="1" spans="3:6">
      <c r="C1583" s="776"/>
      <c r="D1583" s="543"/>
      <c r="E1583" s="543"/>
      <c r="F1583" s="543"/>
    </row>
    <row r="1584" customHeight="1" spans="3:6">
      <c r="C1584" s="776"/>
      <c r="D1584" s="543"/>
      <c r="E1584" s="543"/>
      <c r="F1584" s="543"/>
    </row>
    <row r="1585" customHeight="1" spans="3:6">
      <c r="C1585" s="776"/>
      <c r="D1585" s="543"/>
      <c r="E1585" s="543"/>
      <c r="F1585" s="543"/>
    </row>
    <row r="1586" customHeight="1" spans="3:6">
      <c r="C1586" s="776"/>
      <c r="D1586" s="543"/>
      <c r="E1586" s="543"/>
      <c r="F1586" s="543"/>
    </row>
    <row r="1587" customHeight="1" spans="3:6">
      <c r="C1587" s="776"/>
      <c r="D1587" s="543"/>
      <c r="E1587" s="543"/>
      <c r="F1587" s="543"/>
    </row>
    <row r="1588" customHeight="1" spans="3:6">
      <c r="C1588" s="776"/>
      <c r="D1588" s="543"/>
      <c r="E1588" s="543"/>
      <c r="F1588" s="543"/>
    </row>
    <row r="1589" customHeight="1" spans="3:6">
      <c r="C1589" s="776"/>
      <c r="D1589" s="543"/>
      <c r="E1589" s="543"/>
      <c r="F1589" s="543"/>
    </row>
    <row r="1590" customHeight="1" spans="3:6">
      <c r="C1590" s="776"/>
      <c r="D1590" s="543"/>
      <c r="E1590" s="543"/>
      <c r="F1590" s="543"/>
    </row>
    <row r="1591" customHeight="1" spans="3:6">
      <c r="C1591" s="776"/>
      <c r="D1591" s="543"/>
      <c r="E1591" s="543"/>
      <c r="F1591" s="543"/>
    </row>
    <row r="1592" customHeight="1" spans="3:6">
      <c r="C1592" s="776"/>
      <c r="D1592" s="543"/>
      <c r="E1592" s="543"/>
      <c r="F1592" s="543"/>
    </row>
    <row r="1593" customHeight="1" spans="3:6">
      <c r="C1593" s="776"/>
      <c r="D1593" s="543"/>
      <c r="E1593" s="543"/>
      <c r="F1593" s="543"/>
    </row>
    <row r="1594" customHeight="1" spans="3:6">
      <c r="C1594" s="776"/>
      <c r="D1594" s="543"/>
      <c r="E1594" s="543"/>
      <c r="F1594" s="543"/>
    </row>
    <row r="1595" customHeight="1" spans="3:6">
      <c r="C1595" s="776"/>
      <c r="D1595" s="543"/>
      <c r="E1595" s="543"/>
      <c r="F1595" s="543"/>
    </row>
    <row r="1596" customHeight="1" spans="3:6">
      <c r="C1596" s="776"/>
      <c r="D1596" s="543"/>
      <c r="E1596" s="543"/>
      <c r="F1596" s="543"/>
    </row>
    <row r="1597" customHeight="1" spans="3:6">
      <c r="C1597" s="776"/>
      <c r="D1597" s="543"/>
      <c r="E1597" s="543"/>
      <c r="F1597" s="543"/>
    </row>
    <row r="1598" customHeight="1" spans="3:6">
      <c r="C1598" s="776"/>
      <c r="D1598" s="543"/>
      <c r="E1598" s="543"/>
      <c r="F1598" s="543"/>
    </row>
    <row r="1599" customHeight="1" spans="3:6">
      <c r="C1599" s="776"/>
      <c r="D1599" s="543"/>
      <c r="E1599" s="543"/>
      <c r="F1599" s="543"/>
    </row>
    <row r="1600" customHeight="1" spans="3:6">
      <c r="C1600" s="776"/>
      <c r="D1600" s="543"/>
      <c r="E1600" s="543"/>
      <c r="F1600" s="543"/>
    </row>
    <row r="1601" customHeight="1" spans="3:6">
      <c r="C1601" s="776"/>
      <c r="D1601" s="543"/>
      <c r="E1601" s="543"/>
      <c r="F1601" s="543"/>
    </row>
    <row r="1602" customHeight="1" spans="3:6">
      <c r="C1602" s="776"/>
      <c r="D1602" s="543"/>
      <c r="E1602" s="543"/>
      <c r="F1602" s="543"/>
    </row>
    <row r="1603" customHeight="1" spans="3:6">
      <c r="C1603" s="776"/>
      <c r="D1603" s="543"/>
      <c r="E1603" s="543"/>
      <c r="F1603" s="543"/>
    </row>
    <row r="1604" customHeight="1" spans="3:6">
      <c r="C1604" s="776"/>
      <c r="D1604" s="543"/>
      <c r="E1604" s="543"/>
      <c r="F1604" s="543"/>
    </row>
    <row r="1605" customHeight="1" spans="3:6">
      <c r="C1605" s="776"/>
      <c r="D1605" s="543"/>
      <c r="E1605" s="543"/>
      <c r="F1605" s="543"/>
    </row>
    <row r="1606" customHeight="1" spans="3:6">
      <c r="C1606" s="776"/>
      <c r="D1606" s="543"/>
      <c r="E1606" s="543"/>
      <c r="F1606" s="543"/>
    </row>
    <row r="1607" customHeight="1" spans="3:6">
      <c r="C1607" s="776"/>
      <c r="D1607" s="543"/>
      <c r="E1607" s="543"/>
      <c r="F1607" s="543"/>
    </row>
    <row r="1608" customHeight="1" spans="3:6">
      <c r="C1608" s="776"/>
      <c r="D1608" s="543"/>
      <c r="E1608" s="543"/>
      <c r="F1608" s="543"/>
    </row>
    <row r="1609" customHeight="1" spans="3:6">
      <c r="C1609" s="776"/>
      <c r="D1609" s="543"/>
      <c r="E1609" s="543"/>
      <c r="F1609" s="543"/>
    </row>
    <row r="1610" customHeight="1" spans="3:6">
      <c r="C1610" s="776"/>
      <c r="D1610" s="543"/>
      <c r="E1610" s="543"/>
      <c r="F1610" s="543"/>
    </row>
    <row r="1611" customHeight="1" spans="3:6">
      <c r="C1611" s="776"/>
      <c r="D1611" s="543"/>
      <c r="E1611" s="543"/>
      <c r="F1611" s="543"/>
    </row>
    <row r="1612" customHeight="1" spans="3:6">
      <c r="C1612" s="776"/>
      <c r="D1612" s="543"/>
      <c r="E1612" s="543"/>
      <c r="F1612" s="543"/>
    </row>
    <row r="1613" customHeight="1" spans="3:6">
      <c r="C1613" s="776"/>
      <c r="D1613" s="543"/>
      <c r="E1613" s="543"/>
      <c r="F1613" s="543"/>
    </row>
    <row r="1614" customHeight="1" spans="3:6">
      <c r="C1614" s="776"/>
      <c r="D1614" s="543"/>
      <c r="E1614" s="543"/>
      <c r="F1614" s="543"/>
    </row>
    <row r="1615" customHeight="1" spans="3:6">
      <c r="C1615" s="776"/>
      <c r="D1615" s="543"/>
      <c r="E1615" s="543"/>
      <c r="F1615" s="543"/>
    </row>
    <row r="1616" customHeight="1" spans="3:6">
      <c r="C1616" s="776"/>
      <c r="D1616" s="543"/>
      <c r="E1616" s="543"/>
      <c r="F1616" s="543"/>
    </row>
    <row r="1617" customHeight="1" spans="3:6">
      <c r="C1617" s="776"/>
      <c r="D1617" s="543"/>
      <c r="E1617" s="543"/>
      <c r="F1617" s="543"/>
    </row>
    <row r="1618" customHeight="1" spans="3:6">
      <c r="C1618" s="776"/>
      <c r="D1618" s="543"/>
      <c r="E1618" s="543"/>
      <c r="F1618" s="543"/>
    </row>
    <row r="1619" customHeight="1" spans="3:6">
      <c r="C1619" s="776"/>
      <c r="D1619" s="543"/>
      <c r="E1619" s="543"/>
      <c r="F1619" s="543"/>
    </row>
    <row r="1620" customHeight="1" spans="3:6">
      <c r="C1620" s="776"/>
      <c r="D1620" s="543"/>
      <c r="E1620" s="543"/>
      <c r="F1620" s="543"/>
    </row>
    <row r="1621" customHeight="1" spans="3:6">
      <c r="C1621" s="776"/>
      <c r="D1621" s="543"/>
      <c r="E1621" s="543"/>
      <c r="F1621" s="543"/>
    </row>
    <row r="1622" customHeight="1" spans="3:6">
      <c r="C1622" s="776"/>
      <c r="D1622" s="543"/>
      <c r="E1622" s="543"/>
      <c r="F1622" s="543"/>
    </row>
    <row r="1623" customHeight="1" spans="3:6">
      <c r="C1623" s="776"/>
      <c r="D1623" s="543"/>
      <c r="E1623" s="543"/>
      <c r="F1623" s="543"/>
    </row>
    <row r="1624" customHeight="1" spans="3:6">
      <c r="C1624" s="776"/>
      <c r="D1624" s="543"/>
      <c r="E1624" s="543"/>
      <c r="F1624" s="543"/>
    </row>
    <row r="1625" customHeight="1" spans="3:6">
      <c r="C1625" s="776"/>
      <c r="D1625" s="543"/>
      <c r="E1625" s="543"/>
      <c r="F1625" s="543"/>
    </row>
    <row r="1626" customHeight="1" spans="3:6">
      <c r="C1626" s="776"/>
      <c r="D1626" s="543"/>
      <c r="E1626" s="543"/>
      <c r="F1626" s="543"/>
    </row>
    <row r="1627" customHeight="1" spans="3:6">
      <c r="C1627" s="776"/>
      <c r="D1627" s="543"/>
      <c r="E1627" s="543"/>
      <c r="F1627" s="543"/>
    </row>
    <row r="1628" customHeight="1" spans="3:6">
      <c r="C1628" s="776"/>
      <c r="D1628" s="543"/>
      <c r="E1628" s="543"/>
      <c r="F1628" s="543"/>
    </row>
    <row r="1629" customHeight="1" spans="3:6">
      <c r="C1629" s="776"/>
      <c r="D1629" s="543"/>
      <c r="E1629" s="543"/>
      <c r="F1629" s="543"/>
    </row>
    <row r="1630" customHeight="1" spans="3:6">
      <c r="C1630" s="776"/>
      <c r="D1630" s="543"/>
      <c r="E1630" s="543"/>
      <c r="F1630" s="543"/>
    </row>
    <row r="1631" customHeight="1" spans="3:6">
      <c r="C1631" s="776"/>
      <c r="D1631" s="543"/>
      <c r="E1631" s="543"/>
      <c r="F1631" s="543"/>
    </row>
    <row r="1632" customHeight="1" spans="3:6">
      <c r="C1632" s="776"/>
      <c r="D1632" s="543"/>
      <c r="E1632" s="543"/>
      <c r="F1632" s="543"/>
    </row>
    <row r="1633" customHeight="1" spans="3:6">
      <c r="C1633" s="776"/>
      <c r="D1633" s="543"/>
      <c r="E1633" s="543"/>
      <c r="F1633" s="543"/>
    </row>
    <row r="1634" customHeight="1" spans="3:6">
      <c r="C1634" s="776"/>
      <c r="D1634" s="543"/>
      <c r="E1634" s="543"/>
      <c r="F1634" s="543"/>
    </row>
    <row r="1635" customHeight="1" spans="3:6">
      <c r="C1635" s="776"/>
      <c r="D1635" s="543"/>
      <c r="E1635" s="543"/>
      <c r="F1635" s="543"/>
    </row>
    <row r="1636" customHeight="1" spans="3:6">
      <c r="C1636" s="776"/>
      <c r="D1636" s="543"/>
      <c r="E1636" s="543"/>
      <c r="F1636" s="543"/>
    </row>
    <row r="1637" customHeight="1" spans="3:6">
      <c r="C1637" s="776"/>
      <c r="D1637" s="543"/>
      <c r="E1637" s="543"/>
      <c r="F1637" s="543"/>
    </row>
    <row r="1638" customHeight="1" spans="3:6">
      <c r="C1638" s="776"/>
      <c r="D1638" s="543"/>
      <c r="E1638" s="543"/>
      <c r="F1638" s="543"/>
    </row>
    <row r="1639" customHeight="1" spans="3:6">
      <c r="C1639" s="776"/>
      <c r="D1639" s="543"/>
      <c r="E1639" s="543"/>
      <c r="F1639" s="543"/>
    </row>
    <row r="1640" customHeight="1" spans="3:6">
      <c r="C1640" s="776"/>
      <c r="D1640" s="543"/>
      <c r="E1640" s="543"/>
      <c r="F1640" s="543"/>
    </row>
    <row r="1641" customHeight="1" spans="3:6">
      <c r="C1641" s="776"/>
      <c r="D1641" s="543"/>
      <c r="E1641" s="543"/>
      <c r="F1641" s="543"/>
    </row>
    <row r="1642" customHeight="1" spans="3:6">
      <c r="C1642" s="776"/>
      <c r="D1642" s="543"/>
      <c r="E1642" s="543"/>
      <c r="F1642" s="543"/>
    </row>
    <row r="1643" customHeight="1" spans="3:6">
      <c r="C1643" s="776"/>
      <c r="D1643" s="543"/>
      <c r="E1643" s="543"/>
      <c r="F1643" s="543"/>
    </row>
    <row r="1644" customHeight="1" spans="3:6">
      <c r="C1644" s="776"/>
      <c r="D1644" s="543"/>
      <c r="E1644" s="543"/>
      <c r="F1644" s="543"/>
    </row>
    <row r="1645" customHeight="1" spans="3:6">
      <c r="C1645" s="776"/>
      <c r="D1645" s="543"/>
      <c r="E1645" s="543"/>
      <c r="F1645" s="543"/>
    </row>
    <row r="1646" customHeight="1" spans="3:6">
      <c r="C1646" s="776"/>
      <c r="D1646" s="543"/>
      <c r="E1646" s="543"/>
      <c r="F1646" s="543"/>
    </row>
    <row r="1647" customHeight="1" spans="3:6">
      <c r="C1647" s="776"/>
      <c r="D1647" s="543"/>
      <c r="E1647" s="543"/>
      <c r="F1647" s="543"/>
    </row>
    <row r="1648" customHeight="1" spans="3:6">
      <c r="C1648" s="776"/>
      <c r="D1648" s="543"/>
      <c r="E1648" s="543"/>
      <c r="F1648" s="543"/>
    </row>
    <row r="1649" customHeight="1" spans="3:6">
      <c r="C1649" s="776"/>
      <c r="D1649" s="543"/>
      <c r="E1649" s="543"/>
      <c r="F1649" s="543"/>
    </row>
    <row r="1650" customHeight="1" spans="3:6">
      <c r="C1650" s="776"/>
      <c r="D1650" s="543"/>
      <c r="E1650" s="543"/>
      <c r="F1650" s="543"/>
    </row>
    <row r="1651" customHeight="1" spans="3:6">
      <c r="C1651" s="776"/>
      <c r="D1651" s="543"/>
      <c r="E1651" s="543"/>
      <c r="F1651" s="543"/>
    </row>
    <row r="1652" customHeight="1" spans="3:6">
      <c r="C1652" s="776"/>
      <c r="D1652" s="543"/>
      <c r="E1652" s="543"/>
      <c r="F1652" s="543"/>
    </row>
    <row r="1653" customHeight="1" spans="3:6">
      <c r="C1653" s="776"/>
      <c r="D1653" s="543"/>
      <c r="E1653" s="543"/>
      <c r="F1653" s="543"/>
    </row>
    <row r="1654" customHeight="1" spans="3:6">
      <c r="C1654" s="776"/>
      <c r="D1654" s="543"/>
      <c r="E1654" s="543"/>
      <c r="F1654" s="543"/>
    </row>
    <row r="1655" customHeight="1" spans="3:6">
      <c r="C1655" s="776"/>
      <c r="D1655" s="543"/>
      <c r="E1655" s="543"/>
      <c r="F1655" s="543"/>
    </row>
    <row r="1656" customHeight="1" spans="3:6">
      <c r="C1656" s="776"/>
      <c r="D1656" s="543"/>
      <c r="E1656" s="543"/>
      <c r="F1656" s="543"/>
    </row>
    <row r="1657" customHeight="1" spans="3:6">
      <c r="C1657" s="776"/>
      <c r="D1657" s="543"/>
      <c r="E1657" s="543"/>
      <c r="F1657" s="543"/>
    </row>
    <row r="1658" customHeight="1" spans="3:6">
      <c r="C1658" s="776"/>
      <c r="D1658" s="543"/>
      <c r="E1658" s="543"/>
      <c r="F1658" s="543"/>
    </row>
    <row r="1659" customHeight="1" spans="3:6">
      <c r="C1659" s="776"/>
      <c r="D1659" s="543"/>
      <c r="E1659" s="543"/>
      <c r="F1659" s="543"/>
    </row>
    <row r="1660" customHeight="1" spans="3:6">
      <c r="C1660" s="776"/>
      <c r="D1660" s="543"/>
      <c r="E1660" s="543"/>
      <c r="F1660" s="543"/>
    </row>
    <row r="1661" customHeight="1" spans="3:6">
      <c r="C1661" s="776"/>
      <c r="D1661" s="543"/>
      <c r="E1661" s="543"/>
      <c r="F1661" s="543"/>
    </row>
    <row r="1662" customHeight="1" spans="3:6">
      <c r="C1662" s="776"/>
      <c r="D1662" s="543"/>
      <c r="E1662" s="543"/>
      <c r="F1662" s="543"/>
    </row>
    <row r="1663" customHeight="1" spans="3:6">
      <c r="C1663" s="776"/>
      <c r="D1663" s="543"/>
      <c r="E1663" s="543"/>
      <c r="F1663" s="543"/>
    </row>
    <row r="1664" customHeight="1" spans="3:6">
      <c r="C1664" s="776"/>
      <c r="D1664" s="543"/>
      <c r="E1664" s="543"/>
      <c r="F1664" s="543"/>
    </row>
    <row r="1665" customHeight="1" spans="3:6">
      <c r="C1665" s="776"/>
      <c r="D1665" s="543"/>
      <c r="E1665" s="543"/>
      <c r="F1665" s="543"/>
    </row>
    <row r="1666" customHeight="1" spans="3:6">
      <c r="C1666" s="776"/>
      <c r="D1666" s="543"/>
      <c r="E1666" s="543"/>
      <c r="F1666" s="543"/>
    </row>
    <row r="1667" customHeight="1" spans="3:6">
      <c r="C1667" s="776"/>
      <c r="D1667" s="543"/>
      <c r="E1667" s="543"/>
      <c r="F1667" s="543"/>
    </row>
    <row r="1668" customHeight="1" spans="3:6">
      <c r="C1668" s="776"/>
      <c r="D1668" s="543"/>
      <c r="E1668" s="543"/>
      <c r="F1668" s="543"/>
    </row>
    <row r="1669" customHeight="1" spans="3:6">
      <c r="C1669" s="776"/>
      <c r="D1669" s="543"/>
      <c r="E1669" s="543"/>
      <c r="F1669" s="543"/>
    </row>
    <row r="1670" customHeight="1" spans="3:6">
      <c r="C1670" s="776"/>
      <c r="D1670" s="543"/>
      <c r="E1670" s="543"/>
      <c r="F1670" s="543"/>
    </row>
    <row r="1671" customHeight="1" spans="3:6">
      <c r="C1671" s="776"/>
      <c r="D1671" s="543"/>
      <c r="E1671" s="543"/>
      <c r="F1671" s="543"/>
    </row>
    <row r="1672" customHeight="1" spans="3:6">
      <c r="C1672" s="776"/>
      <c r="D1672" s="543"/>
      <c r="E1672" s="543"/>
      <c r="F1672" s="543"/>
    </row>
    <row r="1673" customHeight="1" spans="3:6">
      <c r="C1673" s="776"/>
      <c r="D1673" s="543"/>
      <c r="E1673" s="543"/>
      <c r="F1673" s="543"/>
    </row>
    <row r="1674" customHeight="1" spans="3:6">
      <c r="C1674" s="776"/>
      <c r="D1674" s="543"/>
      <c r="E1674" s="543"/>
      <c r="F1674" s="543"/>
    </row>
    <row r="1675" customHeight="1" spans="3:6">
      <c r="C1675" s="776"/>
      <c r="D1675" s="543"/>
      <c r="E1675" s="543"/>
      <c r="F1675" s="543"/>
    </row>
    <row r="1676" customHeight="1" spans="3:6">
      <c r="C1676" s="776"/>
      <c r="D1676" s="543"/>
      <c r="E1676" s="543"/>
      <c r="F1676" s="543"/>
    </row>
    <row r="1677" customHeight="1" spans="3:6">
      <c r="C1677" s="776"/>
      <c r="D1677" s="543"/>
      <c r="E1677" s="543"/>
      <c r="F1677" s="543"/>
    </row>
    <row r="1678" customHeight="1" spans="3:6">
      <c r="C1678" s="776"/>
      <c r="D1678" s="543"/>
      <c r="E1678" s="543"/>
      <c r="F1678" s="543"/>
    </row>
    <row r="1679" customHeight="1" spans="3:6">
      <c r="C1679" s="776"/>
      <c r="D1679" s="543"/>
      <c r="E1679" s="543"/>
      <c r="F1679" s="543"/>
    </row>
    <row r="1680" customHeight="1" spans="3:6">
      <c r="C1680" s="776"/>
      <c r="D1680" s="543"/>
      <c r="E1680" s="543"/>
      <c r="F1680" s="543"/>
    </row>
    <row r="1681" customHeight="1" spans="3:6">
      <c r="C1681" s="776"/>
      <c r="D1681" s="543"/>
      <c r="E1681" s="543"/>
      <c r="F1681" s="543"/>
    </row>
    <row r="1682" customHeight="1" spans="3:6">
      <c r="C1682" s="776"/>
      <c r="D1682" s="543"/>
      <c r="E1682" s="543"/>
      <c r="F1682" s="543"/>
    </row>
    <row r="1683" customHeight="1" spans="3:6">
      <c r="C1683" s="776"/>
      <c r="D1683" s="543"/>
      <c r="E1683" s="543"/>
      <c r="F1683" s="543"/>
    </row>
    <row r="1684" customHeight="1" spans="3:6">
      <c r="C1684" s="776"/>
      <c r="D1684" s="543"/>
      <c r="E1684" s="543"/>
      <c r="F1684" s="543"/>
    </row>
    <row r="1685" customHeight="1" spans="3:6">
      <c r="C1685" s="776"/>
      <c r="D1685" s="543"/>
      <c r="E1685" s="543"/>
      <c r="F1685" s="543"/>
    </row>
    <row r="1686" customHeight="1" spans="3:6">
      <c r="C1686" s="776"/>
      <c r="D1686" s="543"/>
      <c r="E1686" s="543"/>
      <c r="F1686" s="543"/>
    </row>
    <row r="1687" customHeight="1" spans="3:6">
      <c r="C1687" s="776"/>
      <c r="D1687" s="543"/>
      <c r="E1687" s="543"/>
      <c r="F1687" s="543"/>
    </row>
    <row r="1688" customHeight="1" spans="3:6">
      <c r="C1688" s="776"/>
      <c r="D1688" s="543"/>
      <c r="E1688" s="543"/>
      <c r="F1688" s="543"/>
    </row>
    <row r="1689" customHeight="1" spans="3:6">
      <c r="C1689" s="776"/>
      <c r="D1689" s="543"/>
      <c r="E1689" s="543"/>
      <c r="F1689" s="543"/>
    </row>
    <row r="1690" customHeight="1" spans="3:6">
      <c r="C1690" s="776"/>
      <c r="D1690" s="543"/>
      <c r="E1690" s="543"/>
      <c r="F1690" s="543"/>
    </row>
    <row r="1691" customHeight="1" spans="3:6">
      <c r="C1691" s="776"/>
      <c r="D1691" s="543"/>
      <c r="E1691" s="543"/>
      <c r="F1691" s="543"/>
    </row>
    <row r="1692" customHeight="1" spans="3:6">
      <c r="C1692" s="776"/>
      <c r="D1692" s="543"/>
      <c r="E1692" s="543"/>
      <c r="F1692" s="543"/>
    </row>
    <row r="1693" customHeight="1" spans="3:6">
      <c r="C1693" s="776"/>
      <c r="D1693" s="543"/>
      <c r="E1693" s="543"/>
      <c r="F1693" s="543"/>
    </row>
    <row r="1694" customHeight="1" spans="3:6">
      <c r="C1694" s="776"/>
      <c r="D1694" s="543"/>
      <c r="E1694" s="543"/>
      <c r="F1694" s="543"/>
    </row>
    <row r="1695" customHeight="1" spans="3:6">
      <c r="C1695" s="776"/>
      <c r="D1695" s="543"/>
      <c r="E1695" s="543"/>
      <c r="F1695" s="543"/>
    </row>
    <row r="1696" customHeight="1" spans="3:6">
      <c r="C1696" s="776"/>
      <c r="D1696" s="543"/>
      <c r="E1696" s="543"/>
      <c r="F1696" s="543"/>
    </row>
    <row r="1697" customHeight="1" spans="3:6">
      <c r="C1697" s="776"/>
      <c r="D1697" s="543"/>
      <c r="E1697" s="543"/>
      <c r="F1697" s="543"/>
    </row>
    <row r="1698" customHeight="1" spans="3:6">
      <c r="C1698" s="776"/>
      <c r="D1698" s="543"/>
      <c r="E1698" s="543"/>
      <c r="F1698" s="543"/>
    </row>
    <row r="1699" customHeight="1" spans="3:6">
      <c r="C1699" s="776"/>
      <c r="D1699" s="543"/>
      <c r="E1699" s="543"/>
      <c r="F1699" s="543"/>
    </row>
    <row r="1700" customHeight="1" spans="3:6">
      <c r="C1700" s="776"/>
      <c r="D1700" s="543"/>
      <c r="E1700" s="543"/>
      <c r="F1700" s="543"/>
    </row>
    <row r="1701" customHeight="1" spans="3:6">
      <c r="C1701" s="776"/>
      <c r="D1701" s="543"/>
      <c r="E1701" s="543"/>
      <c r="F1701" s="543"/>
    </row>
    <row r="1702" customHeight="1" spans="3:6">
      <c r="C1702" s="776"/>
      <c r="D1702" s="543"/>
      <c r="E1702" s="543"/>
      <c r="F1702" s="543"/>
    </row>
    <row r="1703" customHeight="1" spans="3:6">
      <c r="C1703" s="776"/>
      <c r="D1703" s="543"/>
      <c r="E1703" s="543"/>
      <c r="F1703" s="543"/>
    </row>
    <row r="1704" customHeight="1" spans="3:6">
      <c r="C1704" s="776"/>
      <c r="D1704" s="543"/>
      <c r="E1704" s="543"/>
      <c r="F1704" s="543"/>
    </row>
    <row r="1705" customHeight="1" spans="3:6">
      <c r="C1705" s="776"/>
      <c r="D1705" s="543"/>
      <c r="E1705" s="543"/>
      <c r="F1705" s="543"/>
    </row>
    <row r="1706" customHeight="1" spans="3:6">
      <c r="C1706" s="776"/>
      <c r="D1706" s="543"/>
      <c r="E1706" s="543"/>
      <c r="F1706" s="543"/>
    </row>
    <row r="1707" customHeight="1" spans="3:6">
      <c r="C1707" s="776"/>
      <c r="D1707" s="543"/>
      <c r="E1707" s="543"/>
      <c r="F1707" s="543"/>
    </row>
    <row r="1708" customHeight="1" spans="3:6">
      <c r="C1708" s="776"/>
      <c r="D1708" s="543"/>
      <c r="E1708" s="543"/>
      <c r="F1708" s="543"/>
    </row>
    <row r="1709" customHeight="1" spans="3:6">
      <c r="C1709" s="776"/>
      <c r="D1709" s="543"/>
      <c r="E1709" s="543"/>
      <c r="F1709" s="543"/>
    </row>
    <row r="1710" customHeight="1" spans="3:6">
      <c r="C1710" s="776"/>
      <c r="D1710" s="543"/>
      <c r="E1710" s="543"/>
      <c r="F1710" s="543"/>
    </row>
    <row r="1711" customHeight="1" spans="3:6">
      <c r="C1711" s="776"/>
      <c r="D1711" s="543"/>
      <c r="E1711" s="543"/>
      <c r="F1711" s="543"/>
    </row>
    <row r="1712" customHeight="1" spans="3:6">
      <c r="C1712" s="776"/>
      <c r="D1712" s="543"/>
      <c r="E1712" s="543"/>
      <c r="F1712" s="543"/>
    </row>
    <row r="1713" customHeight="1" spans="3:6">
      <c r="C1713" s="776"/>
      <c r="D1713" s="543"/>
      <c r="E1713" s="543"/>
      <c r="F1713" s="543"/>
    </row>
    <row r="1714" customHeight="1" spans="3:6">
      <c r="C1714" s="776"/>
      <c r="D1714" s="543"/>
      <c r="E1714" s="543"/>
      <c r="F1714" s="543"/>
    </row>
    <row r="1715" customHeight="1" spans="3:6">
      <c r="C1715" s="776"/>
      <c r="D1715" s="543"/>
      <c r="E1715" s="543"/>
      <c r="F1715" s="543"/>
    </row>
    <row r="1716" customHeight="1" spans="3:6">
      <c r="C1716" s="776"/>
      <c r="D1716" s="543"/>
      <c r="E1716" s="543"/>
      <c r="F1716" s="543"/>
    </row>
    <row r="1717" customHeight="1" spans="3:6">
      <c r="C1717" s="776"/>
      <c r="D1717" s="543"/>
      <c r="E1717" s="543"/>
      <c r="F1717" s="543"/>
    </row>
    <row r="1718" customHeight="1" spans="3:6">
      <c r="C1718" s="776"/>
      <c r="D1718" s="543"/>
      <c r="E1718" s="543"/>
      <c r="F1718" s="543"/>
    </row>
    <row r="1719" customHeight="1" spans="3:6">
      <c r="C1719" s="776"/>
      <c r="D1719" s="543"/>
      <c r="E1719" s="543"/>
      <c r="F1719" s="543"/>
    </row>
    <row r="1720" customHeight="1" spans="3:6">
      <c r="C1720" s="776"/>
      <c r="D1720" s="543"/>
      <c r="E1720" s="543"/>
      <c r="F1720" s="543"/>
    </row>
    <row r="1721" customHeight="1" spans="3:6">
      <c r="C1721" s="776"/>
      <c r="D1721" s="543"/>
      <c r="E1721" s="543"/>
      <c r="F1721" s="543"/>
    </row>
    <row r="1722" customHeight="1" spans="3:6">
      <c r="C1722" s="776"/>
      <c r="D1722" s="543"/>
      <c r="E1722" s="543"/>
      <c r="F1722" s="543"/>
    </row>
    <row r="1723" customHeight="1" spans="3:6">
      <c r="C1723" s="776"/>
      <c r="D1723" s="543"/>
      <c r="E1723" s="543"/>
      <c r="F1723" s="543"/>
    </row>
    <row r="1724" customHeight="1" spans="3:6">
      <c r="C1724" s="776"/>
      <c r="D1724" s="543"/>
      <c r="E1724" s="543"/>
      <c r="F1724" s="543"/>
    </row>
    <row r="1725" customHeight="1" spans="3:6">
      <c r="C1725" s="776"/>
      <c r="D1725" s="543"/>
      <c r="E1725" s="543"/>
      <c r="F1725" s="543"/>
    </row>
    <row r="1726" customHeight="1" spans="3:6">
      <c r="C1726" s="776"/>
      <c r="D1726" s="543"/>
      <c r="E1726" s="543"/>
      <c r="F1726" s="543"/>
    </row>
    <row r="1727" customHeight="1" spans="3:6">
      <c r="C1727" s="776"/>
      <c r="D1727" s="543"/>
      <c r="E1727" s="543"/>
      <c r="F1727" s="543"/>
    </row>
    <row r="1728" customHeight="1" spans="3:6">
      <c r="C1728" s="776"/>
      <c r="D1728" s="543"/>
      <c r="E1728" s="543"/>
      <c r="F1728" s="543"/>
    </row>
    <row r="1729" customHeight="1" spans="3:6">
      <c r="C1729" s="776"/>
      <c r="D1729" s="543"/>
      <c r="E1729" s="543"/>
      <c r="F1729" s="543"/>
    </row>
    <row r="1730" customHeight="1" spans="3:6">
      <c r="C1730" s="776"/>
      <c r="D1730" s="543"/>
      <c r="E1730" s="543"/>
      <c r="F1730" s="543"/>
    </row>
    <row r="1731" customHeight="1" spans="3:6">
      <c r="C1731" s="776"/>
      <c r="D1731" s="543"/>
      <c r="E1731" s="543"/>
      <c r="F1731" s="543"/>
    </row>
    <row r="1732" customHeight="1" spans="3:6">
      <c r="C1732" s="776"/>
      <c r="D1732" s="543"/>
      <c r="E1732" s="543"/>
      <c r="F1732" s="543"/>
    </row>
    <row r="1733" customHeight="1" spans="3:6">
      <c r="C1733" s="776"/>
      <c r="D1733" s="543"/>
      <c r="E1733" s="543"/>
      <c r="F1733" s="543"/>
    </row>
    <row r="1734" customHeight="1" spans="3:6">
      <c r="C1734" s="776"/>
      <c r="D1734" s="543"/>
      <c r="E1734" s="543"/>
      <c r="F1734" s="543"/>
    </row>
    <row r="1735" customHeight="1" spans="3:6">
      <c r="C1735" s="776"/>
      <c r="D1735" s="543"/>
      <c r="E1735" s="543"/>
      <c r="F1735" s="543"/>
    </row>
    <row r="1736" customHeight="1" spans="3:6">
      <c r="C1736" s="776"/>
      <c r="D1736" s="543"/>
      <c r="E1736" s="543"/>
      <c r="F1736" s="543"/>
    </row>
    <row r="1737" customHeight="1" spans="3:6">
      <c r="C1737" s="776"/>
      <c r="D1737" s="543"/>
      <c r="E1737" s="543"/>
      <c r="F1737" s="543"/>
    </row>
    <row r="1738" customHeight="1" spans="3:6">
      <c r="C1738" s="776"/>
      <c r="D1738" s="543"/>
      <c r="E1738" s="543"/>
      <c r="F1738" s="543"/>
    </row>
    <row r="1739" customHeight="1" spans="3:6">
      <c r="C1739" s="776"/>
      <c r="D1739" s="543"/>
      <c r="E1739" s="543"/>
      <c r="F1739" s="543"/>
    </row>
    <row r="1740" customHeight="1" spans="3:6">
      <c r="C1740" s="776"/>
      <c r="D1740" s="543"/>
      <c r="E1740" s="543"/>
      <c r="F1740" s="543"/>
    </row>
    <row r="1741" customHeight="1" spans="3:6">
      <c r="C1741" s="776"/>
      <c r="D1741" s="543"/>
      <c r="E1741" s="543"/>
      <c r="F1741" s="543"/>
    </row>
    <row r="1742" customHeight="1" spans="3:6">
      <c r="C1742" s="776"/>
      <c r="D1742" s="543"/>
      <c r="E1742" s="543"/>
      <c r="F1742" s="543"/>
    </row>
    <row r="1743" customHeight="1" spans="3:6">
      <c r="C1743" s="776"/>
      <c r="D1743" s="543"/>
      <c r="E1743" s="543"/>
      <c r="F1743" s="543"/>
    </row>
    <row r="1744" customHeight="1" spans="3:6">
      <c r="C1744" s="776"/>
      <c r="D1744" s="543"/>
      <c r="E1744" s="543"/>
      <c r="F1744" s="543"/>
    </row>
    <row r="1745" customHeight="1" spans="3:6">
      <c r="C1745" s="776"/>
      <c r="D1745" s="543"/>
      <c r="E1745" s="543"/>
      <c r="F1745" s="543"/>
    </row>
    <row r="1746" customHeight="1" spans="3:6">
      <c r="C1746" s="776"/>
      <c r="D1746" s="543"/>
      <c r="E1746" s="543"/>
      <c r="F1746" s="543"/>
    </row>
    <row r="1747" customHeight="1" spans="3:6">
      <c r="C1747" s="776"/>
      <c r="D1747" s="543"/>
      <c r="E1747" s="543"/>
      <c r="F1747" s="543"/>
    </row>
    <row r="1748" customHeight="1" spans="3:6">
      <c r="C1748" s="776"/>
      <c r="D1748" s="543"/>
      <c r="E1748" s="543"/>
      <c r="F1748" s="543"/>
    </row>
    <row r="1749" customHeight="1" spans="3:6">
      <c r="C1749" s="776"/>
      <c r="D1749" s="543"/>
      <c r="E1749" s="543"/>
      <c r="F1749" s="543"/>
    </row>
    <row r="1750" customHeight="1" spans="3:6">
      <c r="C1750" s="776"/>
      <c r="D1750" s="543"/>
      <c r="E1750" s="543"/>
      <c r="F1750" s="543"/>
    </row>
    <row r="1751" customHeight="1" spans="3:6">
      <c r="C1751" s="776"/>
      <c r="D1751" s="543"/>
      <c r="E1751" s="543"/>
      <c r="F1751" s="543"/>
    </row>
    <row r="1752" customHeight="1" spans="3:6">
      <c r="C1752" s="776"/>
      <c r="D1752" s="543"/>
      <c r="E1752" s="543"/>
      <c r="F1752" s="543"/>
    </row>
    <row r="1753" customHeight="1" spans="3:6">
      <c r="C1753" s="776"/>
      <c r="D1753" s="543"/>
      <c r="E1753" s="543"/>
      <c r="F1753" s="543"/>
    </row>
    <row r="1754" customHeight="1" spans="3:6">
      <c r="C1754" s="776"/>
      <c r="D1754" s="543"/>
      <c r="E1754" s="543"/>
      <c r="F1754" s="543"/>
    </row>
    <row r="1755" customHeight="1" spans="3:6">
      <c r="C1755" s="776"/>
      <c r="D1755" s="543"/>
      <c r="E1755" s="543"/>
      <c r="F1755" s="543"/>
    </row>
    <row r="1756" customHeight="1" spans="3:6">
      <c r="C1756" s="776"/>
      <c r="D1756" s="543"/>
      <c r="E1756" s="543"/>
      <c r="F1756" s="543"/>
    </row>
    <row r="1757" customHeight="1" spans="3:6">
      <c r="C1757" s="776"/>
      <c r="D1757" s="543"/>
      <c r="E1757" s="543"/>
      <c r="F1757" s="543"/>
    </row>
    <row r="1758" customHeight="1" spans="3:6">
      <c r="C1758" s="776"/>
      <c r="D1758" s="543"/>
      <c r="E1758" s="543"/>
      <c r="F1758" s="543"/>
    </row>
    <row r="1759" customHeight="1" spans="3:6">
      <c r="C1759" s="776"/>
      <c r="D1759" s="543"/>
      <c r="E1759" s="543"/>
      <c r="F1759" s="543"/>
    </row>
    <row r="1760" customHeight="1" spans="3:6">
      <c r="C1760" s="776"/>
      <c r="D1760" s="543"/>
      <c r="E1760" s="543"/>
      <c r="F1760" s="543"/>
    </row>
    <row r="1761" customHeight="1" spans="3:6">
      <c r="C1761" s="776"/>
      <c r="D1761" s="543"/>
      <c r="E1761" s="543"/>
      <c r="F1761" s="543"/>
    </row>
    <row r="1762" customHeight="1" spans="3:6">
      <c r="C1762" s="776"/>
      <c r="D1762" s="543"/>
      <c r="E1762" s="543"/>
      <c r="F1762" s="543"/>
    </row>
    <row r="1763" customHeight="1" spans="3:6">
      <c r="C1763" s="776"/>
      <c r="D1763" s="543"/>
      <c r="E1763" s="543"/>
      <c r="F1763" s="543"/>
    </row>
    <row r="1764" customHeight="1" spans="3:6">
      <c r="C1764" s="776"/>
      <c r="D1764" s="543"/>
      <c r="E1764" s="543"/>
      <c r="F1764" s="543"/>
    </row>
    <row r="1765" customHeight="1" spans="3:6">
      <c r="C1765" s="776"/>
      <c r="D1765" s="543"/>
      <c r="E1765" s="543"/>
      <c r="F1765" s="543"/>
    </row>
    <row r="1766" customHeight="1" spans="3:6">
      <c r="C1766" s="776"/>
      <c r="D1766" s="543"/>
      <c r="E1766" s="543"/>
      <c r="F1766" s="543"/>
    </row>
    <row r="1767" customHeight="1" spans="3:6">
      <c r="C1767" s="776"/>
      <c r="D1767" s="543"/>
      <c r="E1767" s="543"/>
      <c r="F1767" s="543"/>
    </row>
    <row r="1768" customHeight="1" spans="3:6">
      <c r="C1768" s="776"/>
      <c r="D1768" s="543"/>
      <c r="E1768" s="543"/>
      <c r="F1768" s="543"/>
    </row>
    <row r="1769" customHeight="1" spans="3:6">
      <c r="C1769" s="776"/>
      <c r="D1769" s="543"/>
      <c r="E1769" s="543"/>
      <c r="F1769" s="543"/>
    </row>
    <row r="1770" customHeight="1" spans="3:6">
      <c r="C1770" s="776"/>
      <c r="D1770" s="543"/>
      <c r="E1770" s="543"/>
      <c r="F1770" s="543"/>
    </row>
    <row r="1771" customHeight="1" spans="3:6">
      <c r="C1771" s="776"/>
      <c r="D1771" s="543"/>
      <c r="E1771" s="543"/>
      <c r="F1771" s="543"/>
    </row>
    <row r="1772" customHeight="1" spans="3:6">
      <c r="C1772" s="776"/>
      <c r="D1772" s="543"/>
      <c r="E1772" s="543"/>
      <c r="F1772" s="543"/>
    </row>
    <row r="1773" customHeight="1" spans="3:6">
      <c r="C1773" s="776"/>
      <c r="D1773" s="543"/>
      <c r="E1773" s="543"/>
      <c r="F1773" s="543"/>
    </row>
    <row r="1774" customHeight="1" spans="3:6">
      <c r="C1774" s="776"/>
      <c r="D1774" s="543"/>
      <c r="E1774" s="543"/>
      <c r="F1774" s="543"/>
    </row>
    <row r="1775" customHeight="1" spans="3:6">
      <c r="C1775" s="776"/>
      <c r="D1775" s="543"/>
      <c r="E1775" s="543"/>
      <c r="F1775" s="543"/>
    </row>
    <row r="1776" customHeight="1" spans="3:6">
      <c r="C1776" s="776"/>
      <c r="D1776" s="543"/>
      <c r="E1776" s="543"/>
      <c r="F1776" s="543"/>
    </row>
    <row r="1777" customHeight="1" spans="3:6">
      <c r="C1777" s="776"/>
      <c r="D1777" s="543"/>
      <c r="E1777" s="543"/>
      <c r="F1777" s="543"/>
    </row>
    <row r="1778" customHeight="1" spans="3:6">
      <c r="C1778" s="776"/>
      <c r="D1778" s="543"/>
      <c r="E1778" s="543"/>
      <c r="F1778" s="543"/>
    </row>
    <row r="1779" customHeight="1" spans="3:6">
      <c r="C1779" s="776"/>
      <c r="D1779" s="543"/>
      <c r="E1779" s="543"/>
      <c r="F1779" s="543"/>
    </row>
    <row r="1780" customHeight="1" spans="3:6">
      <c r="C1780" s="776"/>
      <c r="D1780" s="543"/>
      <c r="E1780" s="543"/>
      <c r="F1780" s="543"/>
    </row>
    <row r="1781" customHeight="1" spans="3:6">
      <c r="C1781" s="776"/>
      <c r="D1781" s="543"/>
      <c r="E1781" s="543"/>
      <c r="F1781" s="543"/>
    </row>
    <row r="1782" customHeight="1" spans="3:6">
      <c r="C1782" s="776"/>
      <c r="D1782" s="543"/>
      <c r="E1782" s="543"/>
      <c r="F1782" s="543"/>
    </row>
    <row r="1783" customHeight="1" spans="3:6">
      <c r="C1783" s="776"/>
      <c r="D1783" s="543"/>
      <c r="E1783" s="543"/>
      <c r="F1783" s="543"/>
    </row>
    <row r="1784" customHeight="1" spans="3:6">
      <c r="C1784" s="776"/>
      <c r="D1784" s="543"/>
      <c r="E1784" s="543"/>
      <c r="F1784" s="543"/>
    </row>
    <row r="1785" customHeight="1" spans="3:6">
      <c r="C1785" s="776"/>
      <c r="D1785" s="543"/>
      <c r="E1785" s="543"/>
      <c r="F1785" s="543"/>
    </row>
    <row r="1786" customHeight="1" spans="3:6">
      <c r="C1786" s="776"/>
      <c r="D1786" s="543"/>
      <c r="E1786" s="543"/>
      <c r="F1786" s="543"/>
    </row>
    <row r="1787" customHeight="1" spans="3:6">
      <c r="C1787" s="776"/>
      <c r="D1787" s="543"/>
      <c r="E1787" s="543"/>
      <c r="F1787" s="543"/>
    </row>
    <row r="1788" customHeight="1" spans="3:6">
      <c r="C1788" s="776"/>
      <c r="D1788" s="543"/>
      <c r="E1788" s="543"/>
      <c r="F1788" s="543"/>
    </row>
    <row r="1789" customHeight="1" spans="3:6">
      <c r="C1789" s="776"/>
      <c r="D1789" s="543"/>
      <c r="E1789" s="543"/>
      <c r="F1789" s="543"/>
    </row>
    <row r="1790" customHeight="1" spans="3:6">
      <c r="C1790" s="776"/>
      <c r="D1790" s="543"/>
      <c r="E1790" s="543"/>
      <c r="F1790" s="543"/>
    </row>
    <row r="1791" customHeight="1" spans="3:6">
      <c r="C1791" s="776"/>
      <c r="D1791" s="543"/>
      <c r="E1791" s="543"/>
      <c r="F1791" s="543"/>
    </row>
    <row r="1792" customHeight="1" spans="3:6">
      <c r="C1792" s="776"/>
      <c r="D1792" s="543"/>
      <c r="E1792" s="543"/>
      <c r="F1792" s="543"/>
    </row>
    <row r="1793" customHeight="1" spans="3:6">
      <c r="C1793" s="776"/>
      <c r="D1793" s="543"/>
      <c r="E1793" s="543"/>
      <c r="F1793" s="543"/>
    </row>
    <row r="1794" customHeight="1" spans="3:6">
      <c r="C1794" s="776"/>
      <c r="D1794" s="543"/>
      <c r="E1794" s="543"/>
      <c r="F1794" s="543"/>
    </row>
    <row r="1795" customHeight="1" spans="3:6">
      <c r="C1795" s="776"/>
      <c r="D1795" s="543"/>
      <c r="E1795" s="543"/>
      <c r="F1795" s="543"/>
    </row>
    <row r="1796" customHeight="1" spans="3:6">
      <c r="C1796" s="776"/>
      <c r="D1796" s="543"/>
      <c r="E1796" s="543"/>
      <c r="F1796" s="543"/>
    </row>
    <row r="1797" customHeight="1" spans="3:6">
      <c r="C1797" s="776"/>
      <c r="D1797" s="543"/>
      <c r="E1797" s="543"/>
      <c r="F1797" s="543"/>
    </row>
    <row r="1798" customHeight="1" spans="3:6">
      <c r="C1798" s="776"/>
      <c r="D1798" s="543"/>
      <c r="E1798" s="543"/>
      <c r="F1798" s="543"/>
    </row>
    <row r="1799" customHeight="1" spans="3:6">
      <c r="C1799" s="776"/>
      <c r="D1799" s="543"/>
      <c r="E1799" s="543"/>
      <c r="F1799" s="543"/>
    </row>
    <row r="1800" customHeight="1" spans="3:6">
      <c r="C1800" s="776"/>
      <c r="D1800" s="543"/>
      <c r="E1800" s="543"/>
      <c r="F1800" s="543"/>
    </row>
    <row r="1801" customHeight="1" spans="3:6">
      <c r="C1801" s="776"/>
      <c r="D1801" s="543"/>
      <c r="E1801" s="543"/>
      <c r="F1801" s="543"/>
    </row>
    <row r="1802" customHeight="1" spans="3:6">
      <c r="C1802" s="776"/>
      <c r="D1802" s="543"/>
      <c r="E1802" s="543"/>
      <c r="F1802" s="543"/>
    </row>
    <row r="1803" customHeight="1" spans="3:6">
      <c r="C1803" s="776"/>
      <c r="D1803" s="543"/>
      <c r="E1803" s="543"/>
      <c r="F1803" s="543"/>
    </row>
    <row r="1804" customHeight="1" spans="3:6">
      <c r="C1804" s="776"/>
      <c r="D1804" s="543"/>
      <c r="E1804" s="543"/>
      <c r="F1804" s="543"/>
    </row>
    <row r="1805" customHeight="1" spans="3:6">
      <c r="C1805" s="776"/>
      <c r="D1805" s="543"/>
      <c r="E1805" s="543"/>
      <c r="F1805" s="543"/>
    </row>
    <row r="1806" customHeight="1" spans="3:6">
      <c r="C1806" s="776"/>
      <c r="D1806" s="543"/>
      <c r="E1806" s="543"/>
      <c r="F1806" s="543"/>
    </row>
    <row r="1807" customHeight="1" spans="3:6">
      <c r="C1807" s="776"/>
      <c r="D1807" s="543"/>
      <c r="E1807" s="543"/>
      <c r="F1807" s="543"/>
    </row>
    <row r="1808" customHeight="1" spans="3:6">
      <c r="C1808" s="776"/>
      <c r="D1808" s="543"/>
      <c r="E1808" s="543"/>
      <c r="F1808" s="543"/>
    </row>
    <row r="1809" customHeight="1" spans="3:6">
      <c r="C1809" s="776"/>
      <c r="D1809" s="543"/>
      <c r="E1809" s="543"/>
      <c r="F1809" s="543"/>
    </row>
    <row r="1810" customHeight="1" spans="3:6">
      <c r="C1810" s="776"/>
      <c r="D1810" s="543"/>
      <c r="E1810" s="543"/>
      <c r="F1810" s="543"/>
    </row>
    <row r="1811" customHeight="1" spans="3:6">
      <c r="C1811" s="776"/>
      <c r="D1811" s="543"/>
      <c r="E1811" s="543"/>
      <c r="F1811" s="543"/>
    </row>
    <row r="1812" customHeight="1" spans="3:6">
      <c r="C1812" s="776"/>
      <c r="D1812" s="543"/>
      <c r="E1812" s="543"/>
      <c r="F1812" s="543"/>
    </row>
    <row r="1813" customHeight="1" spans="3:6">
      <c r="C1813" s="776"/>
      <c r="D1813" s="543"/>
      <c r="E1813" s="543"/>
      <c r="F1813" s="543"/>
    </row>
    <row r="1814" customHeight="1" spans="3:6">
      <c r="C1814" s="776"/>
      <c r="D1814" s="543"/>
      <c r="E1814" s="543"/>
      <c r="F1814" s="543"/>
    </row>
    <row r="1815" customHeight="1" spans="3:6">
      <c r="C1815" s="776"/>
      <c r="D1815" s="543"/>
      <c r="E1815" s="543"/>
      <c r="F1815" s="543"/>
    </row>
    <row r="1816" customHeight="1" spans="3:6">
      <c r="C1816" s="776"/>
      <c r="D1816" s="543"/>
      <c r="E1816" s="543"/>
      <c r="F1816" s="543"/>
    </row>
    <row r="1817" customHeight="1" spans="3:6">
      <c r="C1817" s="776"/>
      <c r="D1817" s="543"/>
      <c r="E1817" s="543"/>
      <c r="F1817" s="543"/>
    </row>
    <row r="1818" customHeight="1" spans="3:6">
      <c r="C1818" s="776"/>
      <c r="D1818" s="543"/>
      <c r="E1818" s="543"/>
      <c r="F1818" s="543"/>
    </row>
    <row r="1819" customHeight="1" spans="3:6">
      <c r="C1819" s="776"/>
      <c r="D1819" s="543"/>
      <c r="E1819" s="543"/>
      <c r="F1819" s="543"/>
    </row>
    <row r="1820" customHeight="1" spans="3:6">
      <c r="C1820" s="776"/>
      <c r="D1820" s="543"/>
      <c r="E1820" s="543"/>
      <c r="F1820" s="543"/>
    </row>
    <row r="1821" customHeight="1" spans="3:6">
      <c r="C1821" s="776"/>
      <c r="D1821" s="543"/>
      <c r="E1821" s="543"/>
      <c r="F1821" s="543"/>
    </row>
    <row r="1822" customHeight="1" spans="3:6">
      <c r="C1822" s="776"/>
      <c r="D1822" s="543"/>
      <c r="E1822" s="543"/>
      <c r="F1822" s="543"/>
    </row>
    <row r="1823" customHeight="1" spans="3:6">
      <c r="C1823" s="776"/>
      <c r="D1823" s="543"/>
      <c r="E1823" s="543"/>
      <c r="F1823" s="543"/>
    </row>
    <row r="1824" customHeight="1" spans="3:6">
      <c r="C1824" s="776"/>
      <c r="D1824" s="543"/>
      <c r="E1824" s="543"/>
      <c r="F1824" s="543"/>
    </row>
    <row r="1825" customHeight="1" spans="3:6">
      <c r="C1825" s="776"/>
      <c r="D1825" s="543"/>
      <c r="E1825" s="543"/>
      <c r="F1825" s="543"/>
    </row>
    <row r="1826" customHeight="1" spans="3:6">
      <c r="C1826" s="776"/>
      <c r="D1826" s="543"/>
      <c r="E1826" s="543"/>
      <c r="F1826" s="543"/>
    </row>
    <row r="1827" customHeight="1" spans="3:6">
      <c r="C1827" s="776"/>
      <c r="D1827" s="543"/>
      <c r="E1827" s="543"/>
      <c r="F1827" s="543"/>
    </row>
    <row r="1828" customHeight="1" spans="3:6">
      <c r="C1828" s="776"/>
      <c r="D1828" s="543"/>
      <c r="E1828" s="543"/>
      <c r="F1828" s="543"/>
    </row>
    <row r="1829" customHeight="1" spans="3:6">
      <c r="C1829" s="776"/>
      <c r="D1829" s="543"/>
      <c r="E1829" s="543"/>
      <c r="F1829" s="543"/>
    </row>
    <row r="1830" customHeight="1" spans="3:6">
      <c r="C1830" s="776"/>
      <c r="D1830" s="543"/>
      <c r="E1830" s="543"/>
      <c r="F1830" s="543"/>
    </row>
    <row r="1831" customHeight="1" spans="3:6">
      <c r="C1831" s="776"/>
      <c r="D1831" s="543"/>
      <c r="E1831" s="543"/>
      <c r="F1831" s="543"/>
    </row>
    <row r="1832" customHeight="1" spans="3:6">
      <c r="C1832" s="776"/>
      <c r="D1832" s="543"/>
      <c r="E1832" s="543"/>
      <c r="F1832" s="543"/>
    </row>
    <row r="1833" customHeight="1" spans="3:6">
      <c r="C1833" s="776"/>
      <c r="D1833" s="543"/>
      <c r="E1833" s="543"/>
      <c r="F1833" s="543"/>
    </row>
    <row r="1834" customHeight="1" spans="3:6">
      <c r="C1834" s="776"/>
      <c r="D1834" s="543"/>
      <c r="E1834" s="543"/>
      <c r="F1834" s="543"/>
    </row>
    <row r="1835" customHeight="1" spans="3:6">
      <c r="C1835" s="776"/>
      <c r="D1835" s="543"/>
      <c r="E1835" s="543"/>
      <c r="F1835" s="543"/>
    </row>
    <row r="1836" customHeight="1" spans="3:6">
      <c r="C1836" s="776"/>
      <c r="D1836" s="543"/>
      <c r="E1836" s="543"/>
      <c r="F1836" s="543"/>
    </row>
    <row r="1837" customHeight="1" spans="3:6">
      <c r="C1837" s="776"/>
      <c r="D1837" s="543"/>
      <c r="E1837" s="543"/>
      <c r="F1837" s="543"/>
    </row>
    <row r="1838" customHeight="1" spans="3:6">
      <c r="C1838" s="776"/>
      <c r="D1838" s="543"/>
      <c r="E1838" s="543"/>
      <c r="F1838" s="543"/>
    </row>
    <row r="1839" customHeight="1" spans="3:6">
      <c r="C1839" s="776"/>
      <c r="D1839" s="543"/>
      <c r="E1839" s="543"/>
      <c r="F1839" s="543"/>
    </row>
    <row r="1840" customHeight="1" spans="3:6">
      <c r="C1840" s="776"/>
      <c r="D1840" s="543"/>
      <c r="E1840" s="543"/>
      <c r="F1840" s="543"/>
    </row>
    <row r="1841" customHeight="1" spans="3:6">
      <c r="C1841" s="776"/>
      <c r="D1841" s="543"/>
      <c r="E1841" s="543"/>
      <c r="F1841" s="543"/>
    </row>
    <row r="1842" customHeight="1" spans="3:6">
      <c r="C1842" s="776"/>
      <c r="D1842" s="543"/>
      <c r="E1842" s="543"/>
      <c r="F1842" s="543"/>
    </row>
    <row r="1843" customHeight="1" spans="3:6">
      <c r="C1843" s="776"/>
      <c r="D1843" s="543"/>
      <c r="E1843" s="543"/>
      <c r="F1843" s="543"/>
    </row>
    <row r="1844" customHeight="1" spans="3:6">
      <c r="C1844" s="776"/>
      <c r="D1844" s="543"/>
      <c r="E1844" s="543"/>
      <c r="F1844" s="543"/>
    </row>
    <row r="1845" customHeight="1" spans="3:6">
      <c r="C1845" s="776"/>
      <c r="D1845" s="543"/>
      <c r="E1845" s="543"/>
      <c r="F1845" s="543"/>
    </row>
    <row r="1846" customHeight="1" spans="3:6">
      <c r="C1846" s="776"/>
      <c r="D1846" s="543"/>
      <c r="E1846" s="543"/>
      <c r="F1846" s="543"/>
    </row>
    <row r="1847" customHeight="1" spans="3:6">
      <c r="C1847" s="776"/>
      <c r="D1847" s="543"/>
      <c r="E1847" s="543"/>
      <c r="F1847" s="543"/>
    </row>
    <row r="1848" customHeight="1" spans="3:6">
      <c r="C1848" s="776"/>
      <c r="D1848" s="543"/>
      <c r="E1848" s="543"/>
      <c r="F1848" s="543"/>
    </row>
    <row r="1849" customHeight="1" spans="3:6">
      <c r="C1849" s="776"/>
      <c r="D1849" s="543"/>
      <c r="E1849" s="543"/>
      <c r="F1849" s="543"/>
    </row>
    <row r="1850" customHeight="1" spans="3:6">
      <c r="C1850" s="776"/>
      <c r="D1850" s="543"/>
      <c r="E1850" s="543"/>
      <c r="F1850" s="543"/>
    </row>
    <row r="1851" customHeight="1" spans="3:6">
      <c r="C1851" s="776"/>
      <c r="D1851" s="543"/>
      <c r="E1851" s="543"/>
      <c r="F1851" s="543"/>
    </row>
    <row r="1852" customHeight="1" spans="3:6">
      <c r="C1852" s="776"/>
      <c r="D1852" s="543"/>
      <c r="E1852" s="543"/>
      <c r="F1852" s="543"/>
    </row>
    <row r="1853" customHeight="1" spans="3:6">
      <c r="C1853" s="776"/>
      <c r="D1853" s="543"/>
      <c r="E1853" s="543"/>
      <c r="F1853" s="543"/>
    </row>
    <row r="1854" customHeight="1" spans="3:6">
      <c r="C1854" s="776"/>
      <c r="D1854" s="543"/>
      <c r="E1854" s="543"/>
      <c r="F1854" s="543"/>
    </row>
    <row r="1855" customHeight="1" spans="3:6">
      <c r="C1855" s="776"/>
      <c r="D1855" s="543"/>
      <c r="E1855" s="543"/>
      <c r="F1855" s="543"/>
    </row>
    <row r="1856" customHeight="1" spans="3:6">
      <c r="C1856" s="776"/>
      <c r="D1856" s="543"/>
      <c r="E1856" s="543"/>
      <c r="F1856" s="543"/>
    </row>
    <row r="1857" customHeight="1" spans="3:6">
      <c r="C1857" s="776"/>
      <c r="D1857" s="543"/>
      <c r="E1857" s="543"/>
      <c r="F1857" s="543"/>
    </row>
    <row r="1858" customHeight="1" spans="3:6">
      <c r="C1858" s="776"/>
      <c r="D1858" s="543"/>
      <c r="E1858" s="543"/>
      <c r="F1858" s="543"/>
    </row>
    <row r="1859" customHeight="1" spans="3:6">
      <c r="C1859" s="776"/>
      <c r="D1859" s="543"/>
      <c r="E1859" s="543"/>
      <c r="F1859" s="543"/>
    </row>
    <row r="1860" customHeight="1" spans="3:6">
      <c r="C1860" s="776"/>
      <c r="D1860" s="543"/>
      <c r="E1860" s="543"/>
      <c r="F1860" s="543"/>
    </row>
    <row r="1861" customHeight="1" spans="3:6">
      <c r="C1861" s="776"/>
      <c r="D1861" s="543"/>
      <c r="E1861" s="543"/>
      <c r="F1861" s="543"/>
    </row>
    <row r="1862" customHeight="1" spans="3:6">
      <c r="C1862" s="776"/>
      <c r="D1862" s="543"/>
      <c r="E1862" s="543"/>
      <c r="F1862" s="543"/>
    </row>
    <row r="1863" customHeight="1" spans="3:6">
      <c r="C1863" s="776"/>
      <c r="D1863" s="543"/>
      <c r="E1863" s="543"/>
      <c r="F1863" s="543"/>
    </row>
    <row r="1864" customHeight="1" spans="3:6">
      <c r="C1864" s="776"/>
      <c r="D1864" s="543"/>
      <c r="E1864" s="543"/>
      <c r="F1864" s="543"/>
    </row>
    <row r="1865" customHeight="1" spans="3:6">
      <c r="C1865" s="776"/>
      <c r="D1865" s="543"/>
      <c r="E1865" s="543"/>
      <c r="F1865" s="543"/>
    </row>
    <row r="1866" customHeight="1" spans="3:6">
      <c r="C1866" s="776"/>
      <c r="D1866" s="543"/>
      <c r="E1866" s="543"/>
      <c r="F1866" s="543"/>
    </row>
    <row r="1867" customHeight="1" spans="3:6">
      <c r="C1867" s="776"/>
      <c r="D1867" s="543"/>
      <c r="E1867" s="543"/>
      <c r="F1867" s="543"/>
    </row>
    <row r="1868" customHeight="1" spans="3:6">
      <c r="C1868" s="776"/>
      <c r="D1868" s="543"/>
      <c r="E1868" s="543"/>
      <c r="F1868" s="543"/>
    </row>
    <row r="1869" customHeight="1" spans="3:6">
      <c r="C1869" s="776"/>
      <c r="D1869" s="543"/>
      <c r="E1869" s="543"/>
      <c r="F1869" s="543"/>
    </row>
    <row r="1870" customHeight="1" spans="3:6">
      <c r="C1870" s="776"/>
      <c r="D1870" s="543"/>
      <c r="E1870" s="543"/>
      <c r="F1870" s="543"/>
    </row>
    <row r="1871" customHeight="1" spans="3:6">
      <c r="C1871" s="776"/>
      <c r="D1871" s="543"/>
      <c r="E1871" s="543"/>
      <c r="F1871" s="543"/>
    </row>
    <row r="1872" customHeight="1" spans="3:6">
      <c r="C1872" s="776"/>
      <c r="D1872" s="543"/>
      <c r="E1872" s="543"/>
      <c r="F1872" s="543"/>
    </row>
    <row r="1873" customHeight="1" spans="3:6">
      <c r="C1873" s="776"/>
      <c r="D1873" s="543"/>
      <c r="E1873" s="543"/>
      <c r="F1873" s="543"/>
    </row>
    <row r="1874" customHeight="1" spans="3:6">
      <c r="C1874" s="776"/>
      <c r="D1874" s="543"/>
      <c r="E1874" s="543"/>
      <c r="F1874" s="543"/>
    </row>
    <row r="1875" customHeight="1" spans="3:6">
      <c r="C1875" s="776"/>
      <c r="D1875" s="543"/>
      <c r="E1875" s="543"/>
      <c r="F1875" s="543"/>
    </row>
    <row r="1876" customHeight="1" spans="3:6">
      <c r="C1876" s="776"/>
      <c r="D1876" s="543"/>
      <c r="E1876" s="543"/>
      <c r="F1876" s="543"/>
    </row>
    <row r="1877" customHeight="1" spans="3:6">
      <c r="C1877" s="776"/>
      <c r="D1877" s="543"/>
      <c r="E1877" s="543"/>
      <c r="F1877" s="543"/>
    </row>
    <row r="1878" customHeight="1" spans="3:6">
      <c r="C1878" s="776"/>
      <c r="D1878" s="543"/>
      <c r="E1878" s="543"/>
      <c r="F1878" s="543"/>
    </row>
    <row r="1879" customHeight="1" spans="3:6">
      <c r="C1879" s="776"/>
      <c r="D1879" s="543"/>
      <c r="E1879" s="543"/>
      <c r="F1879" s="543"/>
    </row>
    <row r="1880" customHeight="1" spans="3:6">
      <c r="C1880" s="776"/>
      <c r="D1880" s="543"/>
      <c r="E1880" s="543"/>
      <c r="F1880" s="543"/>
    </row>
    <row r="1881" customHeight="1" spans="3:6">
      <c r="C1881" s="776"/>
      <c r="D1881" s="543"/>
      <c r="E1881" s="543"/>
      <c r="F1881" s="543"/>
    </row>
    <row r="1882" customHeight="1" spans="3:6">
      <c r="C1882" s="776"/>
      <c r="D1882" s="543"/>
      <c r="E1882" s="543"/>
      <c r="F1882" s="543"/>
    </row>
    <row r="1883" customHeight="1" spans="3:6">
      <c r="C1883" s="776"/>
      <c r="D1883" s="543"/>
      <c r="E1883" s="543"/>
      <c r="F1883" s="543"/>
    </row>
    <row r="1884" customHeight="1" spans="3:6">
      <c r="C1884" s="776"/>
      <c r="D1884" s="543"/>
      <c r="E1884" s="543"/>
      <c r="F1884" s="543"/>
    </row>
    <row r="1885" customHeight="1" spans="3:6">
      <c r="C1885" s="776"/>
      <c r="D1885" s="543"/>
      <c r="E1885" s="543"/>
      <c r="F1885" s="543"/>
    </row>
    <row r="1886" customHeight="1" spans="3:6">
      <c r="C1886" s="776"/>
      <c r="D1886" s="543"/>
      <c r="E1886" s="543"/>
      <c r="F1886" s="543"/>
    </row>
    <row r="1887" customHeight="1" spans="3:6">
      <c r="C1887" s="776"/>
      <c r="D1887" s="543"/>
      <c r="E1887" s="543"/>
      <c r="F1887" s="543"/>
    </row>
    <row r="1888" customHeight="1" spans="3:6">
      <c r="C1888" s="776"/>
      <c r="D1888" s="543"/>
      <c r="E1888" s="543"/>
      <c r="F1888" s="543"/>
    </row>
    <row r="1889" customHeight="1" spans="3:6">
      <c r="C1889" s="776"/>
      <c r="D1889" s="543"/>
      <c r="E1889" s="543"/>
      <c r="F1889" s="543"/>
    </row>
    <row r="1890" customHeight="1" spans="3:6">
      <c r="C1890" s="776"/>
      <c r="D1890" s="543"/>
      <c r="E1890" s="543"/>
      <c r="F1890" s="543"/>
    </row>
    <row r="1891" customHeight="1" spans="3:6">
      <c r="C1891" s="776"/>
      <c r="D1891" s="543"/>
      <c r="E1891" s="543"/>
      <c r="F1891" s="543"/>
    </row>
    <row r="1892" customHeight="1" spans="3:6">
      <c r="C1892" s="776"/>
      <c r="D1892" s="543"/>
      <c r="E1892" s="543"/>
      <c r="F1892" s="543"/>
    </row>
    <row r="1893" customHeight="1" spans="3:6">
      <c r="C1893" s="776"/>
      <c r="D1893" s="543"/>
      <c r="E1893" s="543"/>
      <c r="F1893" s="543"/>
    </row>
    <row r="1894" customHeight="1" spans="3:6">
      <c r="C1894" s="776"/>
      <c r="D1894" s="543"/>
      <c r="E1894" s="543"/>
      <c r="F1894" s="543"/>
    </row>
    <row r="1895" customHeight="1" spans="3:6">
      <c r="C1895" s="776"/>
      <c r="D1895" s="543"/>
      <c r="E1895" s="543"/>
      <c r="F1895" s="543"/>
    </row>
    <row r="1896" customHeight="1" spans="3:6">
      <c r="C1896" s="776"/>
      <c r="D1896" s="543"/>
      <c r="E1896" s="543"/>
      <c r="F1896" s="543"/>
    </row>
    <row r="1897" customHeight="1" spans="3:6">
      <c r="C1897" s="776"/>
      <c r="D1897" s="543"/>
      <c r="E1897" s="543"/>
      <c r="F1897" s="543"/>
    </row>
    <row r="1898" customHeight="1" spans="3:6">
      <c r="C1898" s="776"/>
      <c r="D1898" s="543"/>
      <c r="E1898" s="543"/>
      <c r="F1898" s="543"/>
    </row>
    <row r="1899" customHeight="1" spans="3:6">
      <c r="C1899" s="776"/>
      <c r="D1899" s="543"/>
      <c r="E1899" s="543"/>
      <c r="F1899" s="543"/>
    </row>
    <row r="1900" customHeight="1" spans="3:6">
      <c r="C1900" s="776"/>
      <c r="D1900" s="543"/>
      <c r="E1900" s="543"/>
      <c r="F1900" s="543"/>
    </row>
    <row r="1901" customHeight="1" spans="3:6">
      <c r="C1901" s="776"/>
      <c r="D1901" s="543"/>
      <c r="E1901" s="543"/>
      <c r="F1901" s="543"/>
    </row>
    <row r="1902" customHeight="1" spans="3:6">
      <c r="C1902" s="776"/>
      <c r="D1902" s="543"/>
      <c r="E1902" s="543"/>
      <c r="F1902" s="543"/>
    </row>
    <row r="1903" customHeight="1" spans="3:6">
      <c r="C1903" s="776"/>
      <c r="D1903" s="543"/>
      <c r="E1903" s="543"/>
      <c r="F1903" s="543"/>
    </row>
    <row r="1904" customHeight="1" spans="3:6">
      <c r="C1904" s="776"/>
      <c r="D1904" s="543"/>
      <c r="E1904" s="543"/>
      <c r="F1904" s="543"/>
    </row>
    <row r="1905" customHeight="1" spans="3:6">
      <c r="C1905" s="776"/>
      <c r="D1905" s="543"/>
      <c r="E1905" s="543"/>
      <c r="F1905" s="543"/>
    </row>
    <row r="1906" customHeight="1" spans="3:6">
      <c r="C1906" s="776"/>
      <c r="D1906" s="543"/>
      <c r="E1906" s="543"/>
      <c r="F1906" s="543"/>
    </row>
    <row r="1907" customHeight="1" spans="3:6">
      <c r="C1907" s="776"/>
      <c r="D1907" s="543"/>
      <c r="E1907" s="543"/>
      <c r="F1907" s="543"/>
    </row>
    <row r="1908" customHeight="1" spans="3:6">
      <c r="C1908" s="776"/>
      <c r="D1908" s="543"/>
      <c r="E1908" s="543"/>
      <c r="F1908" s="543"/>
    </row>
    <row r="1909" customHeight="1" spans="3:6">
      <c r="C1909" s="776"/>
      <c r="D1909" s="543"/>
      <c r="E1909" s="543"/>
      <c r="F1909" s="543"/>
    </row>
    <row r="1910" customHeight="1" spans="3:6">
      <c r="C1910" s="776"/>
      <c r="D1910" s="543"/>
      <c r="E1910" s="543"/>
      <c r="F1910" s="543"/>
    </row>
    <row r="1911" customHeight="1" spans="3:6">
      <c r="C1911" s="776"/>
      <c r="D1911" s="543"/>
      <c r="E1911" s="543"/>
      <c r="F1911" s="543"/>
    </row>
    <row r="1912" customHeight="1" spans="3:6">
      <c r="C1912" s="776"/>
      <c r="D1912" s="543"/>
      <c r="E1912" s="543"/>
      <c r="F1912" s="543"/>
    </row>
    <row r="1913" customHeight="1" spans="3:6">
      <c r="C1913" s="776"/>
      <c r="D1913" s="543"/>
      <c r="E1913" s="543"/>
      <c r="F1913" s="543"/>
    </row>
    <row r="1914" customHeight="1" spans="3:6">
      <c r="C1914" s="776"/>
      <c r="D1914" s="543"/>
      <c r="E1914" s="543"/>
      <c r="F1914" s="543"/>
    </row>
    <row r="1915" customHeight="1" spans="3:6">
      <c r="C1915" s="776"/>
      <c r="D1915" s="543"/>
      <c r="E1915" s="543"/>
      <c r="F1915" s="543"/>
    </row>
    <row r="1916" customHeight="1" spans="3:6">
      <c r="C1916" s="776"/>
      <c r="D1916" s="543"/>
      <c r="E1916" s="543"/>
      <c r="F1916" s="543"/>
    </row>
    <row r="1917" customHeight="1" spans="3:6">
      <c r="C1917" s="776"/>
      <c r="D1917" s="543"/>
      <c r="E1917" s="543"/>
      <c r="F1917" s="543"/>
    </row>
    <row r="1918" customHeight="1" spans="3:6">
      <c r="C1918" s="776"/>
      <c r="D1918" s="543"/>
      <c r="E1918" s="543"/>
      <c r="F1918" s="543"/>
    </row>
    <row r="1919" customHeight="1" spans="3:6">
      <c r="C1919" s="776"/>
      <c r="D1919" s="543"/>
      <c r="E1919" s="543"/>
      <c r="F1919" s="543"/>
    </row>
    <row r="1920" customHeight="1" spans="3:6">
      <c r="C1920" s="776"/>
      <c r="D1920" s="543"/>
      <c r="E1920" s="543"/>
      <c r="F1920" s="543"/>
    </row>
    <row r="1921" customHeight="1" spans="3:6">
      <c r="C1921" s="776"/>
      <c r="D1921" s="543"/>
      <c r="E1921" s="543"/>
      <c r="F1921" s="543"/>
    </row>
    <row r="1922" customHeight="1" spans="3:6">
      <c r="C1922" s="776"/>
      <c r="D1922" s="543"/>
      <c r="E1922" s="543"/>
      <c r="F1922" s="543"/>
    </row>
    <row r="1923" customHeight="1" spans="3:6">
      <c r="C1923" s="776"/>
      <c r="D1923" s="543"/>
      <c r="E1923" s="543"/>
      <c r="F1923" s="543"/>
    </row>
    <row r="1924" customHeight="1" spans="3:6">
      <c r="C1924" s="776"/>
      <c r="D1924" s="543"/>
      <c r="E1924" s="543"/>
      <c r="F1924" s="543"/>
    </row>
    <row r="1925" customHeight="1" spans="3:6">
      <c r="C1925" s="776"/>
      <c r="D1925" s="543"/>
      <c r="E1925" s="543"/>
      <c r="F1925" s="543"/>
    </row>
    <row r="1926" customHeight="1" spans="3:6">
      <c r="C1926" s="776"/>
      <c r="D1926" s="543"/>
      <c r="E1926" s="543"/>
      <c r="F1926" s="543"/>
    </row>
    <row r="1927" customHeight="1" spans="3:6">
      <c r="C1927" s="776"/>
      <c r="D1927" s="543"/>
      <c r="E1927" s="543"/>
      <c r="F1927" s="543"/>
    </row>
    <row r="1928" customHeight="1" spans="3:6">
      <c r="C1928" s="776"/>
      <c r="D1928" s="543"/>
      <c r="E1928" s="543"/>
      <c r="F1928" s="543"/>
    </row>
    <row r="1929" customHeight="1" spans="3:6">
      <c r="C1929" s="776"/>
      <c r="D1929" s="543"/>
      <c r="E1929" s="543"/>
      <c r="F1929" s="543"/>
    </row>
    <row r="1930" customHeight="1" spans="3:6">
      <c r="C1930" s="776"/>
      <c r="D1930" s="543"/>
      <c r="E1930" s="543"/>
      <c r="F1930" s="543"/>
    </row>
    <row r="1931" customHeight="1" spans="3:6">
      <c r="C1931" s="776"/>
      <c r="D1931" s="543"/>
      <c r="E1931" s="543"/>
      <c r="F1931" s="543"/>
    </row>
    <row r="1932" customHeight="1" spans="3:6">
      <c r="C1932" s="776"/>
      <c r="D1932" s="543"/>
      <c r="E1932" s="543"/>
      <c r="F1932" s="543"/>
    </row>
    <row r="1933" customHeight="1" spans="3:6">
      <c r="C1933" s="776"/>
      <c r="D1933" s="543"/>
      <c r="E1933" s="543"/>
      <c r="F1933" s="543"/>
    </row>
    <row r="1934" customHeight="1" spans="3:6">
      <c r="C1934" s="776"/>
      <c r="D1934" s="543"/>
      <c r="E1934" s="543"/>
      <c r="F1934" s="543"/>
    </row>
    <row r="1935" customHeight="1" spans="3:6">
      <c r="C1935" s="776"/>
      <c r="D1935" s="543"/>
      <c r="E1935" s="543"/>
      <c r="F1935" s="543"/>
    </row>
    <row r="1936" customHeight="1" spans="3:6">
      <c r="C1936" s="776"/>
      <c r="D1936" s="543"/>
      <c r="E1936" s="543"/>
      <c r="F1936" s="543"/>
    </row>
    <row r="1937" customHeight="1" spans="3:6">
      <c r="C1937" s="776"/>
      <c r="D1937" s="543"/>
      <c r="E1937" s="543"/>
      <c r="F1937" s="543"/>
    </row>
    <row r="1938" customHeight="1" spans="3:6">
      <c r="C1938" s="776"/>
      <c r="D1938" s="543"/>
      <c r="E1938" s="543"/>
      <c r="F1938" s="543"/>
    </row>
    <row r="1939" customHeight="1" spans="3:6">
      <c r="C1939" s="776"/>
      <c r="D1939" s="543"/>
      <c r="E1939" s="543"/>
      <c r="F1939" s="543"/>
    </row>
    <row r="1940" customHeight="1" spans="3:6">
      <c r="C1940" s="776"/>
      <c r="D1940" s="543"/>
      <c r="E1940" s="543"/>
      <c r="F1940" s="543"/>
    </row>
    <row r="1941" customHeight="1" spans="3:6">
      <c r="C1941" s="776"/>
      <c r="D1941" s="543"/>
      <c r="E1941" s="543"/>
      <c r="F1941" s="543"/>
    </row>
    <row r="1942" customHeight="1" spans="3:6">
      <c r="C1942" s="776"/>
      <c r="D1942" s="543"/>
      <c r="E1942" s="543"/>
      <c r="F1942" s="543"/>
    </row>
    <row r="1943" customHeight="1" spans="3:6">
      <c r="C1943" s="776"/>
      <c r="D1943" s="543"/>
      <c r="E1943" s="543"/>
      <c r="F1943" s="543"/>
    </row>
    <row r="1944" customHeight="1" spans="3:6">
      <c r="C1944" s="776"/>
      <c r="D1944" s="543"/>
      <c r="E1944" s="543"/>
      <c r="F1944" s="543"/>
    </row>
    <row r="1945" customHeight="1" spans="3:6">
      <c r="C1945" s="776"/>
      <c r="D1945" s="543"/>
      <c r="E1945" s="543"/>
      <c r="F1945" s="543"/>
    </row>
    <row r="1946" customHeight="1" spans="3:6">
      <c r="C1946" s="776"/>
      <c r="D1946" s="543"/>
      <c r="E1946" s="543"/>
      <c r="F1946" s="543"/>
    </row>
    <row r="1947" customHeight="1" spans="3:6">
      <c r="C1947" s="776"/>
      <c r="D1947" s="543"/>
      <c r="E1947" s="543"/>
      <c r="F1947" s="543"/>
    </row>
    <row r="1948" customHeight="1" spans="3:6">
      <c r="C1948" s="776"/>
      <c r="D1948" s="543"/>
      <c r="E1948" s="543"/>
      <c r="F1948" s="543"/>
    </row>
    <row r="1949" customHeight="1" spans="3:6">
      <c r="C1949" s="776"/>
      <c r="D1949" s="543"/>
      <c r="E1949" s="543"/>
      <c r="F1949" s="543"/>
    </row>
    <row r="1950" customHeight="1" spans="3:6">
      <c r="C1950" s="776"/>
      <c r="D1950" s="543"/>
      <c r="E1950" s="543"/>
      <c r="F1950" s="543"/>
    </row>
    <row r="1951" customHeight="1" spans="3:6">
      <c r="C1951" s="776"/>
      <c r="D1951" s="543"/>
      <c r="E1951" s="543"/>
      <c r="F1951" s="543"/>
    </row>
    <row r="1952" customHeight="1" spans="3:6">
      <c r="C1952" s="776"/>
      <c r="D1952" s="543"/>
      <c r="E1952" s="543"/>
      <c r="F1952" s="543"/>
    </row>
    <row r="1953" customHeight="1" spans="3:6">
      <c r="C1953" s="776"/>
      <c r="D1953" s="543"/>
      <c r="E1953" s="543"/>
      <c r="F1953" s="543"/>
    </row>
    <row r="1954" customHeight="1" spans="3:6">
      <c r="C1954" s="776"/>
      <c r="D1954" s="543"/>
      <c r="E1954" s="543"/>
      <c r="F1954" s="543"/>
    </row>
    <row r="1955" customHeight="1" spans="3:6">
      <c r="C1955" s="776"/>
      <c r="D1955" s="543"/>
      <c r="E1955" s="543"/>
      <c r="F1955" s="543"/>
    </row>
    <row r="1956" customHeight="1" spans="3:6">
      <c r="C1956" s="776"/>
      <c r="D1956" s="543"/>
      <c r="E1956" s="543"/>
      <c r="F1956" s="543"/>
    </row>
    <row r="1957" customHeight="1" spans="3:6">
      <c r="C1957" s="776"/>
      <c r="D1957" s="543"/>
      <c r="E1957" s="543"/>
      <c r="F1957" s="543"/>
    </row>
    <row r="1958" customHeight="1" spans="3:6">
      <c r="C1958" s="776"/>
      <c r="D1958" s="543"/>
      <c r="E1958" s="543"/>
      <c r="F1958" s="543"/>
    </row>
    <row r="1959" customHeight="1" spans="3:6">
      <c r="C1959" s="776"/>
      <c r="D1959" s="543"/>
      <c r="E1959" s="543"/>
      <c r="F1959" s="543"/>
    </row>
    <row r="1960" customHeight="1" spans="3:6">
      <c r="C1960" s="776"/>
      <c r="D1960" s="543"/>
      <c r="E1960" s="543"/>
      <c r="F1960" s="543"/>
    </row>
    <row r="1961" customHeight="1" spans="3:6">
      <c r="C1961" s="776"/>
      <c r="D1961" s="543"/>
      <c r="E1961" s="543"/>
      <c r="F1961" s="543"/>
    </row>
    <row r="1962" customHeight="1" spans="3:6">
      <c r="C1962" s="776"/>
      <c r="D1962" s="543"/>
      <c r="E1962" s="543"/>
      <c r="F1962" s="543"/>
    </row>
    <row r="1963" customHeight="1" spans="3:6">
      <c r="C1963" s="776"/>
      <c r="D1963" s="543"/>
      <c r="E1963" s="543"/>
      <c r="F1963" s="543"/>
    </row>
    <row r="1964" customHeight="1" spans="3:6">
      <c r="C1964" s="776"/>
      <c r="D1964" s="543"/>
      <c r="E1964" s="543"/>
      <c r="F1964" s="543"/>
    </row>
    <row r="1965" customHeight="1" spans="3:6">
      <c r="C1965" s="776"/>
      <c r="D1965" s="543"/>
      <c r="E1965" s="543"/>
      <c r="F1965" s="543"/>
    </row>
    <row r="1966" customHeight="1" spans="3:6">
      <c r="C1966" s="776"/>
      <c r="D1966" s="543"/>
      <c r="E1966" s="543"/>
      <c r="F1966" s="543"/>
    </row>
    <row r="1967" customHeight="1" spans="3:6">
      <c r="C1967" s="776"/>
      <c r="D1967" s="543"/>
      <c r="E1967" s="543"/>
      <c r="F1967" s="543"/>
    </row>
    <row r="1968" customHeight="1" spans="3:6">
      <c r="C1968" s="776"/>
      <c r="D1968" s="543"/>
      <c r="E1968" s="543"/>
      <c r="F1968" s="543"/>
    </row>
    <row r="1969" customHeight="1" spans="3:6">
      <c r="C1969" s="776"/>
      <c r="D1969" s="543"/>
      <c r="E1969" s="543"/>
      <c r="F1969" s="543"/>
    </row>
    <row r="1970" customHeight="1" spans="3:6">
      <c r="C1970" s="776"/>
      <c r="D1970" s="543"/>
      <c r="E1970" s="543"/>
      <c r="F1970" s="543"/>
    </row>
    <row r="1971" customHeight="1" spans="3:6">
      <c r="C1971" s="776"/>
      <c r="D1971" s="543"/>
      <c r="E1971" s="543"/>
      <c r="F1971" s="543"/>
    </row>
    <row r="1972" customHeight="1" spans="3:6">
      <c r="C1972" s="776"/>
      <c r="D1972" s="543"/>
      <c r="E1972" s="543"/>
      <c r="F1972" s="543"/>
    </row>
    <row r="1973" customHeight="1" spans="3:6">
      <c r="C1973" s="776"/>
      <c r="D1973" s="543"/>
      <c r="E1973" s="543"/>
      <c r="F1973" s="543"/>
    </row>
    <row r="1974" customHeight="1" spans="3:6">
      <c r="C1974" s="776"/>
      <c r="D1974" s="543"/>
      <c r="E1974" s="543"/>
      <c r="F1974" s="543"/>
    </row>
    <row r="1975" customHeight="1" spans="3:6">
      <c r="C1975" s="776"/>
      <c r="D1975" s="543"/>
      <c r="E1975" s="543"/>
      <c r="F1975" s="543"/>
    </row>
    <row r="1976" customHeight="1" spans="3:6">
      <c r="C1976" s="776"/>
      <c r="D1976" s="543"/>
      <c r="E1976" s="543"/>
      <c r="F1976" s="543"/>
    </row>
    <row r="1977" customHeight="1" spans="3:6">
      <c r="C1977" s="776"/>
      <c r="D1977" s="543"/>
      <c r="E1977" s="543"/>
      <c r="F1977" s="543"/>
    </row>
    <row r="1978" customHeight="1" spans="3:6">
      <c r="C1978" s="776"/>
      <c r="D1978" s="543"/>
      <c r="E1978" s="543"/>
      <c r="F1978" s="543"/>
    </row>
    <row r="1979" customHeight="1" spans="3:6">
      <c r="C1979" s="776"/>
      <c r="D1979" s="543"/>
      <c r="E1979" s="543"/>
      <c r="F1979" s="543"/>
    </row>
  </sheetData>
  <mergeCells count="255">
    <mergeCell ref="H1:M1"/>
    <mergeCell ref="H2:M2"/>
    <mergeCell ref="H9:M9"/>
    <mergeCell ref="A13:M13"/>
    <mergeCell ref="A14:M14"/>
    <mergeCell ref="A15:M15"/>
    <mergeCell ref="H17:J17"/>
    <mergeCell ref="B19:M19"/>
    <mergeCell ref="B20:G20"/>
    <mergeCell ref="H20:M20"/>
    <mergeCell ref="B21:G21"/>
    <mergeCell ref="H21:M21"/>
    <mergeCell ref="B22:G22"/>
    <mergeCell ref="H22:M22"/>
    <mergeCell ref="B23:G23"/>
    <mergeCell ref="H23:M23"/>
    <mergeCell ref="B24:G24"/>
    <mergeCell ref="H24:M24"/>
    <mergeCell ref="B25:G25"/>
    <mergeCell ref="H25:M25"/>
    <mergeCell ref="B26:G26"/>
    <mergeCell ref="H26:M26"/>
    <mergeCell ref="B27:G27"/>
    <mergeCell ref="H27:M27"/>
    <mergeCell ref="B28:G28"/>
    <mergeCell ref="H28:M28"/>
    <mergeCell ref="B29:G29"/>
    <mergeCell ref="H29:M29"/>
    <mergeCell ref="B31:M31"/>
    <mergeCell ref="H32:M32"/>
    <mergeCell ref="H33:J33"/>
    <mergeCell ref="K33:M33"/>
    <mergeCell ref="B35:G35"/>
    <mergeCell ref="B36:G36"/>
    <mergeCell ref="C37:G37"/>
    <mergeCell ref="D38:G38"/>
    <mergeCell ref="C40:G40"/>
    <mergeCell ref="B42:G42"/>
    <mergeCell ref="C43:G43"/>
    <mergeCell ref="D44:G44"/>
    <mergeCell ref="C45:G45"/>
    <mergeCell ref="D46:G46"/>
    <mergeCell ref="C47:G47"/>
    <mergeCell ref="D48:G48"/>
    <mergeCell ref="C49:G49"/>
    <mergeCell ref="D50:G50"/>
    <mergeCell ref="E51:G51"/>
    <mergeCell ref="E52:G52"/>
    <mergeCell ref="E53:G53"/>
    <mergeCell ref="E54:G54"/>
    <mergeCell ref="D55:G55"/>
    <mergeCell ref="E56:G56"/>
    <mergeCell ref="E57:G57"/>
    <mergeCell ref="E58:G58"/>
    <mergeCell ref="E59:G59"/>
    <mergeCell ref="B60:M60"/>
    <mergeCell ref="H61:M61"/>
    <mergeCell ref="H62:J62"/>
    <mergeCell ref="K62:M62"/>
    <mergeCell ref="B64:G64"/>
    <mergeCell ref="C65:G65"/>
    <mergeCell ref="D66:G66"/>
    <mergeCell ref="D67:G67"/>
    <mergeCell ref="C68:G68"/>
    <mergeCell ref="D69:G69"/>
    <mergeCell ref="C70:G70"/>
    <mergeCell ref="D71:G71"/>
    <mergeCell ref="C72:G72"/>
    <mergeCell ref="D73:G73"/>
    <mergeCell ref="D74:G74"/>
    <mergeCell ref="C75:G75"/>
    <mergeCell ref="D76:G76"/>
    <mergeCell ref="C77:G77"/>
    <mergeCell ref="D78:G78"/>
    <mergeCell ref="D79:G79"/>
    <mergeCell ref="D80:G80"/>
    <mergeCell ref="D81:G81"/>
    <mergeCell ref="D82:G82"/>
    <mergeCell ref="D83:G83"/>
    <mergeCell ref="D84:G84"/>
    <mergeCell ref="D85:G85"/>
    <mergeCell ref="C86:G86"/>
    <mergeCell ref="D87:G87"/>
    <mergeCell ref="D88:G88"/>
    <mergeCell ref="C89:G89"/>
    <mergeCell ref="D90:G90"/>
    <mergeCell ref="D91:G91"/>
    <mergeCell ref="C92:G92"/>
    <mergeCell ref="D93:G93"/>
    <mergeCell ref="D94:G94"/>
    <mergeCell ref="D95:G95"/>
    <mergeCell ref="D96:G96"/>
    <mergeCell ref="D97:G97"/>
    <mergeCell ref="D98:G98"/>
    <mergeCell ref="D99:G99"/>
    <mergeCell ref="B100:M100"/>
    <mergeCell ref="H101:M101"/>
    <mergeCell ref="H102:J102"/>
    <mergeCell ref="K102:M102"/>
    <mergeCell ref="B104:G104"/>
    <mergeCell ref="B105:G105"/>
    <mergeCell ref="C106:G106"/>
    <mergeCell ref="D107:G107"/>
    <mergeCell ref="E108:G108"/>
    <mergeCell ref="F109:G109"/>
    <mergeCell ref="F110:G110"/>
    <mergeCell ref="E111:G111"/>
    <mergeCell ref="F112:G112"/>
    <mergeCell ref="F113:G113"/>
    <mergeCell ref="E114:G114"/>
    <mergeCell ref="F115:G115"/>
    <mergeCell ref="F116:G116"/>
    <mergeCell ref="F117:G117"/>
    <mergeCell ref="F118:G118"/>
    <mergeCell ref="F119:G119"/>
    <mergeCell ref="F120:G120"/>
    <mergeCell ref="D121:G121"/>
    <mergeCell ref="E122:G122"/>
    <mergeCell ref="F123:G123"/>
    <mergeCell ref="F124:G124"/>
    <mergeCell ref="F125:G125"/>
    <mergeCell ref="F126:G126"/>
    <mergeCell ref="E127:G127"/>
    <mergeCell ref="F128:G128"/>
    <mergeCell ref="F129:G129"/>
    <mergeCell ref="E130:G130"/>
    <mergeCell ref="F131:G131"/>
    <mergeCell ref="F132:G132"/>
    <mergeCell ref="E133:G133"/>
    <mergeCell ref="F134:G134"/>
    <mergeCell ref="F135:G135"/>
    <mergeCell ref="E136:G136"/>
    <mergeCell ref="D137:G137"/>
    <mergeCell ref="C138:G138"/>
    <mergeCell ref="D139:G139"/>
    <mergeCell ref="C140:G140"/>
    <mergeCell ref="D141:G141"/>
    <mergeCell ref="B142:M142"/>
    <mergeCell ref="H143:M143"/>
    <mergeCell ref="H144:J144"/>
    <mergeCell ref="K144:M144"/>
    <mergeCell ref="B146:G146"/>
    <mergeCell ref="C147:G147"/>
    <mergeCell ref="D148:G148"/>
    <mergeCell ref="D149:G149"/>
    <mergeCell ref="C150:G150"/>
    <mergeCell ref="D151:G151"/>
    <mergeCell ref="D152:G152"/>
    <mergeCell ref="D153:G153"/>
    <mergeCell ref="B154:G154"/>
    <mergeCell ref="C155:G155"/>
    <mergeCell ref="D156:G156"/>
    <mergeCell ref="C157:G157"/>
    <mergeCell ref="D158:G158"/>
    <mergeCell ref="C159:G159"/>
    <mergeCell ref="D160:G160"/>
    <mergeCell ref="E161:G161"/>
    <mergeCell ref="E165:G165"/>
    <mergeCell ref="D169:G169"/>
    <mergeCell ref="C170:G170"/>
    <mergeCell ref="D171:G171"/>
    <mergeCell ref="D172:G172"/>
    <mergeCell ref="D173:G173"/>
    <mergeCell ref="C174:G174"/>
    <mergeCell ref="D175:G175"/>
    <mergeCell ref="C176:G176"/>
    <mergeCell ref="D177:G177"/>
    <mergeCell ref="C178:G178"/>
    <mergeCell ref="D179:G179"/>
    <mergeCell ref="D180:G180"/>
    <mergeCell ref="B181:G181"/>
    <mergeCell ref="B182:M182"/>
    <mergeCell ref="H183:M183"/>
    <mergeCell ref="H184:J184"/>
    <mergeCell ref="K184:M184"/>
    <mergeCell ref="B186:G186"/>
    <mergeCell ref="B187:G187"/>
    <mergeCell ref="C188:G188"/>
    <mergeCell ref="D189:G189"/>
    <mergeCell ref="D190:G190"/>
    <mergeCell ref="C191:G191"/>
    <mergeCell ref="D192:G192"/>
    <mergeCell ref="E193:G193"/>
    <mergeCell ref="E194:G194"/>
    <mergeCell ref="D195:G195"/>
    <mergeCell ref="E196:G196"/>
    <mergeCell ref="E197:G197"/>
    <mergeCell ref="C198:G198"/>
    <mergeCell ref="D199:G199"/>
    <mergeCell ref="E200:G200"/>
    <mergeCell ref="E201:G201"/>
    <mergeCell ref="E202:G202"/>
    <mergeCell ref="D203:G203"/>
    <mergeCell ref="E204:G204"/>
    <mergeCell ref="E205:G205"/>
    <mergeCell ref="E206:G206"/>
    <mergeCell ref="C207:G207"/>
    <mergeCell ref="D208:G208"/>
    <mergeCell ref="C209:G209"/>
    <mergeCell ref="D210:G210"/>
    <mergeCell ref="D211:G211"/>
    <mergeCell ref="C212:G212"/>
    <mergeCell ref="D213:G213"/>
    <mergeCell ref="E214:G214"/>
    <mergeCell ref="E215:G215"/>
    <mergeCell ref="D216:G216"/>
    <mergeCell ref="E217:G217"/>
    <mergeCell ref="E218:G218"/>
    <mergeCell ref="C219:G219"/>
    <mergeCell ref="D220:G220"/>
    <mergeCell ref="E221:G221"/>
    <mergeCell ref="E222:G222"/>
    <mergeCell ref="E223:G223"/>
    <mergeCell ref="D224:G224"/>
    <mergeCell ref="E225:G225"/>
    <mergeCell ref="E226:G226"/>
    <mergeCell ref="E227:G227"/>
    <mergeCell ref="C228:G228"/>
    <mergeCell ref="D229:G229"/>
    <mergeCell ref="D230:G230"/>
    <mergeCell ref="D231:G231"/>
    <mergeCell ref="B232:M232"/>
    <mergeCell ref="H233:M233"/>
    <mergeCell ref="H234:J234"/>
    <mergeCell ref="K234:M234"/>
    <mergeCell ref="B236:G236"/>
    <mergeCell ref="C237:G237"/>
    <mergeCell ref="C241:G241"/>
    <mergeCell ref="D242:G242"/>
    <mergeCell ref="C243:G243"/>
    <mergeCell ref="D244:G244"/>
    <mergeCell ref="B245:G245"/>
    <mergeCell ref="C249:G249"/>
    <mergeCell ref="C250:G250"/>
    <mergeCell ref="C251:G251"/>
    <mergeCell ref="I252:L252"/>
    <mergeCell ref="I266:L266"/>
    <mergeCell ref="I279:L279"/>
    <mergeCell ref="I282:L282"/>
    <mergeCell ref="I284:L284"/>
    <mergeCell ref="I288:L288"/>
    <mergeCell ref="I295:L295"/>
    <mergeCell ref="I298:L298"/>
    <mergeCell ref="A31:A34"/>
    <mergeCell ref="A60:A63"/>
    <mergeCell ref="A100:A103"/>
    <mergeCell ref="A142:A145"/>
    <mergeCell ref="A182:A185"/>
    <mergeCell ref="A232:A235"/>
    <mergeCell ref="B32:G34"/>
    <mergeCell ref="B233:G235"/>
    <mergeCell ref="B183:G185"/>
    <mergeCell ref="B101:G103"/>
    <mergeCell ref="B143:G145"/>
    <mergeCell ref="B61:G63"/>
  </mergeCells>
  <pageMargins left="0.6" right="0.5" top="0.5" bottom="0.5" header="0" footer="0"/>
  <pageSetup paperSize="9" scale="70" firstPageNumber="57" orientation="portrait" useFirstPageNumber="1"/>
  <headerFooter/>
  <rowBreaks count="6" manualBreakCount="6">
    <brk id="59" max="12" man="1"/>
    <brk id="99" max="12" man="1"/>
    <brk id="141" max="12" man="1"/>
    <brk id="181" max="12" man="1"/>
    <brk id="231" max="12" man="1"/>
    <brk id="246" max="12"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N1158"/>
  <sheetViews>
    <sheetView tabSelected="1" view="pageBreakPreview" zoomScale="90" zoomScaleNormal="85" topLeftCell="G69" workbookViewId="0">
      <selection activeCell="N77" sqref="N77"/>
    </sheetView>
  </sheetViews>
  <sheetFormatPr defaultColWidth="9.14285714285714" defaultRowHeight="20.1" customHeight="1"/>
  <cols>
    <col min="1" max="1" width="4.28571428571429" style="121" customWidth="1"/>
    <col min="2" max="2" width="4" style="121" customWidth="1"/>
    <col min="3" max="3" width="3.42857142857143" style="121" customWidth="1"/>
    <col min="4" max="4" width="27.5714285714286" style="121" customWidth="1"/>
    <col min="5" max="5" width="2.71428571428571" style="121" customWidth="1"/>
    <col min="6" max="6" width="12.7142857142857" style="121" customWidth="1"/>
    <col min="7" max="7" width="12.1428571428571" style="559" customWidth="1"/>
    <col min="8" max="8" width="13.2857142857143" style="559" customWidth="1"/>
    <col min="9" max="9" width="10.1428571428571" style="121" customWidth="1"/>
    <col min="10" max="10" width="7.28571428571429" style="121" customWidth="1"/>
    <col min="11" max="11" width="9.85714285714286" style="121" customWidth="1"/>
    <col min="12" max="12" width="27.5714285714286" style="560" customWidth="1"/>
    <col min="13" max="13" width="20.5714285714286" style="561" customWidth="1"/>
    <col min="14" max="16384" width="9.14285714285714" style="121"/>
  </cols>
  <sheetData>
    <row r="1" ht="15" spans="1:13">
      <c r="A1" s="123" t="s">
        <v>377</v>
      </c>
      <c r="B1" s="123"/>
      <c r="C1" s="123"/>
      <c r="D1" s="123"/>
      <c r="E1" s="123"/>
      <c r="F1" s="123"/>
      <c r="G1" s="123"/>
      <c r="H1" s="123"/>
      <c r="I1" s="123"/>
      <c r="J1" s="123"/>
      <c r="K1" s="123"/>
      <c r="L1" s="123"/>
      <c r="M1" s="123"/>
    </row>
    <row r="2" ht="15" spans="1:13">
      <c r="A2" s="123" t="s">
        <v>378</v>
      </c>
      <c r="B2" s="123"/>
      <c r="C2" s="123"/>
      <c r="D2" s="123"/>
      <c r="E2" s="123"/>
      <c r="F2" s="123"/>
      <c r="G2" s="123"/>
      <c r="H2" s="123"/>
      <c r="I2" s="123"/>
      <c r="J2" s="123"/>
      <c r="K2" s="123"/>
      <c r="L2" s="123"/>
      <c r="M2" s="123"/>
    </row>
    <row r="3" ht="15" spans="1:13">
      <c r="A3" s="119"/>
      <c r="B3" s="119"/>
      <c r="C3" s="119"/>
      <c r="D3" s="119"/>
      <c r="E3" s="119"/>
      <c r="F3" s="119"/>
      <c r="G3" s="178"/>
      <c r="H3" s="177"/>
      <c r="I3" s="119"/>
      <c r="J3" s="178"/>
      <c r="K3" s="178"/>
      <c r="L3" s="584"/>
      <c r="M3" s="585"/>
    </row>
    <row r="4" ht="15" spans="1:13">
      <c r="A4" s="124" t="s">
        <v>379</v>
      </c>
      <c r="B4" s="124"/>
      <c r="C4" s="119"/>
      <c r="D4" s="125"/>
      <c r="E4" s="125"/>
      <c r="F4" s="119"/>
      <c r="G4" s="178"/>
      <c r="H4" s="177"/>
      <c r="I4" s="119"/>
      <c r="J4" s="178"/>
      <c r="K4" s="178"/>
      <c r="L4" s="584"/>
      <c r="M4" s="585"/>
    </row>
    <row r="5" ht="15" spans="1:13">
      <c r="A5" s="119"/>
      <c r="B5" s="119"/>
      <c r="C5" s="119" t="s">
        <v>380</v>
      </c>
      <c r="D5" s="119"/>
      <c r="E5" s="119" t="s">
        <v>123</v>
      </c>
      <c r="F5" s="129" t="s">
        <v>358</v>
      </c>
      <c r="G5" s="129"/>
      <c r="H5" s="129"/>
      <c r="I5" s="129"/>
      <c r="J5" s="178"/>
      <c r="K5" s="178"/>
      <c r="L5" s="584"/>
      <c r="M5" s="585"/>
    </row>
    <row r="6" ht="15" spans="1:13">
      <c r="A6" s="119"/>
      <c r="B6" s="119"/>
      <c r="C6" s="119" t="s">
        <v>381</v>
      </c>
      <c r="D6" s="119"/>
      <c r="E6" s="119" t="s">
        <v>123</v>
      </c>
      <c r="F6" s="1130" t="s">
        <v>382</v>
      </c>
      <c r="G6" s="126"/>
      <c r="H6" s="126"/>
      <c r="I6" s="126"/>
      <c r="J6" s="178"/>
      <c r="K6" s="178"/>
      <c r="L6" s="584"/>
      <c r="M6" s="585"/>
    </row>
    <row r="7" ht="15" spans="1:13">
      <c r="A7" s="119"/>
      <c r="B7" s="119"/>
      <c r="C7" s="119" t="s">
        <v>383</v>
      </c>
      <c r="D7" s="119"/>
      <c r="E7" s="119" t="s">
        <v>123</v>
      </c>
      <c r="F7" s="126" t="s">
        <v>384</v>
      </c>
      <c r="G7" s="126"/>
      <c r="H7" s="126"/>
      <c r="I7" s="126"/>
      <c r="J7" s="180"/>
      <c r="K7" s="180"/>
      <c r="L7" s="584"/>
      <c r="M7" s="585"/>
    </row>
    <row r="8" ht="15" spans="1:13">
      <c r="A8" s="119"/>
      <c r="B8" s="119"/>
      <c r="C8" s="119" t="s">
        <v>385</v>
      </c>
      <c r="D8" s="119"/>
      <c r="E8" s="119" t="s">
        <v>123</v>
      </c>
      <c r="F8" s="126" t="s">
        <v>357</v>
      </c>
      <c r="G8" s="126"/>
      <c r="H8" s="126"/>
      <c r="I8" s="126"/>
      <c r="J8" s="586"/>
      <c r="K8" s="586"/>
      <c r="L8" s="586"/>
      <c r="M8" s="587"/>
    </row>
    <row r="9" ht="15" spans="1:13">
      <c r="A9" s="119"/>
      <c r="B9" s="119"/>
      <c r="C9" s="119" t="s">
        <v>91</v>
      </c>
      <c r="D9" s="119"/>
      <c r="E9" s="119" t="s">
        <v>123</v>
      </c>
      <c r="F9" s="126" t="s">
        <v>92</v>
      </c>
      <c r="G9" s="126"/>
      <c r="H9" s="126"/>
      <c r="I9" s="126"/>
      <c r="J9" s="178"/>
      <c r="K9" s="178"/>
      <c r="L9" s="584" t="s">
        <v>0</v>
      </c>
      <c r="M9" s="585"/>
    </row>
    <row r="10" ht="15" spans="1:13">
      <c r="A10" s="119"/>
      <c r="B10" s="119"/>
      <c r="C10" s="119"/>
      <c r="D10" s="119"/>
      <c r="E10" s="119"/>
      <c r="F10" s="126"/>
      <c r="G10" s="230"/>
      <c r="H10" s="230"/>
      <c r="I10" s="126"/>
      <c r="J10" s="178"/>
      <c r="K10" s="178"/>
      <c r="L10" s="584"/>
      <c r="M10" s="585"/>
    </row>
    <row r="11" ht="15" spans="1:13">
      <c r="A11" s="124" t="s">
        <v>386</v>
      </c>
      <c r="B11" s="124"/>
      <c r="C11" s="119"/>
      <c r="D11" s="125"/>
      <c r="E11" s="125"/>
      <c r="F11" s="119"/>
      <c r="G11" s="178"/>
      <c r="H11" s="177"/>
      <c r="I11" s="119"/>
      <c r="J11" s="178"/>
      <c r="K11" s="178"/>
      <c r="L11" s="584"/>
      <c r="M11" s="585"/>
    </row>
    <row r="12" ht="15" spans="1:13">
      <c r="A12" s="119"/>
      <c r="B12" s="119"/>
      <c r="C12" s="119" t="s">
        <v>63</v>
      </c>
      <c r="D12" s="119"/>
      <c r="E12" s="119" t="s">
        <v>123</v>
      </c>
      <c r="F12" s="129" t="s">
        <v>64</v>
      </c>
      <c r="G12" s="129"/>
      <c r="H12" s="129"/>
      <c r="I12" s="129"/>
      <c r="J12" s="178"/>
      <c r="K12" s="178"/>
      <c r="L12" s="584"/>
      <c r="M12" s="585"/>
    </row>
    <row r="13" ht="15" spans="1:13">
      <c r="A13" s="119"/>
      <c r="B13" s="119"/>
      <c r="C13" s="119" t="s">
        <v>387</v>
      </c>
      <c r="D13" s="119"/>
      <c r="E13" s="119" t="s">
        <v>123</v>
      </c>
      <c r="F13" s="1130" t="s">
        <v>388</v>
      </c>
      <c r="G13" s="126"/>
      <c r="H13" s="126"/>
      <c r="I13" s="126"/>
      <c r="J13" s="178"/>
      <c r="K13" s="178"/>
      <c r="L13" s="584"/>
      <c r="M13" s="585"/>
    </row>
    <row r="14" ht="15" spans="1:13">
      <c r="A14" s="119"/>
      <c r="B14" s="119"/>
      <c r="C14" s="119" t="s">
        <v>383</v>
      </c>
      <c r="D14" s="119"/>
      <c r="E14" s="119" t="s">
        <v>123</v>
      </c>
      <c r="F14" s="126" t="s">
        <v>384</v>
      </c>
      <c r="G14" s="126"/>
      <c r="H14" s="126"/>
      <c r="I14" s="126"/>
      <c r="J14" s="178"/>
      <c r="K14" s="178"/>
      <c r="L14" s="584"/>
      <c r="M14" s="585"/>
    </row>
    <row r="15" ht="15" spans="1:13">
      <c r="A15" s="119"/>
      <c r="B15" s="119"/>
      <c r="C15" s="119" t="s">
        <v>389</v>
      </c>
      <c r="D15" s="119"/>
      <c r="E15" s="119" t="s">
        <v>123</v>
      </c>
      <c r="F15" s="126" t="s">
        <v>390</v>
      </c>
      <c r="G15" s="126"/>
      <c r="H15" s="126"/>
      <c r="I15" s="126"/>
      <c r="J15" s="178"/>
      <c r="K15" s="178"/>
      <c r="L15" s="584"/>
      <c r="M15" s="585"/>
    </row>
    <row r="16" ht="15" spans="1:13">
      <c r="A16" s="119"/>
      <c r="B16" s="119"/>
      <c r="C16" s="119" t="s">
        <v>91</v>
      </c>
      <c r="D16" s="119"/>
      <c r="E16" s="119" t="s">
        <v>123</v>
      </c>
      <c r="F16" s="126" t="s">
        <v>92</v>
      </c>
      <c r="G16" s="126"/>
      <c r="H16" s="126"/>
      <c r="I16" s="126"/>
      <c r="J16" s="178"/>
      <c r="K16" s="178"/>
      <c r="L16" s="584"/>
      <c r="M16" s="585"/>
    </row>
    <row r="17" ht="15" spans="1:13">
      <c r="A17" s="119"/>
      <c r="B17" s="119"/>
      <c r="C17" s="119"/>
      <c r="D17" s="119"/>
      <c r="E17" s="119"/>
      <c r="F17" s="119"/>
      <c r="G17" s="178"/>
      <c r="H17" s="177"/>
      <c r="I17" s="119"/>
      <c r="J17" s="178"/>
      <c r="K17" s="178"/>
      <c r="L17" s="584"/>
      <c r="M17" s="585"/>
    </row>
    <row r="18" ht="15" spans="1:13">
      <c r="A18" s="126" t="s">
        <v>391</v>
      </c>
      <c r="B18" s="126"/>
      <c r="C18" s="125"/>
      <c r="D18" s="125"/>
      <c r="E18" s="125"/>
      <c r="F18" s="125"/>
      <c r="G18" s="178"/>
      <c r="H18" s="178"/>
      <c r="I18" s="125"/>
      <c r="J18" s="178"/>
      <c r="K18" s="178"/>
      <c r="L18" s="584"/>
      <c r="M18" s="585"/>
    </row>
    <row r="19" ht="38.25" spans="1:13">
      <c r="A19" s="131" t="s">
        <v>3</v>
      </c>
      <c r="B19" s="132" t="s">
        <v>392</v>
      </c>
      <c r="C19" s="133"/>
      <c r="D19" s="133"/>
      <c r="E19" s="133"/>
      <c r="F19" s="133"/>
      <c r="G19" s="131" t="s">
        <v>393</v>
      </c>
      <c r="H19" s="131" t="s">
        <v>394</v>
      </c>
      <c r="I19" s="131" t="s">
        <v>395</v>
      </c>
      <c r="J19" s="131" t="s">
        <v>396</v>
      </c>
      <c r="K19" s="131" t="s">
        <v>397</v>
      </c>
      <c r="L19" s="588" t="s">
        <v>398</v>
      </c>
      <c r="M19" s="481" t="s">
        <v>399</v>
      </c>
    </row>
    <row r="20" ht="15" spans="1:13">
      <c r="A20" s="134">
        <v>1</v>
      </c>
      <c r="B20" s="135">
        <v>2</v>
      </c>
      <c r="C20" s="136"/>
      <c r="D20" s="136"/>
      <c r="E20" s="136"/>
      <c r="F20" s="136"/>
      <c r="G20" s="134">
        <v>3</v>
      </c>
      <c r="H20" s="131">
        <v>4</v>
      </c>
      <c r="I20" s="134">
        <v>5</v>
      </c>
      <c r="J20" s="134">
        <v>6</v>
      </c>
      <c r="K20" s="134">
        <v>7</v>
      </c>
      <c r="L20" s="589">
        <v>8</v>
      </c>
      <c r="M20" s="481" t="s">
        <v>400</v>
      </c>
    </row>
    <row r="21" s="555" customFormat="1" ht="24" customHeight="1" spans="1:13">
      <c r="A21" s="229" t="s">
        <v>175</v>
      </c>
      <c r="B21" s="562" t="s">
        <v>176</v>
      </c>
      <c r="C21" s="218"/>
      <c r="D21" s="218"/>
      <c r="E21" s="218"/>
      <c r="F21" s="218"/>
      <c r="G21" s="148"/>
      <c r="H21" s="563"/>
      <c r="I21" s="590"/>
      <c r="J21" s="203"/>
      <c r="K21" s="198">
        <f>K22</f>
        <v>0</v>
      </c>
      <c r="L21" s="591"/>
      <c r="M21" s="592"/>
    </row>
    <row r="22" s="556" customFormat="1" ht="15" spans="1:13">
      <c r="A22" s="173"/>
      <c r="B22" s="143" t="s">
        <v>177</v>
      </c>
      <c r="C22" s="217" t="s">
        <v>178</v>
      </c>
      <c r="D22" s="218"/>
      <c r="E22" s="218"/>
      <c r="F22" s="218"/>
      <c r="G22" s="148"/>
      <c r="H22" s="563"/>
      <c r="I22" s="590"/>
      <c r="J22" s="203"/>
      <c r="K22" s="198">
        <f>SUM(K23:K24)</f>
        <v>0</v>
      </c>
      <c r="L22" s="593"/>
      <c r="M22" s="594"/>
    </row>
    <row r="23" s="118" customFormat="1" ht="15" spans="1:13">
      <c r="A23" s="163"/>
      <c r="B23" s="124"/>
      <c r="C23" s="170" t="s">
        <v>150</v>
      </c>
      <c r="D23" s="208" t="s">
        <v>179</v>
      </c>
      <c r="E23" s="209"/>
      <c r="F23" s="210"/>
      <c r="G23" s="564"/>
      <c r="H23" s="148"/>
      <c r="I23" s="202"/>
      <c r="J23" s="148"/>
      <c r="K23" s="148"/>
      <c r="L23" s="595"/>
      <c r="M23" s="596"/>
    </row>
    <row r="24" s="118" customFormat="1" ht="15" spans="1:13">
      <c r="A24" s="147"/>
      <c r="B24" s="565"/>
      <c r="C24" s="170" t="s">
        <v>152</v>
      </c>
      <c r="D24" s="170" t="s">
        <v>180</v>
      </c>
      <c r="E24" s="170"/>
      <c r="F24" s="170"/>
      <c r="G24" s="148"/>
      <c r="H24" s="178"/>
      <c r="I24" s="148"/>
      <c r="J24" s="148"/>
      <c r="K24" s="148"/>
      <c r="L24" s="597"/>
      <c r="M24" s="598"/>
    </row>
    <row r="25" s="118" customFormat="1" ht="15" spans="1:13">
      <c r="A25" s="169"/>
      <c r="B25" s="143" t="s">
        <v>181</v>
      </c>
      <c r="C25" s="217" t="s">
        <v>182</v>
      </c>
      <c r="D25" s="218"/>
      <c r="E25" s="218"/>
      <c r="F25" s="218"/>
      <c r="G25" s="148"/>
      <c r="H25" s="563"/>
      <c r="I25" s="148"/>
      <c r="J25" s="148"/>
      <c r="K25" s="229"/>
      <c r="L25" s="597"/>
      <c r="M25" s="598"/>
    </row>
    <row r="26" s="118" customFormat="1" ht="24" customHeight="1" spans="1:13">
      <c r="A26" s="137" t="s">
        <v>184</v>
      </c>
      <c r="B26" s="566" t="s">
        <v>185</v>
      </c>
      <c r="C26" s="566"/>
      <c r="D26" s="566"/>
      <c r="E26" s="566"/>
      <c r="F26" s="566"/>
      <c r="G26" s="567"/>
      <c r="H26" s="298"/>
      <c r="I26" s="148"/>
      <c r="J26" s="167"/>
      <c r="K26" s="552">
        <f>K27+K242+K243+K244+K426+K541+K573+K575+K578+K580+K605+K608+K611</f>
        <v>391.64</v>
      </c>
      <c r="L26" s="597"/>
      <c r="M26" s="598"/>
    </row>
    <row r="27" s="118" customFormat="1" ht="45.75" customHeight="1" spans="1:13">
      <c r="A27" s="568"/>
      <c r="B27" s="569" t="s">
        <v>177</v>
      </c>
      <c r="C27" s="570" t="s">
        <v>401</v>
      </c>
      <c r="D27" s="571"/>
      <c r="E27" s="571"/>
      <c r="F27" s="571"/>
      <c r="G27" s="571"/>
      <c r="H27" s="571"/>
      <c r="I27" s="571"/>
      <c r="J27" s="599"/>
      <c r="K27" s="505">
        <f>K35+K45+K51+K59+K67+K77+K87+K98+K113+K125+K142+K152+K160+K170+K182+K192+K203+K214+K221+K230+K241</f>
        <v>185.64</v>
      </c>
      <c r="L27" s="597"/>
      <c r="M27" s="598"/>
    </row>
    <row r="28" s="119" customFormat="1" ht="18" customHeight="1" spans="1:13">
      <c r="A28" s="147"/>
      <c r="B28" s="166"/>
      <c r="C28" s="572" t="s">
        <v>402</v>
      </c>
      <c r="D28" s="573"/>
      <c r="E28" s="573"/>
      <c r="F28" s="573"/>
      <c r="G28" s="573"/>
      <c r="H28" s="573"/>
      <c r="I28" s="573"/>
      <c r="J28" s="573"/>
      <c r="K28" s="573"/>
      <c r="L28" s="573"/>
      <c r="M28" s="600"/>
    </row>
    <row r="29" s="119" customFormat="1" ht="29.1" customHeight="1" spans="1:13">
      <c r="A29" s="147"/>
      <c r="B29" s="166"/>
      <c r="C29" s="148">
        <v>1</v>
      </c>
      <c r="D29" s="574" t="s">
        <v>403</v>
      </c>
      <c r="E29" s="575"/>
      <c r="F29" s="219"/>
      <c r="G29" s="175" t="s">
        <v>404</v>
      </c>
      <c r="H29" s="563" t="s">
        <v>405</v>
      </c>
      <c r="I29" s="202">
        <v>0.67</v>
      </c>
      <c r="J29" s="148">
        <v>1</v>
      </c>
      <c r="K29" s="148">
        <f t="shared" ref="K29:K34" si="0">(I29*J29)</f>
        <v>0.67</v>
      </c>
      <c r="L29" s="601" t="s">
        <v>406</v>
      </c>
      <c r="M29" s="602" t="s">
        <v>407</v>
      </c>
    </row>
    <row r="30" s="119" customFormat="1" ht="29.1" customHeight="1" spans="1:13">
      <c r="A30" s="147"/>
      <c r="B30" s="166"/>
      <c r="C30" s="148">
        <v>2</v>
      </c>
      <c r="D30" s="574" t="s">
        <v>408</v>
      </c>
      <c r="E30" s="575"/>
      <c r="F30" s="219"/>
      <c r="G30" s="166"/>
      <c r="H30" s="563" t="s">
        <v>405</v>
      </c>
      <c r="I30" s="202">
        <v>0.67</v>
      </c>
      <c r="J30" s="148">
        <v>1</v>
      </c>
      <c r="K30" s="148">
        <f t="shared" si="0"/>
        <v>0.67</v>
      </c>
      <c r="L30" s="603"/>
      <c r="M30" s="604"/>
    </row>
    <row r="31" s="119" customFormat="1" ht="29.1" customHeight="1" spans="1:13">
      <c r="A31" s="147"/>
      <c r="B31" s="166"/>
      <c r="C31" s="148">
        <v>3</v>
      </c>
      <c r="D31" s="574" t="s">
        <v>409</v>
      </c>
      <c r="E31" s="575"/>
      <c r="F31" s="219"/>
      <c r="G31" s="166"/>
      <c r="H31" s="563" t="s">
        <v>405</v>
      </c>
      <c r="I31" s="202">
        <v>1</v>
      </c>
      <c r="J31" s="148">
        <v>1</v>
      </c>
      <c r="K31" s="148">
        <f t="shared" si="0"/>
        <v>1</v>
      </c>
      <c r="L31" s="603"/>
      <c r="M31" s="604"/>
    </row>
    <row r="32" s="119" customFormat="1" ht="29.1" customHeight="1" spans="1:14">
      <c r="A32" s="147"/>
      <c r="B32" s="166"/>
      <c r="C32" s="148">
        <v>4</v>
      </c>
      <c r="D32" s="574" t="s">
        <v>410</v>
      </c>
      <c r="E32" s="575"/>
      <c r="F32" s="219"/>
      <c r="G32" s="166"/>
      <c r="H32" s="563" t="s">
        <v>405</v>
      </c>
      <c r="I32" s="202">
        <v>1</v>
      </c>
      <c r="J32" s="148">
        <v>1</v>
      </c>
      <c r="K32" s="148">
        <f t="shared" si="0"/>
        <v>1</v>
      </c>
      <c r="L32" s="603"/>
      <c r="M32" s="604"/>
      <c r="N32" s="119" t="s">
        <v>411</v>
      </c>
    </row>
    <row r="33" s="119" customFormat="1" ht="29.1" customHeight="1" spans="1:13">
      <c r="A33" s="147"/>
      <c r="B33" s="166"/>
      <c r="C33" s="148">
        <v>5</v>
      </c>
      <c r="D33" s="574" t="s">
        <v>412</v>
      </c>
      <c r="E33" s="575"/>
      <c r="F33" s="219"/>
      <c r="G33" s="166"/>
      <c r="H33" s="563" t="s">
        <v>405</v>
      </c>
      <c r="I33" s="202">
        <v>1.5</v>
      </c>
      <c r="J33" s="148">
        <v>1</v>
      </c>
      <c r="K33" s="148">
        <f t="shared" si="0"/>
        <v>1.5</v>
      </c>
      <c r="L33" s="603"/>
      <c r="M33" s="604"/>
    </row>
    <row r="34" s="119" customFormat="1" ht="29.1" customHeight="1" spans="1:13">
      <c r="A34" s="147"/>
      <c r="B34" s="166"/>
      <c r="C34" s="148">
        <v>6</v>
      </c>
      <c r="D34" s="574" t="s">
        <v>413</v>
      </c>
      <c r="E34" s="575"/>
      <c r="F34" s="219"/>
      <c r="G34" s="166"/>
      <c r="H34" s="563" t="s">
        <v>405</v>
      </c>
      <c r="I34" s="202">
        <v>1</v>
      </c>
      <c r="J34" s="148">
        <v>1</v>
      </c>
      <c r="K34" s="148">
        <f t="shared" si="0"/>
        <v>1</v>
      </c>
      <c r="L34" s="603"/>
      <c r="M34" s="604"/>
    </row>
    <row r="35" s="557" customFormat="1" ht="18" customHeight="1" spans="1:13">
      <c r="A35" s="173"/>
      <c r="B35" s="424"/>
      <c r="C35" s="576" t="s">
        <v>414</v>
      </c>
      <c r="D35" s="577"/>
      <c r="E35" s="577"/>
      <c r="F35" s="577"/>
      <c r="G35" s="577"/>
      <c r="H35" s="578"/>
      <c r="I35" s="198">
        <f>SUM(I29:I34)</f>
        <v>5.84</v>
      </c>
      <c r="J35" s="605"/>
      <c r="K35" s="606">
        <f>SUM(K29:K34)</f>
        <v>5.84</v>
      </c>
      <c r="L35" s="607"/>
      <c r="M35" s="608"/>
    </row>
    <row r="36" s="557" customFormat="1" ht="18" customHeight="1" spans="1:13">
      <c r="A36" s="173"/>
      <c r="B36" s="424"/>
      <c r="C36" s="579" t="s">
        <v>415</v>
      </c>
      <c r="D36" s="580"/>
      <c r="E36" s="580"/>
      <c r="F36" s="580"/>
      <c r="G36" s="580"/>
      <c r="H36" s="580"/>
      <c r="I36" s="580"/>
      <c r="J36" s="580"/>
      <c r="K36" s="580"/>
      <c r="L36" s="609"/>
      <c r="M36" s="610"/>
    </row>
    <row r="37" s="557" customFormat="1" ht="29.1" customHeight="1" spans="1:13">
      <c r="A37" s="173"/>
      <c r="B37" s="424"/>
      <c r="C37" s="172">
        <v>1</v>
      </c>
      <c r="D37" s="205" t="s">
        <v>416</v>
      </c>
      <c r="E37" s="205"/>
      <c r="F37" s="205"/>
      <c r="G37" s="581" t="s">
        <v>417</v>
      </c>
      <c r="H37" s="203" t="s">
        <v>418</v>
      </c>
      <c r="I37" s="202">
        <v>0.75</v>
      </c>
      <c r="J37" s="202">
        <v>1</v>
      </c>
      <c r="K37" s="202">
        <f>SUM(I37*J37)</f>
        <v>0.75</v>
      </c>
      <c r="L37" s="601" t="s">
        <v>419</v>
      </c>
      <c r="M37" s="611" t="s">
        <v>420</v>
      </c>
    </row>
    <row r="38" s="557" customFormat="1" ht="29.1" customHeight="1" spans="1:13">
      <c r="A38" s="173"/>
      <c r="B38" s="424"/>
      <c r="C38" s="172">
        <v>2</v>
      </c>
      <c r="D38" s="205" t="s">
        <v>421</v>
      </c>
      <c r="E38" s="205"/>
      <c r="F38" s="205"/>
      <c r="G38" s="581"/>
      <c r="H38" s="203" t="s">
        <v>418</v>
      </c>
      <c r="I38" s="202">
        <v>0.75</v>
      </c>
      <c r="J38" s="202">
        <v>1</v>
      </c>
      <c r="K38" s="202">
        <f>SUM(I38*J38)</f>
        <v>0.75</v>
      </c>
      <c r="L38" s="603"/>
      <c r="M38" s="612"/>
    </row>
    <row r="39" s="557" customFormat="1" ht="29.1" customHeight="1" spans="1:14">
      <c r="A39" s="173"/>
      <c r="B39" s="424"/>
      <c r="C39" s="172">
        <v>3</v>
      </c>
      <c r="D39" s="205" t="s">
        <v>422</v>
      </c>
      <c r="E39" s="205"/>
      <c r="F39" s="205"/>
      <c r="G39" s="581"/>
      <c r="H39" s="203" t="s">
        <v>418</v>
      </c>
      <c r="I39" s="202">
        <v>0.5</v>
      </c>
      <c r="J39" s="202">
        <v>1</v>
      </c>
      <c r="K39" s="202">
        <f>SUM(I39*J39)</f>
        <v>0.5</v>
      </c>
      <c r="L39" s="603"/>
      <c r="M39" s="612"/>
      <c r="N39" s="119" t="s">
        <v>411</v>
      </c>
    </row>
    <row r="40" s="557" customFormat="1" ht="29.1" customHeight="1" spans="1:13">
      <c r="A40" s="173"/>
      <c r="B40" s="424"/>
      <c r="C40" s="172">
        <v>4</v>
      </c>
      <c r="D40" s="205" t="s">
        <v>423</v>
      </c>
      <c r="E40" s="205"/>
      <c r="F40" s="205"/>
      <c r="G40" s="581"/>
      <c r="H40" s="203" t="s">
        <v>418</v>
      </c>
      <c r="I40" s="202">
        <v>0.5</v>
      </c>
      <c r="J40" s="202">
        <v>1</v>
      </c>
      <c r="K40" s="202">
        <f>SUM(I40*J40)</f>
        <v>0.5</v>
      </c>
      <c r="L40" s="603"/>
      <c r="M40" s="612"/>
    </row>
    <row r="41" s="557" customFormat="1" ht="29.1" customHeight="1" spans="1:13">
      <c r="A41" s="173"/>
      <c r="B41" s="424"/>
      <c r="C41" s="172">
        <v>5</v>
      </c>
      <c r="D41" s="205" t="s">
        <v>424</v>
      </c>
      <c r="E41" s="205"/>
      <c r="F41" s="205"/>
      <c r="G41" s="581"/>
      <c r="H41" s="203" t="s">
        <v>418</v>
      </c>
      <c r="I41" s="202">
        <v>3</v>
      </c>
      <c r="J41" s="202">
        <v>1</v>
      </c>
      <c r="K41" s="202">
        <f>SUM(I41*J41)</f>
        <v>3</v>
      </c>
      <c r="L41" s="603"/>
      <c r="M41" s="612"/>
    </row>
    <row r="42" s="557" customFormat="1" ht="29.1" customHeight="1" spans="1:13">
      <c r="A42" s="173"/>
      <c r="B42" s="424"/>
      <c r="C42" s="172">
        <v>6</v>
      </c>
      <c r="D42" s="205" t="s">
        <v>425</v>
      </c>
      <c r="E42" s="205"/>
      <c r="F42" s="205"/>
      <c r="G42" s="581"/>
      <c r="H42" s="203" t="s">
        <v>418</v>
      </c>
      <c r="I42" s="202">
        <v>1</v>
      </c>
      <c r="J42" s="202">
        <v>1</v>
      </c>
      <c r="K42" s="202">
        <f t="shared" ref="K42:K44" si="1">SUM(I42*J42)</f>
        <v>1</v>
      </c>
      <c r="L42" s="613" t="s">
        <v>426</v>
      </c>
      <c r="M42" s="614" t="s">
        <v>427</v>
      </c>
    </row>
    <row r="43" s="557" customFormat="1" ht="29.1" customHeight="1" spans="1:13">
      <c r="A43" s="173"/>
      <c r="B43" s="424"/>
      <c r="C43" s="172">
        <v>7</v>
      </c>
      <c r="D43" s="205" t="s">
        <v>428</v>
      </c>
      <c r="E43" s="205"/>
      <c r="F43" s="205"/>
      <c r="G43" s="581"/>
      <c r="H43" s="203" t="s">
        <v>418</v>
      </c>
      <c r="I43" s="202">
        <v>1.5</v>
      </c>
      <c r="J43" s="202">
        <v>1</v>
      </c>
      <c r="K43" s="202">
        <f t="shared" si="1"/>
        <v>1.5</v>
      </c>
      <c r="L43" s="613"/>
      <c r="M43" s="615"/>
    </row>
    <row r="44" s="557" customFormat="1" ht="29.1" customHeight="1" spans="1:13">
      <c r="A44" s="173"/>
      <c r="B44" s="424"/>
      <c r="C44" s="172">
        <v>8</v>
      </c>
      <c r="D44" s="205" t="s">
        <v>429</v>
      </c>
      <c r="E44" s="205"/>
      <c r="F44" s="205"/>
      <c r="G44" s="581"/>
      <c r="H44" s="203" t="s">
        <v>418</v>
      </c>
      <c r="I44" s="202">
        <v>0.75</v>
      </c>
      <c r="J44" s="202">
        <v>1</v>
      </c>
      <c r="K44" s="202">
        <f t="shared" si="1"/>
        <v>0.75</v>
      </c>
      <c r="L44" s="613"/>
      <c r="M44" s="615"/>
    </row>
    <row r="45" s="557" customFormat="1" ht="18" customHeight="1" spans="1:13">
      <c r="A45" s="173"/>
      <c r="B45" s="424"/>
      <c r="C45" s="576" t="s">
        <v>414</v>
      </c>
      <c r="D45" s="577"/>
      <c r="E45" s="577"/>
      <c r="F45" s="577"/>
      <c r="G45" s="577"/>
      <c r="H45" s="578"/>
      <c r="I45" s="198">
        <f>SUM(I37:I44)</f>
        <v>8.75</v>
      </c>
      <c r="J45" s="605"/>
      <c r="K45" s="606">
        <f>SUM(K37:K44)</f>
        <v>8.75</v>
      </c>
      <c r="L45" s="607"/>
      <c r="M45" s="608"/>
    </row>
    <row r="46" s="119" customFormat="1" ht="18" customHeight="1" spans="1:13">
      <c r="A46" s="147"/>
      <c r="B46" s="166"/>
      <c r="C46" s="572" t="s">
        <v>430</v>
      </c>
      <c r="D46" s="573"/>
      <c r="E46" s="573"/>
      <c r="F46" s="573"/>
      <c r="G46" s="573"/>
      <c r="H46" s="573"/>
      <c r="I46" s="573"/>
      <c r="J46" s="573"/>
      <c r="K46" s="573"/>
      <c r="L46" s="573"/>
      <c r="M46" s="600"/>
    </row>
    <row r="47" s="119" customFormat="1" ht="29.1" customHeight="1" spans="1:13">
      <c r="A47" s="147"/>
      <c r="B47" s="166"/>
      <c r="C47" s="148">
        <v>1</v>
      </c>
      <c r="D47" s="144" t="s">
        <v>409</v>
      </c>
      <c r="E47" s="145"/>
      <c r="F47" s="146"/>
      <c r="G47" s="175" t="s">
        <v>431</v>
      </c>
      <c r="H47" s="563" t="s">
        <v>405</v>
      </c>
      <c r="I47" s="202">
        <v>1</v>
      </c>
      <c r="J47" s="148">
        <v>1</v>
      </c>
      <c r="K47" s="148">
        <f t="shared" ref="K47:K50" si="2">(I47*J47)</f>
        <v>1</v>
      </c>
      <c r="L47" s="601" t="s">
        <v>432</v>
      </c>
      <c r="M47" s="616" t="s">
        <v>433</v>
      </c>
    </row>
    <row r="48" s="119" customFormat="1" ht="29.1" customHeight="1" spans="1:14">
      <c r="A48" s="147"/>
      <c r="B48" s="166"/>
      <c r="C48" s="148">
        <v>2</v>
      </c>
      <c r="D48" s="144" t="s">
        <v>410</v>
      </c>
      <c r="E48" s="145"/>
      <c r="F48" s="146"/>
      <c r="G48" s="166"/>
      <c r="H48" s="563" t="s">
        <v>405</v>
      </c>
      <c r="I48" s="202">
        <v>1</v>
      </c>
      <c r="J48" s="148">
        <v>1</v>
      </c>
      <c r="K48" s="148">
        <f t="shared" si="2"/>
        <v>1</v>
      </c>
      <c r="L48" s="603"/>
      <c r="M48" s="604"/>
      <c r="N48" s="119" t="s">
        <v>411</v>
      </c>
    </row>
    <row r="49" s="119" customFormat="1" ht="29.1" customHeight="1" spans="1:13">
      <c r="A49" s="147"/>
      <c r="B49" s="166"/>
      <c r="C49" s="148">
        <v>3</v>
      </c>
      <c r="D49" s="574" t="s">
        <v>412</v>
      </c>
      <c r="E49" s="575"/>
      <c r="F49" s="219"/>
      <c r="G49" s="166"/>
      <c r="H49" s="563" t="s">
        <v>405</v>
      </c>
      <c r="I49" s="202">
        <v>1.5</v>
      </c>
      <c r="J49" s="148">
        <v>1</v>
      </c>
      <c r="K49" s="148">
        <f t="shared" si="2"/>
        <v>1.5</v>
      </c>
      <c r="L49" s="603"/>
      <c r="M49" s="604"/>
    </row>
    <row r="50" s="119" customFormat="1" ht="29.1" customHeight="1" spans="1:13">
      <c r="A50" s="147"/>
      <c r="B50" s="166"/>
      <c r="C50" s="148">
        <v>4</v>
      </c>
      <c r="D50" s="574" t="s">
        <v>413</v>
      </c>
      <c r="E50" s="575"/>
      <c r="F50" s="219"/>
      <c r="G50" s="166"/>
      <c r="H50" s="563" t="s">
        <v>405</v>
      </c>
      <c r="I50" s="202">
        <v>1</v>
      </c>
      <c r="J50" s="148">
        <v>1</v>
      </c>
      <c r="K50" s="148">
        <f t="shared" si="2"/>
        <v>1</v>
      </c>
      <c r="L50" s="603"/>
      <c r="M50" s="604"/>
    </row>
    <row r="51" s="557" customFormat="1" ht="18" customHeight="1" spans="1:13">
      <c r="A51" s="173"/>
      <c r="B51" s="424"/>
      <c r="C51" s="576" t="s">
        <v>414</v>
      </c>
      <c r="D51" s="577"/>
      <c r="E51" s="577"/>
      <c r="F51" s="577"/>
      <c r="G51" s="577"/>
      <c r="H51" s="578"/>
      <c r="I51" s="617">
        <f>SUM(I47:I50)</f>
        <v>4.5</v>
      </c>
      <c r="J51" s="618"/>
      <c r="K51" s="619">
        <f>SUM(K47:K50)</f>
        <v>4.5</v>
      </c>
      <c r="L51" s="607"/>
      <c r="M51" s="608"/>
    </row>
    <row r="52" s="557" customFormat="1" ht="18" customHeight="1" spans="1:13">
      <c r="A52" s="173"/>
      <c r="B52" s="424"/>
      <c r="C52" s="579" t="s">
        <v>434</v>
      </c>
      <c r="D52" s="580"/>
      <c r="E52" s="580"/>
      <c r="F52" s="580"/>
      <c r="G52" s="580"/>
      <c r="H52" s="580"/>
      <c r="I52" s="580"/>
      <c r="J52" s="580"/>
      <c r="K52" s="580"/>
      <c r="L52" s="609"/>
      <c r="M52" s="610"/>
    </row>
    <row r="53" s="557" customFormat="1" ht="29.1" customHeight="1" spans="1:13">
      <c r="A53" s="173"/>
      <c r="B53" s="424"/>
      <c r="C53" s="202">
        <v>1</v>
      </c>
      <c r="D53" s="574" t="s">
        <v>435</v>
      </c>
      <c r="E53" s="575"/>
      <c r="F53" s="219"/>
      <c r="G53" s="582" t="s">
        <v>436</v>
      </c>
      <c r="H53" s="203" t="s">
        <v>418</v>
      </c>
      <c r="I53" s="202">
        <v>1</v>
      </c>
      <c r="J53" s="202">
        <v>1</v>
      </c>
      <c r="K53" s="202">
        <f t="shared" ref="K53:K58" si="3">SUM(I53*J53)</f>
        <v>1</v>
      </c>
      <c r="L53" s="601" t="s">
        <v>437</v>
      </c>
      <c r="M53" s="611" t="s">
        <v>438</v>
      </c>
    </row>
    <row r="54" s="557" customFormat="1" ht="29.1" customHeight="1" spans="1:13">
      <c r="A54" s="173"/>
      <c r="B54" s="424"/>
      <c r="C54" s="202">
        <v>2</v>
      </c>
      <c r="D54" s="574" t="s">
        <v>439</v>
      </c>
      <c r="E54" s="575"/>
      <c r="F54" s="219"/>
      <c r="G54" s="583"/>
      <c r="H54" s="203" t="s">
        <v>418</v>
      </c>
      <c r="I54" s="202">
        <v>1</v>
      </c>
      <c r="J54" s="202">
        <v>1</v>
      </c>
      <c r="K54" s="202">
        <f t="shared" si="3"/>
        <v>1</v>
      </c>
      <c r="L54" s="603"/>
      <c r="M54" s="612"/>
    </row>
    <row r="55" s="557" customFormat="1" ht="29.1" customHeight="1" spans="1:14">
      <c r="A55" s="173"/>
      <c r="B55" s="424"/>
      <c r="C55" s="202">
        <v>3</v>
      </c>
      <c r="D55" s="574" t="s">
        <v>440</v>
      </c>
      <c r="E55" s="575"/>
      <c r="F55" s="219"/>
      <c r="G55" s="583"/>
      <c r="H55" s="203" t="s">
        <v>418</v>
      </c>
      <c r="I55" s="202">
        <v>0.5</v>
      </c>
      <c r="J55" s="202">
        <v>1</v>
      </c>
      <c r="K55" s="202">
        <f t="shared" si="3"/>
        <v>0.5</v>
      </c>
      <c r="L55" s="603"/>
      <c r="M55" s="612"/>
      <c r="N55" s="119" t="s">
        <v>411</v>
      </c>
    </row>
    <row r="56" s="557" customFormat="1" ht="29.1" customHeight="1" spans="1:13">
      <c r="A56" s="173"/>
      <c r="B56" s="424"/>
      <c r="C56" s="202">
        <v>4</v>
      </c>
      <c r="D56" s="574" t="s">
        <v>422</v>
      </c>
      <c r="E56" s="575"/>
      <c r="F56" s="219"/>
      <c r="G56" s="583"/>
      <c r="H56" s="203" t="s">
        <v>418</v>
      </c>
      <c r="I56" s="202">
        <v>0.5</v>
      </c>
      <c r="J56" s="202">
        <v>1</v>
      </c>
      <c r="K56" s="202">
        <f t="shared" si="3"/>
        <v>0.5</v>
      </c>
      <c r="L56" s="603"/>
      <c r="M56" s="612"/>
    </row>
    <row r="57" s="557" customFormat="1" ht="29.1" customHeight="1" spans="1:13">
      <c r="A57" s="173"/>
      <c r="B57" s="424"/>
      <c r="C57" s="202">
        <v>5</v>
      </c>
      <c r="D57" s="574" t="s">
        <v>423</v>
      </c>
      <c r="E57" s="575"/>
      <c r="F57" s="219"/>
      <c r="G57" s="583"/>
      <c r="H57" s="203" t="s">
        <v>418</v>
      </c>
      <c r="I57" s="202">
        <v>0.5</v>
      </c>
      <c r="J57" s="202">
        <v>1</v>
      </c>
      <c r="K57" s="202">
        <f t="shared" si="3"/>
        <v>0.5</v>
      </c>
      <c r="L57" s="603"/>
      <c r="M57" s="612"/>
    </row>
    <row r="58" s="557" customFormat="1" ht="29.1" customHeight="1" spans="1:13">
      <c r="A58" s="173"/>
      <c r="B58" s="424"/>
      <c r="C58" s="202">
        <v>6</v>
      </c>
      <c r="D58" s="574" t="s">
        <v>424</v>
      </c>
      <c r="E58" s="575"/>
      <c r="F58" s="219"/>
      <c r="G58" s="583"/>
      <c r="H58" s="203" t="s">
        <v>418</v>
      </c>
      <c r="I58" s="202">
        <v>3</v>
      </c>
      <c r="J58" s="202">
        <v>1</v>
      </c>
      <c r="K58" s="202">
        <f t="shared" si="3"/>
        <v>3</v>
      </c>
      <c r="L58" s="603"/>
      <c r="M58" s="612"/>
    </row>
    <row r="59" s="557" customFormat="1" ht="18" customHeight="1" spans="1:13">
      <c r="A59" s="173"/>
      <c r="B59" s="424"/>
      <c r="C59" s="576" t="s">
        <v>414</v>
      </c>
      <c r="D59" s="577"/>
      <c r="E59" s="577"/>
      <c r="F59" s="577"/>
      <c r="G59" s="577"/>
      <c r="H59" s="578"/>
      <c r="I59" s="198">
        <f>SUM(I53:I58)</f>
        <v>6.5</v>
      </c>
      <c r="J59" s="605"/>
      <c r="K59" s="619">
        <f>SUM(K53:K58)</f>
        <v>6.5</v>
      </c>
      <c r="L59" s="607"/>
      <c r="M59" s="608"/>
    </row>
    <row r="60" s="119" customFormat="1" ht="17.1" customHeight="1" spans="1:13">
      <c r="A60" s="147"/>
      <c r="B60" s="166"/>
      <c r="C60" s="572" t="s">
        <v>441</v>
      </c>
      <c r="D60" s="573"/>
      <c r="E60" s="573"/>
      <c r="F60" s="573"/>
      <c r="G60" s="573"/>
      <c r="H60" s="573"/>
      <c r="I60" s="573"/>
      <c r="J60" s="573"/>
      <c r="K60" s="573"/>
      <c r="L60" s="573"/>
      <c r="M60" s="600"/>
    </row>
    <row r="61" s="119" customFormat="1" ht="29.1" customHeight="1" spans="1:13">
      <c r="A61" s="147"/>
      <c r="B61" s="166"/>
      <c r="C61" s="216">
        <v>1</v>
      </c>
      <c r="D61" s="205" t="s">
        <v>442</v>
      </c>
      <c r="E61" s="205"/>
      <c r="F61" s="205"/>
      <c r="G61" s="167" t="s">
        <v>443</v>
      </c>
      <c r="H61" s="563" t="s">
        <v>405</v>
      </c>
      <c r="I61" s="202">
        <v>1.5</v>
      </c>
      <c r="J61" s="148">
        <v>1</v>
      </c>
      <c r="K61" s="148">
        <f t="shared" ref="K61:K64" si="4">(I61*J61)</f>
        <v>1.5</v>
      </c>
      <c r="L61" s="601" t="s">
        <v>444</v>
      </c>
      <c r="M61" s="616" t="s">
        <v>445</v>
      </c>
    </row>
    <row r="62" s="119" customFormat="1" ht="29.1" customHeight="1" spans="1:14">
      <c r="A62" s="147"/>
      <c r="B62" s="166"/>
      <c r="C62" s="216">
        <v>2</v>
      </c>
      <c r="D62" s="205" t="s">
        <v>409</v>
      </c>
      <c r="E62" s="205"/>
      <c r="F62" s="205"/>
      <c r="G62" s="167"/>
      <c r="H62" s="563" t="s">
        <v>405</v>
      </c>
      <c r="I62" s="202">
        <v>1</v>
      </c>
      <c r="J62" s="148">
        <v>1</v>
      </c>
      <c r="K62" s="148">
        <f t="shared" si="4"/>
        <v>1</v>
      </c>
      <c r="L62" s="603"/>
      <c r="M62" s="604"/>
      <c r="N62" s="119" t="s">
        <v>411</v>
      </c>
    </row>
    <row r="63" s="119" customFormat="1" ht="29.1" customHeight="1" spans="1:13">
      <c r="A63" s="147"/>
      <c r="B63" s="166"/>
      <c r="C63" s="216">
        <v>3</v>
      </c>
      <c r="D63" s="205" t="s">
        <v>410</v>
      </c>
      <c r="E63" s="205"/>
      <c r="F63" s="205"/>
      <c r="G63" s="167"/>
      <c r="H63" s="563" t="s">
        <v>405</v>
      </c>
      <c r="I63" s="202">
        <v>1</v>
      </c>
      <c r="J63" s="148">
        <v>1</v>
      </c>
      <c r="K63" s="148">
        <f t="shared" si="4"/>
        <v>1</v>
      </c>
      <c r="L63" s="603"/>
      <c r="M63" s="604"/>
    </row>
    <row r="64" s="119" customFormat="1" ht="29.1" customHeight="1" spans="1:13">
      <c r="A64" s="147"/>
      <c r="B64" s="166"/>
      <c r="C64" s="216">
        <v>4</v>
      </c>
      <c r="D64" s="205" t="s">
        <v>446</v>
      </c>
      <c r="E64" s="205"/>
      <c r="F64" s="205"/>
      <c r="G64" s="167"/>
      <c r="H64" s="563" t="s">
        <v>405</v>
      </c>
      <c r="I64" s="202">
        <v>1.5</v>
      </c>
      <c r="J64" s="148">
        <v>1</v>
      </c>
      <c r="K64" s="148">
        <f t="shared" si="4"/>
        <v>1.5</v>
      </c>
      <c r="L64" s="603"/>
      <c r="M64" s="604"/>
    </row>
    <row r="65" s="119" customFormat="1" ht="29.1" customHeight="1" spans="1:13">
      <c r="A65" s="147"/>
      <c r="B65" s="166"/>
      <c r="C65" s="216">
        <v>5</v>
      </c>
      <c r="D65" s="205" t="s">
        <v>429</v>
      </c>
      <c r="E65" s="205"/>
      <c r="F65" s="205"/>
      <c r="G65" s="167"/>
      <c r="H65" s="563" t="s">
        <v>405</v>
      </c>
      <c r="I65" s="202">
        <v>0.75</v>
      </c>
      <c r="J65" s="148">
        <v>1</v>
      </c>
      <c r="K65" s="148">
        <f t="shared" ref="K65:K66" si="5">(I65*J65)</f>
        <v>0.75</v>
      </c>
      <c r="L65" s="613" t="s">
        <v>447</v>
      </c>
      <c r="M65" s="611" t="s">
        <v>448</v>
      </c>
    </row>
    <row r="66" s="119" customFormat="1" ht="29.1" customHeight="1" spans="1:13">
      <c r="A66" s="147"/>
      <c r="B66" s="166"/>
      <c r="C66" s="216">
        <v>6</v>
      </c>
      <c r="D66" s="205" t="s">
        <v>449</v>
      </c>
      <c r="E66" s="205"/>
      <c r="F66" s="205"/>
      <c r="G66" s="167"/>
      <c r="H66" s="563" t="s">
        <v>405</v>
      </c>
      <c r="I66" s="202">
        <v>1.5</v>
      </c>
      <c r="J66" s="148">
        <v>1</v>
      </c>
      <c r="K66" s="148">
        <f t="shared" si="5"/>
        <v>1.5</v>
      </c>
      <c r="L66" s="613"/>
      <c r="M66" s="627"/>
    </row>
    <row r="67" s="557" customFormat="1" ht="17.1" customHeight="1" spans="1:13">
      <c r="A67" s="173"/>
      <c r="B67" s="424"/>
      <c r="C67" s="576" t="s">
        <v>414</v>
      </c>
      <c r="D67" s="577"/>
      <c r="E67" s="577"/>
      <c r="F67" s="577"/>
      <c r="G67" s="577"/>
      <c r="H67" s="578"/>
      <c r="I67" s="198">
        <f>SUM(I61:I66)</f>
        <v>7.25</v>
      </c>
      <c r="J67" s="605"/>
      <c r="K67" s="606">
        <f>SUM(K61:K66)</f>
        <v>7.25</v>
      </c>
      <c r="L67" s="607"/>
      <c r="M67" s="608"/>
    </row>
    <row r="68" s="557" customFormat="1" ht="17.1" customHeight="1" spans="1:13">
      <c r="A68" s="173"/>
      <c r="B68" s="424"/>
      <c r="C68" s="579" t="s">
        <v>450</v>
      </c>
      <c r="D68" s="580"/>
      <c r="E68" s="580"/>
      <c r="F68" s="580"/>
      <c r="G68" s="580"/>
      <c r="H68" s="580"/>
      <c r="I68" s="580"/>
      <c r="J68" s="580"/>
      <c r="K68" s="580"/>
      <c r="L68" s="609"/>
      <c r="M68" s="610"/>
    </row>
    <row r="69" s="557" customFormat="1" ht="29.1" customHeight="1" spans="1:13">
      <c r="A69" s="173"/>
      <c r="B69" s="424"/>
      <c r="C69" s="202">
        <v>1</v>
      </c>
      <c r="D69" s="574" t="s">
        <v>451</v>
      </c>
      <c r="E69" s="575"/>
      <c r="F69" s="219"/>
      <c r="G69" s="620" t="s">
        <v>452</v>
      </c>
      <c r="H69" s="203" t="s">
        <v>418</v>
      </c>
      <c r="I69" s="202">
        <v>1.5</v>
      </c>
      <c r="J69" s="202">
        <v>1</v>
      </c>
      <c r="K69" s="202">
        <f t="shared" ref="K69:K74" si="6">SUM(I69*J69)</f>
        <v>1.5</v>
      </c>
      <c r="L69" s="601" t="s">
        <v>453</v>
      </c>
      <c r="M69" s="611" t="s">
        <v>454</v>
      </c>
    </row>
    <row r="70" s="557" customFormat="1" ht="29.1" customHeight="1" spans="1:13">
      <c r="A70" s="173"/>
      <c r="B70" s="424"/>
      <c r="C70" s="202">
        <v>2</v>
      </c>
      <c r="D70" s="574" t="s">
        <v>455</v>
      </c>
      <c r="E70" s="575"/>
      <c r="F70" s="219"/>
      <c r="G70" s="621"/>
      <c r="H70" s="203" t="s">
        <v>418</v>
      </c>
      <c r="I70" s="202">
        <v>1.5</v>
      </c>
      <c r="J70" s="202">
        <v>1</v>
      </c>
      <c r="K70" s="202">
        <f t="shared" si="6"/>
        <v>1.5</v>
      </c>
      <c r="L70" s="603"/>
      <c r="M70" s="612"/>
    </row>
    <row r="71" s="557" customFormat="1" ht="29.1" customHeight="1" spans="1:14">
      <c r="A71" s="173"/>
      <c r="B71" s="424"/>
      <c r="C71" s="202">
        <v>3</v>
      </c>
      <c r="D71" s="574" t="s">
        <v>440</v>
      </c>
      <c r="E71" s="575"/>
      <c r="F71" s="219"/>
      <c r="G71" s="621"/>
      <c r="H71" s="203" t="s">
        <v>418</v>
      </c>
      <c r="I71" s="202">
        <v>0.5</v>
      </c>
      <c r="J71" s="202">
        <v>1</v>
      </c>
      <c r="K71" s="202">
        <f t="shared" si="6"/>
        <v>0.5</v>
      </c>
      <c r="L71" s="603"/>
      <c r="M71" s="612"/>
      <c r="N71" s="119" t="s">
        <v>411</v>
      </c>
    </row>
    <row r="72" s="557" customFormat="1" ht="29.1" customHeight="1" spans="1:13">
      <c r="A72" s="173"/>
      <c r="B72" s="424"/>
      <c r="C72" s="202">
        <v>4</v>
      </c>
      <c r="D72" s="574" t="s">
        <v>456</v>
      </c>
      <c r="E72" s="575"/>
      <c r="F72" s="219"/>
      <c r="G72" s="621"/>
      <c r="H72" s="203" t="s">
        <v>418</v>
      </c>
      <c r="I72" s="202">
        <v>0.5</v>
      </c>
      <c r="J72" s="202">
        <v>1</v>
      </c>
      <c r="K72" s="202">
        <f t="shared" si="6"/>
        <v>0.5</v>
      </c>
      <c r="L72" s="603"/>
      <c r="M72" s="612"/>
    </row>
    <row r="73" s="557" customFormat="1" ht="29.1" customHeight="1" spans="1:13">
      <c r="A73" s="173"/>
      <c r="B73" s="424"/>
      <c r="C73" s="202">
        <v>5</v>
      </c>
      <c r="D73" s="574" t="s">
        <v>457</v>
      </c>
      <c r="E73" s="575"/>
      <c r="F73" s="219"/>
      <c r="G73" s="621"/>
      <c r="H73" s="203" t="s">
        <v>418</v>
      </c>
      <c r="I73" s="202">
        <v>1</v>
      </c>
      <c r="J73" s="202">
        <v>1</v>
      </c>
      <c r="K73" s="202">
        <f t="shared" si="6"/>
        <v>1</v>
      </c>
      <c r="L73" s="603"/>
      <c r="M73" s="612"/>
    </row>
    <row r="74" s="557" customFormat="1" ht="29.1" customHeight="1" spans="1:13">
      <c r="A74" s="173"/>
      <c r="B74" s="424"/>
      <c r="C74" s="202">
        <v>6</v>
      </c>
      <c r="D74" s="574" t="s">
        <v>424</v>
      </c>
      <c r="E74" s="575"/>
      <c r="F74" s="219"/>
      <c r="G74" s="621"/>
      <c r="H74" s="203" t="s">
        <v>418</v>
      </c>
      <c r="I74" s="202">
        <v>3</v>
      </c>
      <c r="J74" s="202">
        <v>1</v>
      </c>
      <c r="K74" s="202">
        <f t="shared" si="6"/>
        <v>3</v>
      </c>
      <c r="L74" s="628"/>
      <c r="M74" s="629"/>
    </row>
    <row r="75" s="557" customFormat="1" ht="29.1" customHeight="1" spans="1:14">
      <c r="A75" s="173"/>
      <c r="B75" s="424"/>
      <c r="C75" s="202">
        <v>7</v>
      </c>
      <c r="D75" s="205" t="s">
        <v>425</v>
      </c>
      <c r="E75" s="205"/>
      <c r="F75" s="205"/>
      <c r="G75" s="621"/>
      <c r="H75" s="203" t="s">
        <v>418</v>
      </c>
      <c r="I75" s="202">
        <v>1</v>
      </c>
      <c r="J75" s="202">
        <v>1</v>
      </c>
      <c r="K75" s="202">
        <f t="shared" ref="K75:K76" si="7">SUM(I75*J75)</f>
        <v>1</v>
      </c>
      <c r="L75" s="601" t="s">
        <v>458</v>
      </c>
      <c r="M75" s="630" t="s">
        <v>459</v>
      </c>
      <c r="N75" s="119" t="s">
        <v>460</v>
      </c>
    </row>
    <row r="76" s="557" customFormat="1" ht="29.1" customHeight="1" spans="1:14">
      <c r="A76" s="173"/>
      <c r="B76" s="424"/>
      <c r="C76" s="202">
        <v>8</v>
      </c>
      <c r="D76" s="205" t="s">
        <v>461</v>
      </c>
      <c r="E76" s="205"/>
      <c r="F76" s="205"/>
      <c r="G76" s="622"/>
      <c r="H76" s="203" t="s">
        <v>418</v>
      </c>
      <c r="I76" s="202">
        <v>1.5</v>
      </c>
      <c r="J76" s="202">
        <v>0.5</v>
      </c>
      <c r="K76" s="202">
        <f t="shared" si="7"/>
        <v>0.75</v>
      </c>
      <c r="L76" s="628"/>
      <c r="M76" s="629"/>
      <c r="N76" s="557" t="s">
        <v>462</v>
      </c>
    </row>
    <row r="77" s="557" customFormat="1" ht="17.1" customHeight="1" spans="1:13">
      <c r="A77" s="173"/>
      <c r="B77" s="424"/>
      <c r="C77" s="576" t="s">
        <v>414</v>
      </c>
      <c r="D77" s="577"/>
      <c r="E77" s="577"/>
      <c r="F77" s="577"/>
      <c r="G77" s="577"/>
      <c r="H77" s="578"/>
      <c r="I77" s="198">
        <f>SUM(I69:I76)</f>
        <v>10.5</v>
      </c>
      <c r="J77" s="605"/>
      <c r="K77" s="606">
        <f>SUM(K69:K76)</f>
        <v>9.75</v>
      </c>
      <c r="L77" s="607"/>
      <c r="M77" s="608"/>
    </row>
    <row r="78" s="119" customFormat="1" ht="17.1" customHeight="1" spans="1:13">
      <c r="A78" s="147"/>
      <c r="B78" s="166"/>
      <c r="C78" s="572" t="s">
        <v>463</v>
      </c>
      <c r="D78" s="573"/>
      <c r="E78" s="573"/>
      <c r="F78" s="573"/>
      <c r="G78" s="573"/>
      <c r="H78" s="573"/>
      <c r="I78" s="573"/>
      <c r="J78" s="573"/>
      <c r="K78" s="573"/>
      <c r="L78" s="573"/>
      <c r="M78" s="631"/>
    </row>
    <row r="79" s="119" customFormat="1" ht="29.1" customHeight="1" spans="1:13">
      <c r="A79" s="147"/>
      <c r="B79" s="166"/>
      <c r="C79" s="148">
        <v>1</v>
      </c>
      <c r="D79" s="574" t="s">
        <v>409</v>
      </c>
      <c r="E79" s="575"/>
      <c r="F79" s="219"/>
      <c r="G79" s="175" t="s">
        <v>464</v>
      </c>
      <c r="H79" s="563" t="s">
        <v>405</v>
      </c>
      <c r="I79" s="202">
        <v>1</v>
      </c>
      <c r="J79" s="148">
        <v>1</v>
      </c>
      <c r="K79" s="148">
        <f t="shared" ref="K79:K83" si="8">(I79*J79)</f>
        <v>1</v>
      </c>
      <c r="L79" s="601" t="s">
        <v>465</v>
      </c>
      <c r="M79" s="616" t="s">
        <v>466</v>
      </c>
    </row>
    <row r="80" s="119" customFormat="1" ht="29.1" customHeight="1" spans="1:13">
      <c r="A80" s="147"/>
      <c r="B80" s="166"/>
      <c r="C80" s="148">
        <v>2</v>
      </c>
      <c r="D80" s="574" t="s">
        <v>410</v>
      </c>
      <c r="E80" s="575"/>
      <c r="F80" s="219"/>
      <c r="G80" s="166"/>
      <c r="H80" s="563" t="s">
        <v>405</v>
      </c>
      <c r="I80" s="202">
        <v>1</v>
      </c>
      <c r="J80" s="148">
        <v>1</v>
      </c>
      <c r="K80" s="148">
        <f t="shared" si="8"/>
        <v>1</v>
      </c>
      <c r="L80" s="603"/>
      <c r="M80" s="604"/>
    </row>
    <row r="81" s="119" customFormat="1" ht="29.1" customHeight="1" spans="1:14">
      <c r="A81" s="147"/>
      <c r="B81" s="166"/>
      <c r="C81" s="148">
        <v>3</v>
      </c>
      <c r="D81" s="574" t="s">
        <v>467</v>
      </c>
      <c r="E81" s="575"/>
      <c r="F81" s="219"/>
      <c r="G81" s="166"/>
      <c r="H81" s="563" t="s">
        <v>405</v>
      </c>
      <c r="I81" s="202">
        <v>1</v>
      </c>
      <c r="J81" s="148">
        <v>1</v>
      </c>
      <c r="K81" s="148">
        <f t="shared" si="8"/>
        <v>1</v>
      </c>
      <c r="L81" s="603"/>
      <c r="M81" s="604"/>
      <c r="N81" s="119" t="s">
        <v>411</v>
      </c>
    </row>
    <row r="82" s="119" customFormat="1" ht="29.1" customHeight="1" spans="1:13">
      <c r="A82" s="147"/>
      <c r="B82" s="166"/>
      <c r="C82" s="148">
        <v>4</v>
      </c>
      <c r="D82" s="574" t="s">
        <v>468</v>
      </c>
      <c r="E82" s="575"/>
      <c r="F82" s="219"/>
      <c r="G82" s="166"/>
      <c r="H82" s="563" t="s">
        <v>405</v>
      </c>
      <c r="I82" s="202">
        <v>1</v>
      </c>
      <c r="J82" s="148">
        <v>1</v>
      </c>
      <c r="K82" s="148">
        <f t="shared" si="8"/>
        <v>1</v>
      </c>
      <c r="L82" s="603"/>
      <c r="M82" s="604"/>
    </row>
    <row r="83" s="119" customFormat="1" ht="29.1" customHeight="1" spans="1:13">
      <c r="A83" s="147"/>
      <c r="B83" s="166"/>
      <c r="C83" s="148">
        <v>5</v>
      </c>
      <c r="D83" s="574" t="s">
        <v>412</v>
      </c>
      <c r="E83" s="575"/>
      <c r="F83" s="219"/>
      <c r="G83" s="166"/>
      <c r="H83" s="563" t="s">
        <v>405</v>
      </c>
      <c r="I83" s="202">
        <v>1.5</v>
      </c>
      <c r="J83" s="148">
        <v>1</v>
      </c>
      <c r="K83" s="148">
        <f t="shared" si="8"/>
        <v>1.5</v>
      </c>
      <c r="L83" s="603"/>
      <c r="M83" s="604"/>
    </row>
    <row r="84" s="119" customFormat="1" ht="29.1" customHeight="1" spans="1:13">
      <c r="A84" s="147"/>
      <c r="B84" s="166"/>
      <c r="C84" s="148">
        <v>6</v>
      </c>
      <c r="D84" s="574" t="s">
        <v>469</v>
      </c>
      <c r="E84" s="575"/>
      <c r="F84" s="219"/>
      <c r="G84" s="166"/>
      <c r="H84" s="563" t="s">
        <v>405</v>
      </c>
      <c r="I84" s="202">
        <v>3</v>
      </c>
      <c r="J84" s="148">
        <v>1</v>
      </c>
      <c r="K84" s="148">
        <f t="shared" ref="K84:K85" si="9">(I84*J84)</f>
        <v>3</v>
      </c>
      <c r="L84" s="603"/>
      <c r="M84" s="604"/>
    </row>
    <row r="85" s="119" customFormat="1" ht="29.1" customHeight="1" spans="1:14">
      <c r="A85" s="147"/>
      <c r="B85" s="166"/>
      <c r="C85" s="216">
        <v>7</v>
      </c>
      <c r="D85" s="205" t="s">
        <v>470</v>
      </c>
      <c r="E85" s="205"/>
      <c r="F85" s="205"/>
      <c r="G85" s="166"/>
      <c r="H85" s="148" t="s">
        <v>405</v>
      </c>
      <c r="I85" s="202">
        <v>1.5</v>
      </c>
      <c r="J85" s="148">
        <v>1</v>
      </c>
      <c r="K85" s="148">
        <f t="shared" si="9"/>
        <v>1.5</v>
      </c>
      <c r="L85" s="613" t="s">
        <v>471</v>
      </c>
      <c r="M85" s="611" t="s">
        <v>472</v>
      </c>
      <c r="N85" s="119" t="s">
        <v>460</v>
      </c>
    </row>
    <row r="86" s="119" customFormat="1" ht="29.1" customHeight="1" spans="1:13">
      <c r="A86" s="147"/>
      <c r="B86" s="166"/>
      <c r="C86" s="216">
        <v>8</v>
      </c>
      <c r="D86" s="205" t="s">
        <v>473</v>
      </c>
      <c r="E86" s="205"/>
      <c r="F86" s="205"/>
      <c r="G86" s="174"/>
      <c r="H86" s="148" t="s">
        <v>405</v>
      </c>
      <c r="I86" s="202">
        <v>0.75</v>
      </c>
      <c r="J86" s="148">
        <v>0.5</v>
      </c>
      <c r="K86" s="632">
        <f t="shared" ref="K86" si="10">(I86*J86)</f>
        <v>0.375</v>
      </c>
      <c r="L86" s="613"/>
      <c r="M86" s="627"/>
    </row>
    <row r="87" s="557" customFormat="1" ht="17.1" customHeight="1" spans="1:13">
      <c r="A87" s="173"/>
      <c r="B87" s="424"/>
      <c r="C87" s="576" t="s">
        <v>414</v>
      </c>
      <c r="D87" s="577"/>
      <c r="E87" s="577"/>
      <c r="F87" s="577"/>
      <c r="G87" s="577"/>
      <c r="H87" s="578"/>
      <c r="I87" s="198">
        <f>SUM(I79:I86)</f>
        <v>10.75</v>
      </c>
      <c r="J87" s="633"/>
      <c r="K87" s="634">
        <f>SUM(K79:K86)</f>
        <v>10.375</v>
      </c>
      <c r="L87" s="595"/>
      <c r="M87" s="598"/>
    </row>
    <row r="88" s="557" customFormat="1" ht="17.1" customHeight="1" spans="1:13">
      <c r="A88" s="173"/>
      <c r="B88" s="424"/>
      <c r="C88" s="579" t="s">
        <v>474</v>
      </c>
      <c r="D88" s="580"/>
      <c r="E88" s="580"/>
      <c r="F88" s="580"/>
      <c r="G88" s="580"/>
      <c r="H88" s="580"/>
      <c r="I88" s="580"/>
      <c r="J88" s="580"/>
      <c r="K88" s="580"/>
      <c r="L88" s="635"/>
      <c r="M88" s="610"/>
    </row>
    <row r="89" s="557" customFormat="1" ht="29.1" customHeight="1" spans="1:13">
      <c r="A89" s="173"/>
      <c r="B89" s="424"/>
      <c r="C89" s="202">
        <v>1</v>
      </c>
      <c r="D89" s="574" t="s">
        <v>451</v>
      </c>
      <c r="E89" s="575"/>
      <c r="F89" s="219"/>
      <c r="G89" s="582" t="s">
        <v>475</v>
      </c>
      <c r="H89" s="203" t="s">
        <v>418</v>
      </c>
      <c r="I89" s="202">
        <v>1.5</v>
      </c>
      <c r="J89" s="202">
        <v>1</v>
      </c>
      <c r="K89" s="202">
        <f t="shared" ref="K89" si="11">SUM(I89*J89)</f>
        <v>1.5</v>
      </c>
      <c r="L89" s="601" t="s">
        <v>476</v>
      </c>
      <c r="M89" s="611" t="s">
        <v>477</v>
      </c>
    </row>
    <row r="90" s="557" customFormat="1" ht="29.1" customHeight="1" spans="1:13">
      <c r="A90" s="173"/>
      <c r="B90" s="424"/>
      <c r="C90" s="202">
        <v>2</v>
      </c>
      <c r="D90" s="574" t="s">
        <v>455</v>
      </c>
      <c r="E90" s="575"/>
      <c r="F90" s="219"/>
      <c r="G90" s="583"/>
      <c r="H90" s="203" t="s">
        <v>418</v>
      </c>
      <c r="I90" s="202">
        <v>1.5</v>
      </c>
      <c r="J90" s="202">
        <v>1</v>
      </c>
      <c r="K90" s="202">
        <f t="shared" ref="K90:K97" si="12">SUM(I90*J90)</f>
        <v>1.5</v>
      </c>
      <c r="L90" s="603"/>
      <c r="M90" s="636"/>
    </row>
    <row r="91" s="557" customFormat="1" ht="29.1" customHeight="1" spans="1:13">
      <c r="A91" s="173"/>
      <c r="B91" s="424"/>
      <c r="C91" s="202">
        <v>3</v>
      </c>
      <c r="D91" s="574" t="s">
        <v>478</v>
      </c>
      <c r="E91" s="575"/>
      <c r="F91" s="219"/>
      <c r="G91" s="583"/>
      <c r="H91" s="203" t="s">
        <v>418</v>
      </c>
      <c r="I91" s="202">
        <v>1.5</v>
      </c>
      <c r="J91" s="202">
        <v>1</v>
      </c>
      <c r="K91" s="202">
        <f t="shared" si="12"/>
        <v>1.5</v>
      </c>
      <c r="L91" s="603"/>
      <c r="M91" s="636"/>
    </row>
    <row r="92" s="557" customFormat="1" ht="29.1" customHeight="1" spans="1:13">
      <c r="A92" s="173"/>
      <c r="B92" s="424"/>
      <c r="C92" s="202">
        <v>4</v>
      </c>
      <c r="D92" s="574" t="s">
        <v>479</v>
      </c>
      <c r="E92" s="575"/>
      <c r="F92" s="219"/>
      <c r="G92" s="583"/>
      <c r="H92" s="203" t="s">
        <v>418</v>
      </c>
      <c r="I92" s="202">
        <v>1.5</v>
      </c>
      <c r="J92" s="202">
        <v>1</v>
      </c>
      <c r="K92" s="202">
        <f t="shared" si="12"/>
        <v>1.5</v>
      </c>
      <c r="L92" s="603"/>
      <c r="M92" s="636"/>
    </row>
    <row r="93" s="557" customFormat="1" ht="29.1" customHeight="1" spans="1:14">
      <c r="A93" s="173"/>
      <c r="B93" s="424"/>
      <c r="C93" s="202">
        <v>5</v>
      </c>
      <c r="D93" s="574" t="s">
        <v>440</v>
      </c>
      <c r="E93" s="575"/>
      <c r="F93" s="219"/>
      <c r="G93" s="583"/>
      <c r="H93" s="203" t="s">
        <v>418</v>
      </c>
      <c r="I93" s="202">
        <v>0.5</v>
      </c>
      <c r="J93" s="202">
        <v>1</v>
      </c>
      <c r="K93" s="202">
        <f t="shared" si="12"/>
        <v>0.5</v>
      </c>
      <c r="L93" s="603"/>
      <c r="M93" s="636"/>
      <c r="N93" s="119" t="s">
        <v>460</v>
      </c>
    </row>
    <row r="94" s="557" customFormat="1" ht="29.1" customHeight="1" spans="1:14">
      <c r="A94" s="173"/>
      <c r="B94" s="424"/>
      <c r="C94" s="202">
        <v>6</v>
      </c>
      <c r="D94" s="574" t="s">
        <v>456</v>
      </c>
      <c r="E94" s="575"/>
      <c r="F94" s="219"/>
      <c r="G94" s="583"/>
      <c r="H94" s="203" t="s">
        <v>418</v>
      </c>
      <c r="I94" s="202">
        <v>0.5</v>
      </c>
      <c r="J94" s="202">
        <v>1</v>
      </c>
      <c r="K94" s="202">
        <f t="shared" si="12"/>
        <v>0.5</v>
      </c>
      <c r="L94" s="603"/>
      <c r="M94" s="636"/>
      <c r="N94" s="557" t="s">
        <v>480</v>
      </c>
    </row>
    <row r="95" s="557" customFormat="1" ht="29.1" customHeight="1" spans="1:13">
      <c r="A95" s="173"/>
      <c r="B95" s="424"/>
      <c r="C95" s="202">
        <v>7</v>
      </c>
      <c r="D95" s="574" t="s">
        <v>481</v>
      </c>
      <c r="E95" s="575"/>
      <c r="F95" s="219"/>
      <c r="G95" s="583"/>
      <c r="H95" s="203" t="s">
        <v>418</v>
      </c>
      <c r="I95" s="202">
        <v>0.5</v>
      </c>
      <c r="J95" s="202">
        <v>1</v>
      </c>
      <c r="K95" s="202">
        <f t="shared" si="12"/>
        <v>0.5</v>
      </c>
      <c r="L95" s="603"/>
      <c r="M95" s="636"/>
    </row>
    <row r="96" s="557" customFormat="1" ht="29.1" customHeight="1" spans="1:13">
      <c r="A96" s="173"/>
      <c r="B96" s="424"/>
      <c r="C96" s="202">
        <v>8</v>
      </c>
      <c r="D96" s="574" t="s">
        <v>482</v>
      </c>
      <c r="E96" s="575"/>
      <c r="F96" s="219"/>
      <c r="G96" s="583"/>
      <c r="H96" s="203" t="s">
        <v>418</v>
      </c>
      <c r="I96" s="202">
        <v>0.5</v>
      </c>
      <c r="J96" s="202">
        <v>1</v>
      </c>
      <c r="K96" s="202">
        <f t="shared" si="12"/>
        <v>0.5</v>
      </c>
      <c r="L96" s="603"/>
      <c r="M96" s="636"/>
    </row>
    <row r="97" s="557" customFormat="1" ht="29.1" customHeight="1" spans="1:13">
      <c r="A97" s="173"/>
      <c r="B97" s="424"/>
      <c r="C97" s="202">
        <v>9</v>
      </c>
      <c r="D97" s="574" t="s">
        <v>424</v>
      </c>
      <c r="E97" s="575"/>
      <c r="F97" s="219"/>
      <c r="G97" s="583"/>
      <c r="H97" s="203" t="s">
        <v>418</v>
      </c>
      <c r="I97" s="202">
        <v>3</v>
      </c>
      <c r="J97" s="202">
        <v>0.5</v>
      </c>
      <c r="K97" s="202">
        <f t="shared" si="12"/>
        <v>1.5</v>
      </c>
      <c r="L97" s="628"/>
      <c r="M97" s="637"/>
    </row>
    <row r="98" s="557" customFormat="1" ht="17.1" customHeight="1" spans="1:13">
      <c r="A98" s="173"/>
      <c r="B98" s="424"/>
      <c r="C98" s="576" t="s">
        <v>414</v>
      </c>
      <c r="D98" s="577"/>
      <c r="E98" s="577"/>
      <c r="F98" s="577"/>
      <c r="G98" s="577"/>
      <c r="H98" s="578"/>
      <c r="I98" s="198">
        <f>SUM(I89:I97)</f>
        <v>11</v>
      </c>
      <c r="J98" s="633"/>
      <c r="K98" s="638">
        <f>SUM(K89:K97)</f>
        <v>9.5</v>
      </c>
      <c r="L98" s="595"/>
      <c r="M98" s="598"/>
    </row>
    <row r="99" s="119" customFormat="1" ht="17.1" customHeight="1" spans="1:13">
      <c r="A99" s="147"/>
      <c r="B99" s="166"/>
      <c r="C99" s="572" t="s">
        <v>483</v>
      </c>
      <c r="D99" s="573"/>
      <c r="E99" s="573"/>
      <c r="F99" s="573"/>
      <c r="G99" s="573"/>
      <c r="H99" s="573"/>
      <c r="I99" s="573"/>
      <c r="J99" s="573"/>
      <c r="K99" s="573"/>
      <c r="L99" s="573"/>
      <c r="M99" s="631"/>
    </row>
    <row r="100" s="119" customFormat="1" ht="27.95" customHeight="1" spans="1:13">
      <c r="A100" s="147"/>
      <c r="B100" s="166"/>
      <c r="C100" s="148">
        <v>1</v>
      </c>
      <c r="D100" s="574" t="s">
        <v>484</v>
      </c>
      <c r="E100" s="575"/>
      <c r="F100" s="219"/>
      <c r="G100" s="175" t="s">
        <v>485</v>
      </c>
      <c r="H100" s="563" t="s">
        <v>405</v>
      </c>
      <c r="I100" s="202">
        <v>0.25</v>
      </c>
      <c r="J100" s="148">
        <v>1</v>
      </c>
      <c r="K100" s="148">
        <f t="shared" ref="K100:K112" si="13">(I100*J100)</f>
        <v>0.25</v>
      </c>
      <c r="L100" s="601" t="s">
        <v>486</v>
      </c>
      <c r="M100" s="611" t="s">
        <v>487</v>
      </c>
    </row>
    <row r="101" s="119" customFormat="1" ht="27.95" customHeight="1" spans="1:13">
      <c r="A101" s="147"/>
      <c r="B101" s="166"/>
      <c r="C101" s="148">
        <v>2</v>
      </c>
      <c r="D101" s="574" t="s">
        <v>488</v>
      </c>
      <c r="E101" s="575"/>
      <c r="F101" s="219"/>
      <c r="G101" s="166"/>
      <c r="H101" s="563" t="s">
        <v>405</v>
      </c>
      <c r="I101" s="202">
        <v>0.25</v>
      </c>
      <c r="J101" s="148">
        <v>1</v>
      </c>
      <c r="K101" s="148">
        <f t="shared" ref="K101:K108" si="14">(I101*J101)</f>
        <v>0.25</v>
      </c>
      <c r="L101" s="603"/>
      <c r="M101" s="636"/>
    </row>
    <row r="102" s="119" customFormat="1" ht="27.95" customHeight="1" spans="1:13">
      <c r="A102" s="147"/>
      <c r="B102" s="166"/>
      <c r="C102" s="148">
        <v>3</v>
      </c>
      <c r="D102" s="574" t="s">
        <v>489</v>
      </c>
      <c r="E102" s="575"/>
      <c r="F102" s="219"/>
      <c r="G102" s="166"/>
      <c r="H102" s="563" t="s">
        <v>405</v>
      </c>
      <c r="I102" s="202">
        <v>0.25</v>
      </c>
      <c r="J102" s="148">
        <v>1</v>
      </c>
      <c r="K102" s="148">
        <f t="shared" si="14"/>
        <v>0.25</v>
      </c>
      <c r="L102" s="603"/>
      <c r="M102" s="636"/>
    </row>
    <row r="103" s="119" customFormat="1" ht="27.95" customHeight="1" spans="1:13">
      <c r="A103" s="147"/>
      <c r="B103" s="166"/>
      <c r="C103" s="148">
        <v>4</v>
      </c>
      <c r="D103" s="574" t="s">
        <v>490</v>
      </c>
      <c r="E103" s="575"/>
      <c r="F103" s="219"/>
      <c r="G103" s="166"/>
      <c r="H103" s="563" t="s">
        <v>405</v>
      </c>
      <c r="I103" s="202">
        <v>0.25</v>
      </c>
      <c r="J103" s="148">
        <v>1</v>
      </c>
      <c r="K103" s="148">
        <f t="shared" si="14"/>
        <v>0.25</v>
      </c>
      <c r="L103" s="603"/>
      <c r="M103" s="636"/>
    </row>
    <row r="104" s="119" customFormat="1" ht="27.95" customHeight="1" spans="1:13">
      <c r="A104" s="147"/>
      <c r="B104" s="166"/>
      <c r="C104" s="148">
        <v>5</v>
      </c>
      <c r="D104" s="574" t="s">
        <v>409</v>
      </c>
      <c r="E104" s="575"/>
      <c r="F104" s="219"/>
      <c r="G104" s="166"/>
      <c r="H104" s="563" t="s">
        <v>405</v>
      </c>
      <c r="I104" s="202">
        <v>1</v>
      </c>
      <c r="J104" s="148">
        <v>1</v>
      </c>
      <c r="K104" s="148">
        <f t="shared" si="14"/>
        <v>1</v>
      </c>
      <c r="L104" s="603"/>
      <c r="M104" s="636"/>
    </row>
    <row r="105" s="119" customFormat="1" ht="27.95" customHeight="1" spans="1:13">
      <c r="A105" s="147"/>
      <c r="B105" s="166"/>
      <c r="C105" s="148">
        <v>6</v>
      </c>
      <c r="D105" s="574" t="s">
        <v>451</v>
      </c>
      <c r="E105" s="575"/>
      <c r="F105" s="219"/>
      <c r="G105" s="166"/>
      <c r="H105" s="563" t="s">
        <v>405</v>
      </c>
      <c r="I105" s="202">
        <v>0.67</v>
      </c>
      <c r="J105" s="148">
        <v>1</v>
      </c>
      <c r="K105" s="148">
        <f t="shared" si="14"/>
        <v>0.67</v>
      </c>
      <c r="L105" s="603"/>
      <c r="M105" s="636"/>
    </row>
    <row r="106" s="119" customFormat="1" ht="27.95" customHeight="1" spans="1:14">
      <c r="A106" s="147"/>
      <c r="B106" s="166"/>
      <c r="C106" s="148">
        <v>7</v>
      </c>
      <c r="D106" s="574" t="s">
        <v>455</v>
      </c>
      <c r="E106" s="575"/>
      <c r="F106" s="219"/>
      <c r="G106" s="166"/>
      <c r="H106" s="563" t="s">
        <v>405</v>
      </c>
      <c r="I106" s="202">
        <v>0.67</v>
      </c>
      <c r="J106" s="148">
        <v>1</v>
      </c>
      <c r="K106" s="148">
        <f t="shared" si="14"/>
        <v>0.67</v>
      </c>
      <c r="L106" s="603"/>
      <c r="M106" s="636"/>
      <c r="N106" s="119" t="s">
        <v>411</v>
      </c>
    </row>
    <row r="107" s="119" customFormat="1" ht="27.95" customHeight="1" spans="1:13">
      <c r="A107" s="147"/>
      <c r="B107" s="166"/>
      <c r="C107" s="148">
        <v>8</v>
      </c>
      <c r="D107" s="574" t="s">
        <v>491</v>
      </c>
      <c r="E107" s="575"/>
      <c r="F107" s="219"/>
      <c r="G107" s="166"/>
      <c r="H107" s="563" t="s">
        <v>405</v>
      </c>
      <c r="I107" s="202">
        <v>0.33</v>
      </c>
      <c r="J107" s="148">
        <v>1</v>
      </c>
      <c r="K107" s="148">
        <f t="shared" si="14"/>
        <v>0.33</v>
      </c>
      <c r="L107" s="603"/>
      <c r="M107" s="636"/>
    </row>
    <row r="108" s="119" customFormat="1" ht="27.95" customHeight="1" spans="1:13">
      <c r="A108" s="147"/>
      <c r="B108" s="166"/>
      <c r="C108" s="148">
        <v>9</v>
      </c>
      <c r="D108" s="574" t="s">
        <v>492</v>
      </c>
      <c r="E108" s="575"/>
      <c r="F108" s="219"/>
      <c r="G108" s="166"/>
      <c r="H108" s="563" t="s">
        <v>405</v>
      </c>
      <c r="I108" s="202">
        <v>0.33</v>
      </c>
      <c r="J108" s="148">
        <v>1</v>
      </c>
      <c r="K108" s="148">
        <f t="shared" si="14"/>
        <v>0.33</v>
      </c>
      <c r="L108" s="603"/>
      <c r="M108" s="636"/>
    </row>
    <row r="109" s="119" customFormat="1" ht="27.95" customHeight="1" spans="1:13">
      <c r="A109" s="147"/>
      <c r="B109" s="166"/>
      <c r="C109" s="148">
        <v>10</v>
      </c>
      <c r="D109" s="574" t="s">
        <v>493</v>
      </c>
      <c r="E109" s="575"/>
      <c r="F109" s="219"/>
      <c r="G109" s="166"/>
      <c r="H109" s="563" t="s">
        <v>405</v>
      </c>
      <c r="I109" s="202">
        <v>0.5</v>
      </c>
      <c r="J109" s="148">
        <v>1</v>
      </c>
      <c r="K109" s="148">
        <f t="shared" ref="K109" si="15">(I109*J109)</f>
        <v>0.5</v>
      </c>
      <c r="L109" s="603"/>
      <c r="M109" s="636"/>
    </row>
    <row r="110" s="119" customFormat="1" ht="27.95" customHeight="1" spans="1:13">
      <c r="A110" s="147"/>
      <c r="B110" s="166"/>
      <c r="C110" s="148">
        <v>11</v>
      </c>
      <c r="D110" s="574" t="s">
        <v>494</v>
      </c>
      <c r="E110" s="575"/>
      <c r="F110" s="219"/>
      <c r="G110" s="166"/>
      <c r="H110" s="563" t="s">
        <v>405</v>
      </c>
      <c r="I110" s="202">
        <v>0.5</v>
      </c>
      <c r="J110" s="148">
        <v>1</v>
      </c>
      <c r="K110" s="148">
        <f t="shared" si="13"/>
        <v>0.5</v>
      </c>
      <c r="L110" s="603"/>
      <c r="M110" s="636"/>
    </row>
    <row r="111" s="119" customFormat="1" ht="27.95" customHeight="1" spans="1:13">
      <c r="A111" s="147"/>
      <c r="B111" s="166"/>
      <c r="C111" s="148">
        <v>12</v>
      </c>
      <c r="D111" s="574" t="s">
        <v>412</v>
      </c>
      <c r="E111" s="575"/>
      <c r="F111" s="219"/>
      <c r="G111" s="166"/>
      <c r="H111" s="148" t="s">
        <v>405</v>
      </c>
      <c r="I111" s="202">
        <v>1.5</v>
      </c>
      <c r="J111" s="148">
        <v>1</v>
      </c>
      <c r="K111" s="148">
        <f t="shared" si="13"/>
        <v>1.5</v>
      </c>
      <c r="L111" s="603"/>
      <c r="M111" s="636"/>
    </row>
    <row r="112" s="119" customFormat="1" ht="27.95" customHeight="1" spans="1:13">
      <c r="A112" s="147"/>
      <c r="B112" s="166"/>
      <c r="C112" s="148">
        <v>13</v>
      </c>
      <c r="D112" s="574" t="s">
        <v>469</v>
      </c>
      <c r="E112" s="575"/>
      <c r="F112" s="219"/>
      <c r="G112" s="174"/>
      <c r="H112" s="148" t="s">
        <v>405</v>
      </c>
      <c r="I112" s="202">
        <v>3</v>
      </c>
      <c r="J112" s="148">
        <v>1</v>
      </c>
      <c r="K112" s="148">
        <f t="shared" si="13"/>
        <v>3</v>
      </c>
      <c r="L112" s="628"/>
      <c r="M112" s="637"/>
    </row>
    <row r="113" s="557" customFormat="1" ht="17.1" customHeight="1" spans="1:13">
      <c r="A113" s="173"/>
      <c r="B113" s="424"/>
      <c r="C113" s="576" t="s">
        <v>414</v>
      </c>
      <c r="D113" s="577"/>
      <c r="E113" s="577"/>
      <c r="F113" s="577"/>
      <c r="G113" s="577"/>
      <c r="H113" s="578"/>
      <c r="I113" s="639">
        <f>SUM(I100:I112)</f>
        <v>9.5</v>
      </c>
      <c r="J113" s="605"/>
      <c r="K113" s="640">
        <f>SUM(K100:K112)</f>
        <v>9.5</v>
      </c>
      <c r="L113" s="607"/>
      <c r="M113" s="608"/>
    </row>
    <row r="114" s="557" customFormat="1" customHeight="1" spans="1:13">
      <c r="A114" s="173"/>
      <c r="B114" s="424"/>
      <c r="C114" s="579" t="s">
        <v>495</v>
      </c>
      <c r="D114" s="580"/>
      <c r="E114" s="580"/>
      <c r="F114" s="580"/>
      <c r="G114" s="580"/>
      <c r="H114" s="580"/>
      <c r="I114" s="580"/>
      <c r="J114" s="580"/>
      <c r="K114" s="580"/>
      <c r="L114" s="580"/>
      <c r="M114" s="610"/>
    </row>
    <row r="115" s="557" customFormat="1" ht="29.25" customHeight="1" spans="1:13">
      <c r="A115" s="173"/>
      <c r="B115" s="424"/>
      <c r="C115" s="202">
        <v>1</v>
      </c>
      <c r="D115" s="623" t="s">
        <v>496</v>
      </c>
      <c r="E115" s="624"/>
      <c r="F115" s="625"/>
      <c r="G115" s="582" t="s">
        <v>497</v>
      </c>
      <c r="H115" s="203" t="s">
        <v>418</v>
      </c>
      <c r="I115" s="202">
        <v>0.5</v>
      </c>
      <c r="J115" s="202">
        <v>1</v>
      </c>
      <c r="K115" s="202">
        <f t="shared" ref="K115" si="16">SUM(I115*J115)</f>
        <v>0.5</v>
      </c>
      <c r="L115" s="601" t="s">
        <v>498</v>
      </c>
      <c r="M115" s="616" t="s">
        <v>499</v>
      </c>
    </row>
    <row r="116" s="557" customFormat="1" ht="29.25" customHeight="1" spans="1:13">
      <c r="A116" s="173"/>
      <c r="B116" s="424"/>
      <c r="C116" s="202">
        <v>2</v>
      </c>
      <c r="D116" s="623" t="s">
        <v>500</v>
      </c>
      <c r="E116" s="624"/>
      <c r="F116" s="625"/>
      <c r="G116" s="583"/>
      <c r="H116" s="203" t="s">
        <v>418</v>
      </c>
      <c r="I116" s="202">
        <v>0.5</v>
      </c>
      <c r="J116" s="202">
        <v>1</v>
      </c>
      <c r="K116" s="202">
        <f t="shared" ref="K116" si="17">SUM(I116*J116)</f>
        <v>0.5</v>
      </c>
      <c r="L116" s="603"/>
      <c r="M116" s="641"/>
    </row>
    <row r="117" s="557" customFormat="1" ht="29.25" customHeight="1" spans="1:13">
      <c r="A117" s="173"/>
      <c r="B117" s="424"/>
      <c r="C117" s="202">
        <v>3</v>
      </c>
      <c r="D117" s="623" t="s">
        <v>422</v>
      </c>
      <c r="E117" s="624"/>
      <c r="F117" s="625"/>
      <c r="G117" s="583"/>
      <c r="H117" s="203" t="s">
        <v>418</v>
      </c>
      <c r="I117" s="202">
        <v>0.5</v>
      </c>
      <c r="J117" s="202">
        <v>1</v>
      </c>
      <c r="K117" s="202">
        <f t="shared" ref="K117" si="18">SUM(I117*J117)</f>
        <v>0.5</v>
      </c>
      <c r="L117" s="603"/>
      <c r="M117" s="641"/>
    </row>
    <row r="118" s="557" customFormat="1" ht="29.25" customHeight="1" spans="1:14">
      <c r="A118" s="173"/>
      <c r="B118" s="424"/>
      <c r="C118" s="202">
        <v>4</v>
      </c>
      <c r="D118" s="623" t="s">
        <v>423</v>
      </c>
      <c r="E118" s="624"/>
      <c r="F118" s="625"/>
      <c r="G118" s="583"/>
      <c r="H118" s="203" t="s">
        <v>418</v>
      </c>
      <c r="I118" s="202">
        <v>0.5</v>
      </c>
      <c r="J118" s="202">
        <v>1</v>
      </c>
      <c r="K118" s="202">
        <f t="shared" ref="K118:K121" si="19">SUM(I118*J118)</f>
        <v>0.5</v>
      </c>
      <c r="L118" s="603"/>
      <c r="M118" s="641"/>
      <c r="N118" s="119" t="s">
        <v>411</v>
      </c>
    </row>
    <row r="119" s="557" customFormat="1" ht="29.25" customHeight="1" spans="1:13">
      <c r="A119" s="173"/>
      <c r="B119" s="424"/>
      <c r="C119" s="202">
        <v>5</v>
      </c>
      <c r="D119" s="623" t="s">
        <v>501</v>
      </c>
      <c r="E119" s="624"/>
      <c r="F119" s="625"/>
      <c r="G119" s="583"/>
      <c r="H119" s="203" t="s">
        <v>418</v>
      </c>
      <c r="I119" s="202">
        <v>0.5</v>
      </c>
      <c r="J119" s="202">
        <v>1</v>
      </c>
      <c r="K119" s="202">
        <f t="shared" si="19"/>
        <v>0.5</v>
      </c>
      <c r="L119" s="603"/>
      <c r="M119" s="641"/>
    </row>
    <row r="120" s="557" customFormat="1" ht="29.25" customHeight="1" spans="1:13">
      <c r="A120" s="173"/>
      <c r="B120" s="424"/>
      <c r="C120" s="202">
        <v>6</v>
      </c>
      <c r="D120" s="623" t="s">
        <v>502</v>
      </c>
      <c r="E120" s="624"/>
      <c r="F120" s="625"/>
      <c r="G120" s="583"/>
      <c r="H120" s="203" t="s">
        <v>418</v>
      </c>
      <c r="I120" s="202">
        <v>0.5</v>
      </c>
      <c r="J120" s="202">
        <v>1</v>
      </c>
      <c r="K120" s="202">
        <f t="shared" si="19"/>
        <v>0.5</v>
      </c>
      <c r="L120" s="603"/>
      <c r="M120" s="641"/>
    </row>
    <row r="121" s="557" customFormat="1" ht="29.25" customHeight="1" spans="1:13">
      <c r="A121" s="173"/>
      <c r="B121" s="424"/>
      <c r="C121" s="202">
        <v>7</v>
      </c>
      <c r="D121" s="623" t="s">
        <v>503</v>
      </c>
      <c r="E121" s="624"/>
      <c r="F121" s="625"/>
      <c r="G121" s="583"/>
      <c r="H121" s="203" t="s">
        <v>418</v>
      </c>
      <c r="I121" s="202">
        <v>1.5</v>
      </c>
      <c r="J121" s="202">
        <v>1</v>
      </c>
      <c r="K121" s="202">
        <f t="shared" si="19"/>
        <v>1.5</v>
      </c>
      <c r="L121" s="603"/>
      <c r="M121" s="641"/>
    </row>
    <row r="122" s="557" customFormat="1" ht="29.25" customHeight="1" spans="1:13">
      <c r="A122" s="173"/>
      <c r="B122" s="424"/>
      <c r="C122" s="202">
        <v>8</v>
      </c>
      <c r="D122" s="167" t="s">
        <v>504</v>
      </c>
      <c r="E122" s="167"/>
      <c r="F122" s="167"/>
      <c r="G122" s="583"/>
      <c r="H122" s="203" t="s">
        <v>418</v>
      </c>
      <c r="I122" s="202">
        <v>1</v>
      </c>
      <c r="J122" s="202">
        <v>1</v>
      </c>
      <c r="K122" s="202">
        <f t="shared" ref="K122:K124" si="20">SUM(I122*J122)</f>
        <v>1</v>
      </c>
      <c r="L122" s="613" t="s">
        <v>505</v>
      </c>
      <c r="M122" s="614" t="s">
        <v>506</v>
      </c>
    </row>
    <row r="123" s="557" customFormat="1" ht="29.25" customHeight="1" spans="1:14">
      <c r="A123" s="173"/>
      <c r="B123" s="424"/>
      <c r="C123" s="202">
        <v>9</v>
      </c>
      <c r="D123" s="167" t="s">
        <v>507</v>
      </c>
      <c r="E123" s="167"/>
      <c r="F123" s="167"/>
      <c r="G123" s="583"/>
      <c r="H123" s="203" t="s">
        <v>418</v>
      </c>
      <c r="I123" s="202">
        <v>0.67</v>
      </c>
      <c r="J123" s="202">
        <v>1</v>
      </c>
      <c r="K123" s="202">
        <f t="shared" si="20"/>
        <v>0.67</v>
      </c>
      <c r="L123" s="613"/>
      <c r="M123" s="642"/>
      <c r="N123" s="119" t="s">
        <v>411</v>
      </c>
    </row>
    <row r="124" s="557" customFormat="1" ht="29.25" customHeight="1" spans="1:13">
      <c r="A124" s="173"/>
      <c r="B124" s="424"/>
      <c r="C124" s="202">
        <v>10</v>
      </c>
      <c r="D124" s="167" t="s">
        <v>508</v>
      </c>
      <c r="E124" s="167"/>
      <c r="F124" s="167"/>
      <c r="G124" s="626"/>
      <c r="H124" s="203" t="s">
        <v>418</v>
      </c>
      <c r="I124" s="202">
        <v>0.67</v>
      </c>
      <c r="J124" s="202">
        <v>1</v>
      </c>
      <c r="K124" s="202">
        <f t="shared" si="20"/>
        <v>0.67</v>
      </c>
      <c r="L124" s="613"/>
      <c r="M124" s="642"/>
    </row>
    <row r="125" s="557" customFormat="1" customHeight="1" spans="1:13">
      <c r="A125" s="173"/>
      <c r="B125" s="424"/>
      <c r="C125" s="576" t="s">
        <v>414</v>
      </c>
      <c r="D125" s="577"/>
      <c r="E125" s="577"/>
      <c r="F125" s="577"/>
      <c r="G125" s="577"/>
      <c r="H125" s="578"/>
      <c r="I125" s="198">
        <f>SUM(I115:I124)</f>
        <v>6.84</v>
      </c>
      <c r="J125" s="605"/>
      <c r="K125" s="606">
        <f>SUM(K115:K124)</f>
        <v>6.84</v>
      </c>
      <c r="L125" s="607"/>
      <c r="M125" s="608"/>
    </row>
    <row r="126" s="119" customFormat="1" customHeight="1" spans="1:13">
      <c r="A126" s="147"/>
      <c r="B126" s="166"/>
      <c r="C126" s="572" t="s">
        <v>509</v>
      </c>
      <c r="D126" s="573"/>
      <c r="E126" s="573"/>
      <c r="F126" s="573"/>
      <c r="G126" s="573"/>
      <c r="H126" s="573"/>
      <c r="I126" s="573"/>
      <c r="J126" s="573"/>
      <c r="K126" s="573"/>
      <c r="L126" s="573"/>
      <c r="M126" s="631"/>
    </row>
    <row r="127" s="119" customFormat="1" ht="27.95" customHeight="1" spans="1:13">
      <c r="A127" s="147"/>
      <c r="B127" s="166"/>
      <c r="C127" s="148">
        <v>1</v>
      </c>
      <c r="D127" s="574" t="s">
        <v>484</v>
      </c>
      <c r="E127" s="575"/>
      <c r="F127" s="219"/>
      <c r="G127" s="175" t="s">
        <v>510</v>
      </c>
      <c r="H127" s="563" t="s">
        <v>405</v>
      </c>
      <c r="I127" s="202">
        <v>0.25</v>
      </c>
      <c r="J127" s="148">
        <v>1</v>
      </c>
      <c r="K127" s="148">
        <f t="shared" ref="K127:K130" si="21">(I127*J127)</f>
        <v>0.25</v>
      </c>
      <c r="L127" s="601" t="s">
        <v>511</v>
      </c>
      <c r="M127" s="616" t="s">
        <v>512</v>
      </c>
    </row>
    <row r="128" s="119" customFormat="1" ht="27.95" customHeight="1" spans="1:13">
      <c r="A128" s="147"/>
      <c r="B128" s="166"/>
      <c r="C128" s="148">
        <v>2</v>
      </c>
      <c r="D128" s="574" t="s">
        <v>488</v>
      </c>
      <c r="E128" s="575"/>
      <c r="F128" s="219"/>
      <c r="G128" s="166"/>
      <c r="H128" s="563" t="s">
        <v>405</v>
      </c>
      <c r="I128" s="202">
        <v>0.25</v>
      </c>
      <c r="J128" s="148">
        <v>1</v>
      </c>
      <c r="K128" s="148">
        <f t="shared" si="21"/>
        <v>0.25</v>
      </c>
      <c r="L128" s="603"/>
      <c r="M128" s="604"/>
    </row>
    <row r="129" s="119" customFormat="1" ht="27.95" customHeight="1" spans="1:13">
      <c r="A129" s="147"/>
      <c r="B129" s="166"/>
      <c r="C129" s="148">
        <v>3</v>
      </c>
      <c r="D129" s="574" t="s">
        <v>513</v>
      </c>
      <c r="E129" s="575"/>
      <c r="F129" s="219"/>
      <c r="G129" s="166"/>
      <c r="H129" s="563" t="s">
        <v>405</v>
      </c>
      <c r="I129" s="202">
        <v>0.25</v>
      </c>
      <c r="J129" s="148">
        <v>1</v>
      </c>
      <c r="K129" s="148">
        <f t="shared" si="21"/>
        <v>0.25</v>
      </c>
      <c r="L129" s="603"/>
      <c r="M129" s="604"/>
    </row>
    <row r="130" s="119" customFormat="1" ht="27.95" customHeight="1" spans="1:13">
      <c r="A130" s="147"/>
      <c r="B130" s="166"/>
      <c r="C130" s="148">
        <v>4</v>
      </c>
      <c r="D130" s="574" t="s">
        <v>489</v>
      </c>
      <c r="E130" s="575"/>
      <c r="F130" s="219"/>
      <c r="G130" s="166"/>
      <c r="H130" s="563" t="s">
        <v>405</v>
      </c>
      <c r="I130" s="202">
        <v>0.25</v>
      </c>
      <c r="J130" s="148">
        <v>1</v>
      </c>
      <c r="K130" s="148">
        <f t="shared" si="21"/>
        <v>0.25</v>
      </c>
      <c r="L130" s="603"/>
      <c r="M130" s="604"/>
    </row>
    <row r="131" s="119" customFormat="1" ht="27.95" customHeight="1" spans="1:13">
      <c r="A131" s="147"/>
      <c r="B131" s="166"/>
      <c r="C131" s="148">
        <v>5</v>
      </c>
      <c r="D131" s="574" t="s">
        <v>490</v>
      </c>
      <c r="E131" s="575"/>
      <c r="F131" s="219"/>
      <c r="G131" s="166"/>
      <c r="H131" s="563" t="s">
        <v>405</v>
      </c>
      <c r="I131" s="202">
        <v>0.25</v>
      </c>
      <c r="J131" s="148">
        <v>1</v>
      </c>
      <c r="K131" s="148">
        <f t="shared" ref="K131:K132" si="22">(I131*J131)</f>
        <v>0.25</v>
      </c>
      <c r="L131" s="603"/>
      <c r="M131" s="604"/>
    </row>
    <row r="132" s="119" customFormat="1" ht="27.95" customHeight="1" spans="1:13">
      <c r="A132" s="147"/>
      <c r="B132" s="166"/>
      <c r="C132" s="148">
        <v>6</v>
      </c>
      <c r="D132" s="574" t="s">
        <v>514</v>
      </c>
      <c r="E132" s="575"/>
      <c r="F132" s="219"/>
      <c r="G132" s="166"/>
      <c r="H132" s="563" t="s">
        <v>405</v>
      </c>
      <c r="I132" s="202">
        <v>0.25</v>
      </c>
      <c r="J132" s="148">
        <v>1</v>
      </c>
      <c r="K132" s="148">
        <f t="shared" si="22"/>
        <v>0.25</v>
      </c>
      <c r="L132" s="603"/>
      <c r="M132" s="604"/>
    </row>
    <row r="133" s="119" customFormat="1" ht="27.95" customHeight="1" spans="1:13">
      <c r="A133" s="147"/>
      <c r="B133" s="166"/>
      <c r="C133" s="148">
        <v>7</v>
      </c>
      <c r="D133" s="574" t="s">
        <v>451</v>
      </c>
      <c r="E133" s="575"/>
      <c r="F133" s="219"/>
      <c r="G133" s="166"/>
      <c r="H133" s="563" t="s">
        <v>405</v>
      </c>
      <c r="I133" s="202">
        <v>1.5</v>
      </c>
      <c r="J133" s="148">
        <v>1</v>
      </c>
      <c r="K133" s="148">
        <f t="shared" ref="K133:K136" si="23">(I133*J133)</f>
        <v>1.5</v>
      </c>
      <c r="L133" s="603"/>
      <c r="M133" s="604"/>
    </row>
    <row r="134" s="119" customFormat="1" ht="27.95" customHeight="1" spans="1:14">
      <c r="A134" s="147"/>
      <c r="B134" s="166"/>
      <c r="C134" s="148">
        <v>8</v>
      </c>
      <c r="D134" s="574" t="s">
        <v>455</v>
      </c>
      <c r="E134" s="575"/>
      <c r="F134" s="219"/>
      <c r="G134" s="166"/>
      <c r="H134" s="563" t="s">
        <v>405</v>
      </c>
      <c r="I134" s="202">
        <v>1.5</v>
      </c>
      <c r="J134" s="148">
        <v>1</v>
      </c>
      <c r="K134" s="148">
        <f t="shared" si="23"/>
        <v>1.5</v>
      </c>
      <c r="L134" s="603"/>
      <c r="M134" s="604"/>
      <c r="N134" s="119" t="s">
        <v>460</v>
      </c>
    </row>
    <row r="135" s="119" customFormat="1" ht="27.95" customHeight="1" spans="1:13">
      <c r="A135" s="147"/>
      <c r="B135" s="166"/>
      <c r="C135" s="148">
        <v>9</v>
      </c>
      <c r="D135" s="574" t="s">
        <v>440</v>
      </c>
      <c r="E135" s="575"/>
      <c r="F135" s="219"/>
      <c r="G135" s="166"/>
      <c r="H135" s="563" t="s">
        <v>405</v>
      </c>
      <c r="I135" s="202">
        <v>0.5</v>
      </c>
      <c r="J135" s="148">
        <v>1</v>
      </c>
      <c r="K135" s="148">
        <f t="shared" si="23"/>
        <v>0.5</v>
      </c>
      <c r="L135" s="603"/>
      <c r="M135" s="604"/>
    </row>
    <row r="136" s="119" customFormat="1" ht="27.95" customHeight="1" spans="1:13">
      <c r="A136" s="147"/>
      <c r="B136" s="166"/>
      <c r="C136" s="148">
        <v>10</v>
      </c>
      <c r="D136" s="574" t="s">
        <v>456</v>
      </c>
      <c r="E136" s="575"/>
      <c r="F136" s="219"/>
      <c r="G136" s="166"/>
      <c r="H136" s="563" t="s">
        <v>405</v>
      </c>
      <c r="I136" s="202">
        <v>0.5</v>
      </c>
      <c r="J136" s="148">
        <v>1</v>
      </c>
      <c r="K136" s="148">
        <f t="shared" si="23"/>
        <v>0.5</v>
      </c>
      <c r="L136" s="603"/>
      <c r="M136" s="604"/>
    </row>
    <row r="137" s="119" customFormat="1" ht="27.95" customHeight="1" spans="1:13">
      <c r="A137" s="147"/>
      <c r="B137" s="166"/>
      <c r="C137" s="148">
        <v>11</v>
      </c>
      <c r="D137" s="574" t="s">
        <v>493</v>
      </c>
      <c r="E137" s="575"/>
      <c r="F137" s="219"/>
      <c r="G137" s="166"/>
      <c r="H137" s="563" t="s">
        <v>405</v>
      </c>
      <c r="I137" s="202">
        <v>1</v>
      </c>
      <c r="J137" s="148">
        <v>1</v>
      </c>
      <c r="K137" s="148">
        <f t="shared" ref="K137:K138" si="24">(I137*J137)</f>
        <v>1</v>
      </c>
      <c r="L137" s="603"/>
      <c r="M137" s="604"/>
    </row>
    <row r="138" s="119" customFormat="1" ht="27.95" customHeight="1" spans="1:13">
      <c r="A138" s="147"/>
      <c r="B138" s="166"/>
      <c r="C138" s="148">
        <v>12</v>
      </c>
      <c r="D138" s="574" t="s">
        <v>494</v>
      </c>
      <c r="E138" s="575"/>
      <c r="F138" s="219"/>
      <c r="G138" s="166"/>
      <c r="H138" s="563" t="s">
        <v>405</v>
      </c>
      <c r="I138" s="202">
        <v>1</v>
      </c>
      <c r="J138" s="148">
        <v>1</v>
      </c>
      <c r="K138" s="148">
        <f t="shared" si="24"/>
        <v>1</v>
      </c>
      <c r="L138" s="603"/>
      <c r="M138" s="604"/>
    </row>
    <row r="139" s="119" customFormat="1" ht="27.95" customHeight="1" spans="1:13">
      <c r="A139" s="147"/>
      <c r="B139" s="166"/>
      <c r="C139" s="148">
        <v>13</v>
      </c>
      <c r="D139" s="574" t="s">
        <v>409</v>
      </c>
      <c r="E139" s="575"/>
      <c r="F139" s="219"/>
      <c r="G139" s="166"/>
      <c r="H139" s="563" t="s">
        <v>405</v>
      </c>
      <c r="I139" s="202">
        <v>1</v>
      </c>
      <c r="J139" s="148">
        <v>1</v>
      </c>
      <c r="K139" s="148">
        <f t="shared" ref="K139:K141" si="25">(I139*J139)</f>
        <v>1</v>
      </c>
      <c r="L139" s="603"/>
      <c r="M139" s="604"/>
    </row>
    <row r="140" s="119" customFormat="1" ht="27.95" customHeight="1" spans="1:13">
      <c r="A140" s="147"/>
      <c r="B140" s="166"/>
      <c r="C140" s="148">
        <v>14</v>
      </c>
      <c r="D140" s="574" t="s">
        <v>496</v>
      </c>
      <c r="E140" s="575"/>
      <c r="F140" s="219"/>
      <c r="G140" s="166"/>
      <c r="H140" s="563" t="s">
        <v>405</v>
      </c>
      <c r="I140" s="202">
        <v>0.5</v>
      </c>
      <c r="J140" s="148">
        <v>1</v>
      </c>
      <c r="K140" s="148">
        <f t="shared" si="25"/>
        <v>0.5</v>
      </c>
      <c r="L140" s="603"/>
      <c r="M140" s="604"/>
    </row>
    <row r="141" s="119" customFormat="1" ht="27.95" customHeight="1" spans="1:13">
      <c r="A141" s="147"/>
      <c r="B141" s="166"/>
      <c r="C141" s="148">
        <v>15</v>
      </c>
      <c r="D141" s="574" t="s">
        <v>412</v>
      </c>
      <c r="E141" s="575"/>
      <c r="F141" s="219"/>
      <c r="G141" s="166"/>
      <c r="H141" s="148" t="s">
        <v>405</v>
      </c>
      <c r="I141" s="202">
        <v>1.5</v>
      </c>
      <c r="J141" s="148">
        <v>0.5</v>
      </c>
      <c r="K141" s="148">
        <f t="shared" si="25"/>
        <v>0.75</v>
      </c>
      <c r="L141" s="603"/>
      <c r="M141" s="604"/>
    </row>
    <row r="142" s="557" customFormat="1" customHeight="1" spans="1:13">
      <c r="A142" s="173"/>
      <c r="B142" s="424"/>
      <c r="C142" s="576" t="s">
        <v>414</v>
      </c>
      <c r="D142" s="577"/>
      <c r="E142" s="577"/>
      <c r="F142" s="577"/>
      <c r="G142" s="577"/>
      <c r="H142" s="578"/>
      <c r="I142" s="639">
        <f>SUM(I127:I141)</f>
        <v>10.5</v>
      </c>
      <c r="J142" s="633"/>
      <c r="K142" s="646">
        <f>SUM(K127:K141)</f>
        <v>9.75</v>
      </c>
      <c r="L142" s="595"/>
      <c r="M142" s="598"/>
    </row>
    <row r="143" s="557" customFormat="1" customHeight="1" spans="1:13">
      <c r="A143" s="173"/>
      <c r="B143" s="424"/>
      <c r="C143" s="579" t="s">
        <v>515</v>
      </c>
      <c r="D143" s="580"/>
      <c r="E143" s="580"/>
      <c r="F143" s="580"/>
      <c r="G143" s="580"/>
      <c r="H143" s="580"/>
      <c r="I143" s="580"/>
      <c r="J143" s="580"/>
      <c r="K143" s="580"/>
      <c r="L143" s="580"/>
      <c r="M143" s="610"/>
    </row>
    <row r="144" s="557" customFormat="1" ht="29.1" customHeight="1" spans="1:13">
      <c r="A144" s="173"/>
      <c r="B144" s="424"/>
      <c r="C144" s="202">
        <v>1</v>
      </c>
      <c r="D144" s="574" t="s">
        <v>516</v>
      </c>
      <c r="E144" s="575"/>
      <c r="F144" s="219"/>
      <c r="G144" s="582" t="s">
        <v>517</v>
      </c>
      <c r="H144" s="203" t="s">
        <v>418</v>
      </c>
      <c r="I144" s="202">
        <v>0.4</v>
      </c>
      <c r="J144" s="202">
        <v>1</v>
      </c>
      <c r="K144" s="202">
        <f t="shared" ref="K144:K151" si="26">SUM(I144*J144)</f>
        <v>0.4</v>
      </c>
      <c r="L144" s="601" t="s">
        <v>518</v>
      </c>
      <c r="M144" s="616" t="s">
        <v>519</v>
      </c>
    </row>
    <row r="145" s="557" customFormat="1" ht="29.1" customHeight="1" spans="1:13">
      <c r="A145" s="173"/>
      <c r="B145" s="424"/>
      <c r="C145" s="202">
        <v>2</v>
      </c>
      <c r="D145" s="574" t="s">
        <v>520</v>
      </c>
      <c r="E145" s="575"/>
      <c r="F145" s="219"/>
      <c r="G145" s="583"/>
      <c r="H145" s="203" t="s">
        <v>418</v>
      </c>
      <c r="I145" s="202">
        <v>0.4</v>
      </c>
      <c r="J145" s="202">
        <v>1</v>
      </c>
      <c r="K145" s="202">
        <f t="shared" si="26"/>
        <v>0.4</v>
      </c>
      <c r="L145" s="603"/>
      <c r="M145" s="604"/>
    </row>
    <row r="146" s="557" customFormat="1" ht="29.1" customHeight="1" spans="1:13">
      <c r="A146" s="173"/>
      <c r="B146" s="424"/>
      <c r="C146" s="202">
        <v>3</v>
      </c>
      <c r="D146" s="574" t="s">
        <v>409</v>
      </c>
      <c r="E146" s="575"/>
      <c r="F146" s="219"/>
      <c r="G146" s="583"/>
      <c r="H146" s="203" t="s">
        <v>418</v>
      </c>
      <c r="I146" s="202">
        <v>1</v>
      </c>
      <c r="J146" s="202">
        <v>1</v>
      </c>
      <c r="K146" s="202">
        <f t="shared" si="26"/>
        <v>1</v>
      </c>
      <c r="L146" s="603"/>
      <c r="M146" s="604"/>
    </row>
    <row r="147" s="557" customFormat="1" ht="29.1" customHeight="1" spans="1:13">
      <c r="A147" s="173"/>
      <c r="B147" s="424"/>
      <c r="C147" s="202">
        <v>4</v>
      </c>
      <c r="D147" s="574" t="s">
        <v>410</v>
      </c>
      <c r="E147" s="575"/>
      <c r="F147" s="219"/>
      <c r="G147" s="583"/>
      <c r="H147" s="203" t="s">
        <v>418</v>
      </c>
      <c r="I147" s="202">
        <v>1</v>
      </c>
      <c r="J147" s="202">
        <v>1</v>
      </c>
      <c r="K147" s="202">
        <f t="shared" si="26"/>
        <v>1</v>
      </c>
      <c r="L147" s="603"/>
      <c r="M147" s="604"/>
    </row>
    <row r="148" s="557" customFormat="1" ht="29.1" customHeight="1" spans="1:14">
      <c r="A148" s="173"/>
      <c r="B148" s="424"/>
      <c r="C148" s="202">
        <v>5</v>
      </c>
      <c r="D148" s="574" t="s">
        <v>451</v>
      </c>
      <c r="E148" s="575"/>
      <c r="F148" s="219"/>
      <c r="G148" s="583"/>
      <c r="H148" s="203" t="s">
        <v>418</v>
      </c>
      <c r="I148" s="202">
        <v>1.5</v>
      </c>
      <c r="J148" s="202">
        <v>1</v>
      </c>
      <c r="K148" s="202">
        <f t="shared" si="26"/>
        <v>1.5</v>
      </c>
      <c r="L148" s="603"/>
      <c r="M148" s="604"/>
      <c r="N148" s="119" t="s">
        <v>521</v>
      </c>
    </row>
    <row r="149" s="557" customFormat="1" ht="29.1" customHeight="1" spans="1:14">
      <c r="A149" s="173"/>
      <c r="B149" s="424"/>
      <c r="C149" s="202">
        <v>6</v>
      </c>
      <c r="D149" s="574" t="s">
        <v>503</v>
      </c>
      <c r="E149" s="575"/>
      <c r="F149" s="219"/>
      <c r="G149" s="583"/>
      <c r="H149" s="203" t="s">
        <v>418</v>
      </c>
      <c r="I149" s="202">
        <v>1.5</v>
      </c>
      <c r="J149" s="202">
        <v>1</v>
      </c>
      <c r="K149" s="202">
        <f t="shared" si="26"/>
        <v>1.5</v>
      </c>
      <c r="L149" s="603"/>
      <c r="M149" s="604"/>
      <c r="N149" s="557" t="s">
        <v>522</v>
      </c>
    </row>
    <row r="150" s="557" customFormat="1" ht="29.1" customHeight="1" spans="1:13">
      <c r="A150" s="173"/>
      <c r="B150" s="424"/>
      <c r="C150" s="202">
        <v>7</v>
      </c>
      <c r="D150" s="574" t="s">
        <v>523</v>
      </c>
      <c r="E150" s="575"/>
      <c r="F150" s="219"/>
      <c r="G150" s="583"/>
      <c r="H150" s="203" t="s">
        <v>418</v>
      </c>
      <c r="I150" s="202">
        <v>1.5</v>
      </c>
      <c r="J150" s="202">
        <v>1</v>
      </c>
      <c r="K150" s="202">
        <f t="shared" si="26"/>
        <v>1.5</v>
      </c>
      <c r="L150" s="603"/>
      <c r="M150" s="604"/>
    </row>
    <row r="151" s="557" customFormat="1" ht="29.1" customHeight="1" spans="1:13">
      <c r="A151" s="173"/>
      <c r="B151" s="424"/>
      <c r="C151" s="202">
        <v>8</v>
      </c>
      <c r="D151" s="574" t="s">
        <v>524</v>
      </c>
      <c r="E151" s="575"/>
      <c r="F151" s="219"/>
      <c r="G151" s="583"/>
      <c r="H151" s="203" t="s">
        <v>418</v>
      </c>
      <c r="I151" s="202">
        <v>3</v>
      </c>
      <c r="J151" s="202">
        <v>0.5</v>
      </c>
      <c r="K151" s="202">
        <f t="shared" si="26"/>
        <v>1.5</v>
      </c>
      <c r="L151" s="603"/>
      <c r="M151" s="604"/>
    </row>
    <row r="152" s="557" customFormat="1" customHeight="1" spans="1:13">
      <c r="A152" s="173"/>
      <c r="B152" s="424"/>
      <c r="C152" s="576" t="s">
        <v>414</v>
      </c>
      <c r="D152" s="577"/>
      <c r="E152" s="577"/>
      <c r="F152" s="577"/>
      <c r="G152" s="577"/>
      <c r="H152" s="578"/>
      <c r="I152" s="639">
        <f>SUM(I144:I151)</f>
        <v>10.3</v>
      </c>
      <c r="J152" s="605"/>
      <c r="K152" s="640">
        <f>SUM(K144:K151)</f>
        <v>8.8</v>
      </c>
      <c r="L152" s="607"/>
      <c r="M152" s="608"/>
    </row>
    <row r="153" s="119" customFormat="1" customHeight="1" spans="1:13">
      <c r="A153" s="147"/>
      <c r="B153" s="166"/>
      <c r="C153" s="572" t="s">
        <v>525</v>
      </c>
      <c r="D153" s="573"/>
      <c r="E153" s="573"/>
      <c r="F153" s="573"/>
      <c r="G153" s="573"/>
      <c r="H153" s="573"/>
      <c r="I153" s="573"/>
      <c r="J153" s="573"/>
      <c r="K153" s="573"/>
      <c r="L153" s="573"/>
      <c r="M153" s="631"/>
    </row>
    <row r="154" s="119" customFormat="1" ht="27.95" customHeight="1" spans="1:13">
      <c r="A154" s="147"/>
      <c r="B154" s="166"/>
      <c r="C154" s="148">
        <v>1</v>
      </c>
      <c r="D154" s="574" t="s">
        <v>526</v>
      </c>
      <c r="E154" s="575"/>
      <c r="F154" s="219"/>
      <c r="G154" s="175" t="s">
        <v>527</v>
      </c>
      <c r="H154" s="563" t="s">
        <v>405</v>
      </c>
      <c r="I154" s="202">
        <v>0.28</v>
      </c>
      <c r="J154" s="148">
        <v>1</v>
      </c>
      <c r="K154" s="148">
        <f t="shared" ref="K154" si="27">(I154*J154)</f>
        <v>0.28</v>
      </c>
      <c r="L154" s="601" t="s">
        <v>528</v>
      </c>
      <c r="M154" s="616" t="s">
        <v>529</v>
      </c>
    </row>
    <row r="155" s="119" customFormat="1" ht="27.95" customHeight="1" spans="1:13">
      <c r="A155" s="147"/>
      <c r="B155" s="166"/>
      <c r="C155" s="148">
        <v>2</v>
      </c>
      <c r="D155" s="574" t="s">
        <v>530</v>
      </c>
      <c r="E155" s="575"/>
      <c r="F155" s="219"/>
      <c r="G155" s="166"/>
      <c r="H155" s="563" t="s">
        <v>405</v>
      </c>
      <c r="I155" s="202">
        <v>0.28</v>
      </c>
      <c r="J155" s="148">
        <v>1</v>
      </c>
      <c r="K155" s="148">
        <f t="shared" ref="K155" si="28">(I155*J155)</f>
        <v>0.28</v>
      </c>
      <c r="L155" s="603"/>
      <c r="M155" s="604"/>
    </row>
    <row r="156" s="119" customFormat="1" ht="27.95" customHeight="1" spans="1:14">
      <c r="A156" s="147"/>
      <c r="B156" s="166"/>
      <c r="C156" s="148">
        <v>5</v>
      </c>
      <c r="D156" s="574" t="s">
        <v>531</v>
      </c>
      <c r="E156" s="575"/>
      <c r="F156" s="219"/>
      <c r="G156" s="166"/>
      <c r="H156" s="563" t="s">
        <v>405</v>
      </c>
      <c r="I156" s="202">
        <v>1.5</v>
      </c>
      <c r="J156" s="148">
        <v>1</v>
      </c>
      <c r="K156" s="148">
        <f t="shared" ref="K156:K157" si="29">(I156*J156)</f>
        <v>1.5</v>
      </c>
      <c r="L156" s="603"/>
      <c r="M156" s="604"/>
      <c r="N156" s="119" t="s">
        <v>411</v>
      </c>
    </row>
    <row r="157" s="119" customFormat="1" ht="27.95" customHeight="1" spans="1:13">
      <c r="A157" s="147"/>
      <c r="B157" s="166"/>
      <c r="C157" s="148">
        <v>6</v>
      </c>
      <c r="D157" s="574" t="s">
        <v>532</v>
      </c>
      <c r="E157" s="575"/>
      <c r="F157" s="219"/>
      <c r="G157" s="166"/>
      <c r="H157" s="563" t="s">
        <v>405</v>
      </c>
      <c r="I157" s="202">
        <v>1.5</v>
      </c>
      <c r="J157" s="148">
        <v>1</v>
      </c>
      <c r="K157" s="148">
        <f t="shared" si="29"/>
        <v>1.5</v>
      </c>
      <c r="L157" s="603"/>
      <c r="M157" s="604"/>
    </row>
    <row r="158" s="119" customFormat="1" ht="27.95" customHeight="1" spans="1:13">
      <c r="A158" s="147"/>
      <c r="B158" s="166"/>
      <c r="C158" s="148">
        <v>9</v>
      </c>
      <c r="D158" s="574" t="s">
        <v>469</v>
      </c>
      <c r="E158" s="575"/>
      <c r="F158" s="219"/>
      <c r="G158" s="166"/>
      <c r="H158" s="563" t="s">
        <v>405</v>
      </c>
      <c r="I158" s="202">
        <v>3</v>
      </c>
      <c r="J158" s="148">
        <v>1</v>
      </c>
      <c r="K158" s="148">
        <f t="shared" ref="K158:K159" si="30">(I158*J158)</f>
        <v>3</v>
      </c>
      <c r="L158" s="603"/>
      <c r="M158" s="604"/>
    </row>
    <row r="159" s="119" customFormat="1" ht="27.95" customHeight="1" spans="1:13">
      <c r="A159" s="147"/>
      <c r="B159" s="166"/>
      <c r="C159" s="148">
        <v>10</v>
      </c>
      <c r="D159" s="574" t="s">
        <v>412</v>
      </c>
      <c r="E159" s="575"/>
      <c r="F159" s="219"/>
      <c r="G159" s="166"/>
      <c r="H159" s="563" t="s">
        <v>405</v>
      </c>
      <c r="I159" s="202">
        <v>1.5</v>
      </c>
      <c r="J159" s="148">
        <v>1</v>
      </c>
      <c r="K159" s="148">
        <f t="shared" si="30"/>
        <v>1.5</v>
      </c>
      <c r="L159" s="603"/>
      <c r="M159" s="604"/>
    </row>
    <row r="160" s="557" customFormat="1" customHeight="1" spans="1:13">
      <c r="A160" s="173"/>
      <c r="B160" s="424"/>
      <c r="C160" s="576" t="s">
        <v>414</v>
      </c>
      <c r="D160" s="577"/>
      <c r="E160" s="577"/>
      <c r="F160" s="577"/>
      <c r="G160" s="577"/>
      <c r="H160" s="578"/>
      <c r="I160" s="198">
        <f>SUM(I154:I159)</f>
        <v>8.06</v>
      </c>
      <c r="J160" s="605"/>
      <c r="K160" s="606">
        <f>SUM(K154:K159)</f>
        <v>8.06</v>
      </c>
      <c r="L160" s="607"/>
      <c r="M160" s="608"/>
    </row>
    <row r="161" s="557" customFormat="1" customHeight="1" spans="1:13">
      <c r="A161" s="173"/>
      <c r="B161" s="424"/>
      <c r="C161" s="579" t="s">
        <v>533</v>
      </c>
      <c r="D161" s="580"/>
      <c r="E161" s="580"/>
      <c r="F161" s="580"/>
      <c r="G161" s="580"/>
      <c r="H161" s="580"/>
      <c r="I161" s="580"/>
      <c r="J161" s="580"/>
      <c r="K161" s="580"/>
      <c r="L161" s="580"/>
      <c r="M161" s="610"/>
    </row>
    <row r="162" s="557" customFormat="1" ht="29.25" customHeight="1" spans="1:13">
      <c r="A162" s="173"/>
      <c r="B162" s="424"/>
      <c r="C162" s="202">
        <v>1</v>
      </c>
      <c r="D162" s="574" t="s">
        <v>534</v>
      </c>
      <c r="E162" s="575"/>
      <c r="F162" s="219"/>
      <c r="G162" s="582" t="s">
        <v>535</v>
      </c>
      <c r="H162" s="203" t="s">
        <v>418</v>
      </c>
      <c r="I162" s="202">
        <v>0.57</v>
      </c>
      <c r="J162" s="202">
        <v>1</v>
      </c>
      <c r="K162" s="202">
        <f t="shared" ref="K162:K165" si="31">SUM(I162*J162)</f>
        <v>0.57</v>
      </c>
      <c r="L162" s="601" t="s">
        <v>536</v>
      </c>
      <c r="M162" s="611" t="s">
        <v>537</v>
      </c>
    </row>
    <row r="163" s="557" customFormat="1" ht="29.25" customHeight="1" spans="1:13">
      <c r="A163" s="173"/>
      <c r="B163" s="424"/>
      <c r="C163" s="202">
        <v>2</v>
      </c>
      <c r="D163" s="574" t="s">
        <v>538</v>
      </c>
      <c r="E163" s="575"/>
      <c r="F163" s="219"/>
      <c r="G163" s="583"/>
      <c r="H163" s="203" t="s">
        <v>418</v>
      </c>
      <c r="I163" s="202">
        <v>0.42</v>
      </c>
      <c r="J163" s="202">
        <v>1</v>
      </c>
      <c r="K163" s="202">
        <f t="shared" si="31"/>
        <v>0.42</v>
      </c>
      <c r="L163" s="603"/>
      <c r="M163" s="647"/>
    </row>
    <row r="164" s="557" customFormat="1" ht="29.25" customHeight="1" spans="1:14">
      <c r="A164" s="173"/>
      <c r="B164" s="424"/>
      <c r="C164" s="202">
        <v>3</v>
      </c>
      <c r="D164" s="574" t="s">
        <v>539</v>
      </c>
      <c r="E164" s="575"/>
      <c r="F164" s="219"/>
      <c r="G164" s="583"/>
      <c r="H164" s="203" t="s">
        <v>418</v>
      </c>
      <c r="I164" s="202">
        <v>1.07</v>
      </c>
      <c r="J164" s="202">
        <v>1</v>
      </c>
      <c r="K164" s="202">
        <f t="shared" si="31"/>
        <v>1.07</v>
      </c>
      <c r="L164" s="603"/>
      <c r="M164" s="647"/>
      <c r="N164" s="119" t="s">
        <v>411</v>
      </c>
    </row>
    <row r="165" s="557" customFormat="1" ht="29.25" customHeight="1" spans="1:13">
      <c r="A165" s="173"/>
      <c r="B165" s="424"/>
      <c r="C165" s="202">
        <v>4</v>
      </c>
      <c r="D165" s="574" t="s">
        <v>540</v>
      </c>
      <c r="E165" s="575"/>
      <c r="F165" s="219"/>
      <c r="G165" s="583"/>
      <c r="H165" s="203" t="s">
        <v>418</v>
      </c>
      <c r="I165" s="202">
        <v>1.07</v>
      </c>
      <c r="J165" s="202">
        <v>1</v>
      </c>
      <c r="K165" s="202">
        <f t="shared" si="31"/>
        <v>1.07</v>
      </c>
      <c r="L165" s="603"/>
      <c r="M165" s="647"/>
    </row>
    <row r="166" s="557" customFormat="1" ht="29.25" customHeight="1" spans="1:13">
      <c r="A166" s="173"/>
      <c r="B166" s="424"/>
      <c r="C166" s="202">
        <v>5</v>
      </c>
      <c r="D166" s="574" t="s">
        <v>541</v>
      </c>
      <c r="E166" s="575"/>
      <c r="F166" s="219"/>
      <c r="G166" s="583"/>
      <c r="H166" s="203" t="s">
        <v>418</v>
      </c>
      <c r="I166" s="202">
        <v>1.5</v>
      </c>
      <c r="J166" s="202">
        <v>1</v>
      </c>
      <c r="K166" s="202">
        <f t="shared" ref="K166" si="32">SUM(I166*J166)</f>
        <v>1.5</v>
      </c>
      <c r="L166" s="603"/>
      <c r="M166" s="647"/>
    </row>
    <row r="167" s="557" customFormat="1" ht="29.25" customHeight="1" spans="1:13">
      <c r="A167" s="173"/>
      <c r="B167" s="424"/>
      <c r="C167" s="202">
        <v>6</v>
      </c>
      <c r="D167" s="574" t="s">
        <v>542</v>
      </c>
      <c r="E167" s="575"/>
      <c r="F167" s="219"/>
      <c r="G167" s="583"/>
      <c r="H167" s="203" t="s">
        <v>418</v>
      </c>
      <c r="I167" s="202">
        <v>3</v>
      </c>
      <c r="J167" s="202">
        <v>1</v>
      </c>
      <c r="K167" s="202">
        <f t="shared" ref="K167" si="33">SUM(I167*J167)</f>
        <v>3</v>
      </c>
      <c r="L167" s="603"/>
      <c r="M167" s="647"/>
    </row>
    <row r="168" s="557" customFormat="1" ht="29.25" customHeight="1" spans="1:14">
      <c r="A168" s="173"/>
      <c r="B168" s="424"/>
      <c r="C168" s="202">
        <v>7</v>
      </c>
      <c r="D168" s="205" t="s">
        <v>543</v>
      </c>
      <c r="E168" s="205"/>
      <c r="F168" s="205"/>
      <c r="G168" s="583"/>
      <c r="H168" s="203" t="s">
        <v>418</v>
      </c>
      <c r="I168" s="202">
        <v>1</v>
      </c>
      <c r="J168" s="202">
        <v>1</v>
      </c>
      <c r="K168" s="202">
        <f t="shared" ref="K168:K169" si="34">SUM(I168*J168)</f>
        <v>1</v>
      </c>
      <c r="L168" s="613" t="s">
        <v>536</v>
      </c>
      <c r="M168" s="648" t="s">
        <v>544</v>
      </c>
      <c r="N168" s="119" t="s">
        <v>411</v>
      </c>
    </row>
    <row r="169" s="557" customFormat="1" ht="29.25" customHeight="1" spans="1:13">
      <c r="A169" s="173"/>
      <c r="B169" s="424"/>
      <c r="C169" s="202">
        <v>8</v>
      </c>
      <c r="D169" s="205" t="s">
        <v>545</v>
      </c>
      <c r="E169" s="205"/>
      <c r="F169" s="205"/>
      <c r="G169" s="626"/>
      <c r="H169" s="203" t="s">
        <v>418</v>
      </c>
      <c r="I169" s="202">
        <v>0.71</v>
      </c>
      <c r="J169" s="202">
        <v>1</v>
      </c>
      <c r="K169" s="202">
        <f t="shared" si="34"/>
        <v>0.71</v>
      </c>
      <c r="L169" s="613"/>
      <c r="M169" s="649"/>
    </row>
    <row r="170" s="557" customFormat="1" customHeight="1" spans="1:13">
      <c r="A170" s="173"/>
      <c r="B170" s="424"/>
      <c r="C170" s="576" t="s">
        <v>414</v>
      </c>
      <c r="D170" s="577"/>
      <c r="E170" s="577"/>
      <c r="F170" s="577"/>
      <c r="G170" s="577"/>
      <c r="H170" s="578"/>
      <c r="I170" s="198">
        <f>SUM(I162:I169)</f>
        <v>9.34</v>
      </c>
      <c r="J170" s="633"/>
      <c r="K170" s="646">
        <f>SUM(K162:K169)</f>
        <v>9.34</v>
      </c>
      <c r="L170" s="595"/>
      <c r="M170" s="598"/>
    </row>
    <row r="171" s="119" customFormat="1" customHeight="1" spans="1:13">
      <c r="A171" s="147"/>
      <c r="B171" s="166"/>
      <c r="C171" s="572" t="s">
        <v>546</v>
      </c>
      <c r="D171" s="573"/>
      <c r="E171" s="573"/>
      <c r="F171" s="573"/>
      <c r="G171" s="573"/>
      <c r="H171" s="573"/>
      <c r="I171" s="573"/>
      <c r="J171" s="573"/>
      <c r="K171" s="573"/>
      <c r="L171" s="573"/>
      <c r="M171" s="631"/>
    </row>
    <row r="172" s="119" customFormat="1" ht="27" customHeight="1" spans="1:13">
      <c r="A172" s="147"/>
      <c r="B172" s="166"/>
      <c r="C172" s="186">
        <v>1</v>
      </c>
      <c r="D172" s="574" t="s">
        <v>547</v>
      </c>
      <c r="E172" s="575"/>
      <c r="F172" s="219"/>
      <c r="G172" s="175" t="s">
        <v>548</v>
      </c>
      <c r="H172" s="563" t="s">
        <v>405</v>
      </c>
      <c r="I172" s="202">
        <v>0.21</v>
      </c>
      <c r="J172" s="148">
        <v>1</v>
      </c>
      <c r="K172" s="148">
        <f t="shared" ref="K172:K177" si="35">(I172*J172)</f>
        <v>0.21</v>
      </c>
      <c r="L172" s="601" t="s">
        <v>549</v>
      </c>
      <c r="M172" s="611" t="s">
        <v>550</v>
      </c>
    </row>
    <row r="173" s="119" customFormat="1" ht="27" customHeight="1" spans="1:13">
      <c r="A173" s="147"/>
      <c r="B173" s="166"/>
      <c r="C173" s="186">
        <v>2</v>
      </c>
      <c r="D173" s="574" t="s">
        <v>551</v>
      </c>
      <c r="E173" s="575"/>
      <c r="F173" s="219"/>
      <c r="G173" s="166"/>
      <c r="H173" s="563" t="s">
        <v>405</v>
      </c>
      <c r="I173" s="202">
        <v>0.21</v>
      </c>
      <c r="J173" s="148">
        <v>1</v>
      </c>
      <c r="K173" s="148">
        <f t="shared" si="35"/>
        <v>0.21</v>
      </c>
      <c r="L173" s="603"/>
      <c r="M173" s="647"/>
    </row>
    <row r="174" s="119" customFormat="1" ht="27" customHeight="1" spans="1:13">
      <c r="A174" s="147"/>
      <c r="B174" s="166"/>
      <c r="C174" s="186">
        <v>3</v>
      </c>
      <c r="D174" s="574" t="s">
        <v>552</v>
      </c>
      <c r="E174" s="575"/>
      <c r="F174" s="219"/>
      <c r="G174" s="166"/>
      <c r="H174" s="563" t="s">
        <v>405</v>
      </c>
      <c r="I174" s="202">
        <v>0.28</v>
      </c>
      <c r="J174" s="148">
        <v>1</v>
      </c>
      <c r="K174" s="148">
        <f t="shared" si="35"/>
        <v>0.28</v>
      </c>
      <c r="L174" s="603"/>
      <c r="M174" s="647"/>
    </row>
    <row r="175" s="119" customFormat="1" ht="27" customHeight="1" spans="1:13">
      <c r="A175" s="147"/>
      <c r="B175" s="166"/>
      <c r="C175" s="186">
        <v>4</v>
      </c>
      <c r="D175" s="574" t="s">
        <v>553</v>
      </c>
      <c r="E175" s="575"/>
      <c r="F175" s="219"/>
      <c r="G175" s="166"/>
      <c r="H175" s="563" t="s">
        <v>405</v>
      </c>
      <c r="I175" s="202">
        <v>0.28</v>
      </c>
      <c r="J175" s="148">
        <v>1</v>
      </c>
      <c r="K175" s="148">
        <f t="shared" si="35"/>
        <v>0.28</v>
      </c>
      <c r="L175" s="603"/>
      <c r="M175" s="647"/>
    </row>
    <row r="176" s="119" customFormat="1" ht="27" customHeight="1" spans="1:14">
      <c r="A176" s="147"/>
      <c r="B176" s="166"/>
      <c r="C176" s="186">
        <v>5</v>
      </c>
      <c r="D176" s="574" t="s">
        <v>531</v>
      </c>
      <c r="E176" s="575"/>
      <c r="F176" s="219"/>
      <c r="G176" s="166"/>
      <c r="H176" s="563" t="s">
        <v>405</v>
      </c>
      <c r="I176" s="202">
        <v>1.5</v>
      </c>
      <c r="J176" s="148">
        <v>1</v>
      </c>
      <c r="K176" s="148">
        <f t="shared" si="35"/>
        <v>1.5</v>
      </c>
      <c r="L176" s="603"/>
      <c r="M176" s="647"/>
      <c r="N176" s="119" t="s">
        <v>521</v>
      </c>
    </row>
    <row r="177" s="119" customFormat="1" ht="27" customHeight="1" spans="1:13">
      <c r="A177" s="147"/>
      <c r="B177" s="166"/>
      <c r="C177" s="186">
        <v>6</v>
      </c>
      <c r="D177" s="574" t="s">
        <v>532</v>
      </c>
      <c r="E177" s="575"/>
      <c r="F177" s="219"/>
      <c r="G177" s="166"/>
      <c r="H177" s="563" t="s">
        <v>405</v>
      </c>
      <c r="I177" s="202">
        <v>1.5</v>
      </c>
      <c r="J177" s="148">
        <v>1</v>
      </c>
      <c r="K177" s="148">
        <f t="shared" si="35"/>
        <v>1.5</v>
      </c>
      <c r="L177" s="603"/>
      <c r="M177" s="647"/>
    </row>
    <row r="178" s="119" customFormat="1" ht="27" customHeight="1" spans="1:13">
      <c r="A178" s="147"/>
      <c r="B178" s="166"/>
      <c r="C178" s="186">
        <v>7</v>
      </c>
      <c r="D178" s="574" t="s">
        <v>554</v>
      </c>
      <c r="E178" s="575"/>
      <c r="F178" s="219"/>
      <c r="G178" s="166"/>
      <c r="H178" s="563" t="s">
        <v>405</v>
      </c>
      <c r="I178" s="202">
        <v>1.5</v>
      </c>
      <c r="J178" s="148">
        <v>1</v>
      </c>
      <c r="K178" s="148">
        <f t="shared" ref="K178:K179" si="36">(I178*J178)</f>
        <v>1.5</v>
      </c>
      <c r="L178" s="603"/>
      <c r="M178" s="647"/>
    </row>
    <row r="179" s="119" customFormat="1" ht="27" customHeight="1" spans="1:13">
      <c r="A179" s="147"/>
      <c r="B179" s="166"/>
      <c r="C179" s="186">
        <v>8</v>
      </c>
      <c r="D179" s="574" t="s">
        <v>555</v>
      </c>
      <c r="E179" s="575"/>
      <c r="F179" s="219"/>
      <c r="G179" s="166"/>
      <c r="H179" s="563" t="s">
        <v>405</v>
      </c>
      <c r="I179" s="202">
        <v>3</v>
      </c>
      <c r="J179" s="148">
        <v>1</v>
      </c>
      <c r="K179" s="148">
        <f t="shared" si="36"/>
        <v>3</v>
      </c>
      <c r="L179" s="603"/>
      <c r="M179" s="647"/>
    </row>
    <row r="180" s="119" customFormat="1" ht="27" customHeight="1" spans="1:13">
      <c r="A180" s="147"/>
      <c r="B180" s="166"/>
      <c r="C180" s="232">
        <v>9</v>
      </c>
      <c r="D180" s="417" t="s">
        <v>556</v>
      </c>
      <c r="E180" s="643"/>
      <c r="F180" s="644"/>
      <c r="G180" s="166"/>
      <c r="H180" s="645" t="s">
        <v>405</v>
      </c>
      <c r="I180" s="202">
        <v>1.5</v>
      </c>
      <c r="J180" s="148">
        <v>1</v>
      </c>
      <c r="K180" s="148">
        <f t="shared" ref="K180" si="37">(I180*J180)</f>
        <v>1.5</v>
      </c>
      <c r="L180" s="603"/>
      <c r="M180" s="647"/>
    </row>
    <row r="181" s="119" customFormat="1" ht="42" customHeight="1" spans="1:14">
      <c r="A181" s="147"/>
      <c r="B181" s="166"/>
      <c r="C181" s="186">
        <v>10</v>
      </c>
      <c r="D181" s="205" t="s">
        <v>557</v>
      </c>
      <c r="E181" s="205"/>
      <c r="F181" s="205"/>
      <c r="G181" s="167"/>
      <c r="H181" s="645" t="s">
        <v>405</v>
      </c>
      <c r="I181" s="202">
        <v>0.66</v>
      </c>
      <c r="J181" s="148">
        <v>0.5</v>
      </c>
      <c r="K181" s="148">
        <f t="shared" ref="K181" si="38">(I181*J181)</f>
        <v>0.33</v>
      </c>
      <c r="L181" s="613" t="s">
        <v>549</v>
      </c>
      <c r="M181" s="614" t="s">
        <v>558</v>
      </c>
      <c r="N181" s="119" t="s">
        <v>521</v>
      </c>
    </row>
    <row r="182" s="557" customFormat="1" customHeight="1" spans="1:13">
      <c r="A182" s="173"/>
      <c r="B182" s="424"/>
      <c r="C182" s="576" t="s">
        <v>414</v>
      </c>
      <c r="D182" s="577"/>
      <c r="E182" s="577"/>
      <c r="F182" s="577"/>
      <c r="G182" s="577"/>
      <c r="H182" s="578"/>
      <c r="I182" s="198">
        <f>SUM(I172:I181)</f>
        <v>10.64</v>
      </c>
      <c r="J182" s="633"/>
      <c r="K182" s="646">
        <f>SUM(K172:K181)</f>
        <v>10.31</v>
      </c>
      <c r="L182" s="595"/>
      <c r="M182" s="598"/>
    </row>
    <row r="183" s="557" customFormat="1" customHeight="1" spans="1:13">
      <c r="A183" s="173"/>
      <c r="B183" s="424"/>
      <c r="C183" s="579" t="s">
        <v>559</v>
      </c>
      <c r="D183" s="580"/>
      <c r="E183" s="580"/>
      <c r="F183" s="580"/>
      <c r="G183" s="580"/>
      <c r="H183" s="580"/>
      <c r="I183" s="580"/>
      <c r="J183" s="580"/>
      <c r="K183" s="580"/>
      <c r="L183" s="580"/>
      <c r="M183" s="610"/>
    </row>
    <row r="184" s="557" customFormat="1" ht="29.25" customHeight="1" spans="1:13">
      <c r="A184" s="173"/>
      <c r="B184" s="424"/>
      <c r="C184" s="202">
        <v>1</v>
      </c>
      <c r="D184" s="574" t="s">
        <v>534</v>
      </c>
      <c r="E184" s="575"/>
      <c r="F184" s="219"/>
      <c r="G184" s="582" t="s">
        <v>560</v>
      </c>
      <c r="H184" s="203" t="s">
        <v>418</v>
      </c>
      <c r="I184" s="202">
        <v>0.57</v>
      </c>
      <c r="J184" s="148">
        <v>1</v>
      </c>
      <c r="K184" s="148">
        <f>(I184*J184)</f>
        <v>0.57</v>
      </c>
      <c r="L184" s="601" t="s">
        <v>561</v>
      </c>
      <c r="M184" s="616" t="s">
        <v>562</v>
      </c>
    </row>
    <row r="185" s="557" customFormat="1" ht="29.25" customHeight="1" spans="1:13">
      <c r="A185" s="173"/>
      <c r="B185" s="424"/>
      <c r="C185" s="202">
        <v>2</v>
      </c>
      <c r="D185" s="574" t="s">
        <v>563</v>
      </c>
      <c r="E185" s="575"/>
      <c r="F185" s="219"/>
      <c r="G185" s="583"/>
      <c r="H185" s="203" t="s">
        <v>418</v>
      </c>
      <c r="I185" s="202">
        <v>0.57</v>
      </c>
      <c r="J185" s="148">
        <v>1</v>
      </c>
      <c r="K185" s="148">
        <f>(I185*J185)</f>
        <v>0.57</v>
      </c>
      <c r="L185" s="603"/>
      <c r="M185" s="604"/>
    </row>
    <row r="186" s="557" customFormat="1" ht="29.25" customHeight="1" spans="1:13">
      <c r="A186" s="173"/>
      <c r="B186" s="424"/>
      <c r="C186" s="202">
        <v>3</v>
      </c>
      <c r="D186" s="574" t="s">
        <v>564</v>
      </c>
      <c r="E186" s="575"/>
      <c r="F186" s="219"/>
      <c r="G186" s="583"/>
      <c r="H186" s="203" t="s">
        <v>418</v>
      </c>
      <c r="I186" s="202">
        <v>0.57</v>
      </c>
      <c r="J186" s="202">
        <v>1</v>
      </c>
      <c r="K186" s="202">
        <f t="shared" ref="K186:K188" si="39">SUM(I186*J186)</f>
        <v>0.57</v>
      </c>
      <c r="L186" s="603"/>
      <c r="M186" s="604"/>
    </row>
    <row r="187" s="557" customFormat="1" ht="29.25" customHeight="1" spans="1:14">
      <c r="A187" s="173"/>
      <c r="B187" s="424"/>
      <c r="C187" s="202">
        <v>4</v>
      </c>
      <c r="D187" s="574" t="s">
        <v>565</v>
      </c>
      <c r="E187" s="575"/>
      <c r="F187" s="219"/>
      <c r="G187" s="583"/>
      <c r="H187" s="203" t="s">
        <v>418</v>
      </c>
      <c r="I187" s="202">
        <v>0.85</v>
      </c>
      <c r="J187" s="202">
        <v>1</v>
      </c>
      <c r="K187" s="202">
        <f t="shared" si="39"/>
        <v>0.85</v>
      </c>
      <c r="L187" s="603"/>
      <c r="M187" s="604"/>
      <c r="N187" s="119" t="s">
        <v>521</v>
      </c>
    </row>
    <row r="188" s="557" customFormat="1" ht="29.25" customHeight="1" spans="1:13">
      <c r="A188" s="173"/>
      <c r="B188" s="424"/>
      <c r="C188" s="202">
        <v>5</v>
      </c>
      <c r="D188" s="574" t="s">
        <v>566</v>
      </c>
      <c r="E188" s="575"/>
      <c r="F188" s="219"/>
      <c r="G188" s="583"/>
      <c r="H188" s="203" t="s">
        <v>418</v>
      </c>
      <c r="I188" s="202">
        <v>0.71</v>
      </c>
      <c r="J188" s="202">
        <v>1</v>
      </c>
      <c r="K188" s="202">
        <f t="shared" si="39"/>
        <v>0.71</v>
      </c>
      <c r="L188" s="603"/>
      <c r="M188" s="604"/>
    </row>
    <row r="189" s="557" customFormat="1" ht="29.25" customHeight="1" spans="1:13">
      <c r="A189" s="173"/>
      <c r="B189" s="424"/>
      <c r="C189" s="202">
        <v>6</v>
      </c>
      <c r="D189" s="574" t="s">
        <v>542</v>
      </c>
      <c r="E189" s="575"/>
      <c r="F189" s="219"/>
      <c r="G189" s="583"/>
      <c r="H189" s="203" t="s">
        <v>418</v>
      </c>
      <c r="I189" s="202">
        <v>3</v>
      </c>
      <c r="J189" s="202">
        <v>1</v>
      </c>
      <c r="K189" s="202">
        <f t="shared" ref="K189:K191" si="40">SUM(I189*J189)</f>
        <v>3</v>
      </c>
      <c r="L189" s="603"/>
      <c r="M189" s="604"/>
    </row>
    <row r="190" s="557" customFormat="1" ht="29.25" customHeight="1" spans="1:13">
      <c r="A190" s="173"/>
      <c r="B190" s="424"/>
      <c r="C190" s="202">
        <v>7</v>
      </c>
      <c r="D190" s="574" t="s">
        <v>567</v>
      </c>
      <c r="E190" s="575"/>
      <c r="F190" s="219"/>
      <c r="G190" s="583"/>
      <c r="H190" s="203" t="s">
        <v>418</v>
      </c>
      <c r="I190" s="202">
        <v>3</v>
      </c>
      <c r="J190" s="202">
        <v>1</v>
      </c>
      <c r="K190" s="202">
        <f t="shared" si="40"/>
        <v>3</v>
      </c>
      <c r="L190" s="603"/>
      <c r="M190" s="604"/>
    </row>
    <row r="191" s="557" customFormat="1" ht="29.25" customHeight="1" spans="1:13">
      <c r="A191" s="173"/>
      <c r="B191" s="424"/>
      <c r="C191" s="202">
        <v>8</v>
      </c>
      <c r="D191" s="574" t="s">
        <v>568</v>
      </c>
      <c r="E191" s="575"/>
      <c r="F191" s="219"/>
      <c r="G191" s="583"/>
      <c r="H191" s="203" t="s">
        <v>418</v>
      </c>
      <c r="I191" s="202">
        <v>1.5</v>
      </c>
      <c r="J191" s="202">
        <v>0.5</v>
      </c>
      <c r="K191" s="202">
        <f t="shared" si="40"/>
        <v>0.75</v>
      </c>
      <c r="L191" s="603"/>
      <c r="M191" s="604"/>
    </row>
    <row r="192" s="557" customFormat="1" customHeight="1" spans="1:13">
      <c r="A192" s="173"/>
      <c r="B192" s="424"/>
      <c r="C192" s="576" t="s">
        <v>414</v>
      </c>
      <c r="D192" s="577"/>
      <c r="E192" s="577"/>
      <c r="F192" s="577"/>
      <c r="G192" s="577"/>
      <c r="H192" s="578"/>
      <c r="I192" s="198">
        <f>SUM(I184:I191)</f>
        <v>10.77</v>
      </c>
      <c r="J192" s="605"/>
      <c r="K192" s="606">
        <f>SUM(K184:K191)</f>
        <v>10.02</v>
      </c>
      <c r="L192" s="607"/>
      <c r="M192" s="608"/>
    </row>
    <row r="193" s="119" customFormat="1" customHeight="1" spans="1:13">
      <c r="A193" s="147"/>
      <c r="B193" s="166"/>
      <c r="C193" s="572" t="s">
        <v>569</v>
      </c>
      <c r="D193" s="573"/>
      <c r="E193" s="573"/>
      <c r="F193" s="573"/>
      <c r="G193" s="573"/>
      <c r="H193" s="573"/>
      <c r="I193" s="573"/>
      <c r="J193" s="573"/>
      <c r="K193" s="573"/>
      <c r="L193" s="573"/>
      <c r="M193" s="631"/>
    </row>
    <row r="194" s="119" customFormat="1" ht="27" customHeight="1" spans="1:13">
      <c r="A194" s="147"/>
      <c r="B194" s="166"/>
      <c r="C194" s="148">
        <v>1</v>
      </c>
      <c r="D194" s="574" t="s">
        <v>570</v>
      </c>
      <c r="E194" s="575"/>
      <c r="F194" s="219"/>
      <c r="G194" s="175" t="s">
        <v>571</v>
      </c>
      <c r="H194" s="563" t="s">
        <v>405</v>
      </c>
      <c r="I194" s="202">
        <v>0.42</v>
      </c>
      <c r="J194" s="148">
        <v>1</v>
      </c>
      <c r="K194" s="148">
        <f t="shared" ref="K194:K195" si="41">(I194*J194)</f>
        <v>0.42</v>
      </c>
      <c r="L194" s="601" t="s">
        <v>572</v>
      </c>
      <c r="M194" s="611" t="s">
        <v>573</v>
      </c>
    </row>
    <row r="195" s="119" customFormat="1" ht="27" customHeight="1" spans="1:13">
      <c r="A195" s="147"/>
      <c r="B195" s="166"/>
      <c r="C195" s="148">
        <v>2</v>
      </c>
      <c r="D195" s="574" t="s">
        <v>574</v>
      </c>
      <c r="E195" s="575"/>
      <c r="F195" s="219"/>
      <c r="G195" s="166"/>
      <c r="H195" s="563" t="s">
        <v>405</v>
      </c>
      <c r="I195" s="202">
        <v>0.57</v>
      </c>
      <c r="J195" s="148">
        <v>1</v>
      </c>
      <c r="K195" s="148">
        <f t="shared" si="41"/>
        <v>0.57</v>
      </c>
      <c r="L195" s="603"/>
      <c r="M195" s="612"/>
    </row>
    <row r="196" s="119" customFormat="1" ht="27" customHeight="1" spans="1:13">
      <c r="A196" s="147"/>
      <c r="B196" s="166"/>
      <c r="C196" s="148">
        <v>3</v>
      </c>
      <c r="D196" s="574" t="s">
        <v>575</v>
      </c>
      <c r="E196" s="575"/>
      <c r="F196" s="219"/>
      <c r="G196" s="166"/>
      <c r="H196" s="563" t="s">
        <v>405</v>
      </c>
      <c r="I196" s="202">
        <v>0.57</v>
      </c>
      <c r="J196" s="148">
        <v>1</v>
      </c>
      <c r="K196" s="148">
        <f t="shared" ref="K196" si="42">(I196*J196)</f>
        <v>0.57</v>
      </c>
      <c r="L196" s="603"/>
      <c r="M196" s="612"/>
    </row>
    <row r="197" s="119" customFormat="1" ht="27" customHeight="1" spans="1:13">
      <c r="A197" s="147"/>
      <c r="B197" s="166"/>
      <c r="C197" s="148">
        <v>4</v>
      </c>
      <c r="D197" s="574" t="s">
        <v>576</v>
      </c>
      <c r="E197" s="575"/>
      <c r="F197" s="219"/>
      <c r="G197" s="166"/>
      <c r="H197" s="563" t="s">
        <v>405</v>
      </c>
      <c r="I197" s="202">
        <v>0.57</v>
      </c>
      <c r="J197" s="148">
        <v>1</v>
      </c>
      <c r="K197" s="148">
        <f t="shared" ref="K197" si="43">(I197*J197)</f>
        <v>0.57</v>
      </c>
      <c r="L197" s="603"/>
      <c r="M197" s="612"/>
    </row>
    <row r="198" s="119" customFormat="1" ht="27" customHeight="1" spans="1:14">
      <c r="A198" s="147"/>
      <c r="B198" s="166"/>
      <c r="C198" s="148">
        <v>5</v>
      </c>
      <c r="D198" s="574" t="s">
        <v>577</v>
      </c>
      <c r="E198" s="575"/>
      <c r="F198" s="219"/>
      <c r="G198" s="166"/>
      <c r="H198" s="563" t="s">
        <v>405</v>
      </c>
      <c r="I198" s="202">
        <v>0.57</v>
      </c>
      <c r="J198" s="148">
        <v>1</v>
      </c>
      <c r="K198" s="148">
        <f t="shared" ref="K198:K202" si="44">(I198*J198)</f>
        <v>0.57</v>
      </c>
      <c r="L198" s="603"/>
      <c r="M198" s="612"/>
      <c r="N198" s="119" t="s">
        <v>521</v>
      </c>
    </row>
    <row r="199" s="119" customFormat="1" ht="27" customHeight="1" spans="1:13">
      <c r="A199" s="147"/>
      <c r="B199" s="166"/>
      <c r="C199" s="148">
        <v>6</v>
      </c>
      <c r="D199" s="574" t="s">
        <v>578</v>
      </c>
      <c r="E199" s="575"/>
      <c r="F199" s="219"/>
      <c r="G199" s="166"/>
      <c r="H199" s="563" t="s">
        <v>405</v>
      </c>
      <c r="I199" s="202">
        <v>0.57</v>
      </c>
      <c r="J199" s="148">
        <v>1</v>
      </c>
      <c r="K199" s="148">
        <f t="shared" si="44"/>
        <v>0.57</v>
      </c>
      <c r="L199" s="603"/>
      <c r="M199" s="612"/>
    </row>
    <row r="200" s="119" customFormat="1" ht="27" customHeight="1" spans="1:13">
      <c r="A200" s="147"/>
      <c r="B200" s="166"/>
      <c r="C200" s="148">
        <v>7</v>
      </c>
      <c r="D200" s="574" t="s">
        <v>555</v>
      </c>
      <c r="E200" s="575"/>
      <c r="F200" s="219"/>
      <c r="G200" s="166"/>
      <c r="H200" s="563" t="s">
        <v>405</v>
      </c>
      <c r="I200" s="202">
        <v>3</v>
      </c>
      <c r="J200" s="148">
        <v>1</v>
      </c>
      <c r="K200" s="148">
        <f t="shared" si="44"/>
        <v>3</v>
      </c>
      <c r="L200" s="603"/>
      <c r="M200" s="612"/>
    </row>
    <row r="201" s="119" customFormat="1" ht="27" customHeight="1" spans="1:13">
      <c r="A201" s="147"/>
      <c r="B201" s="166"/>
      <c r="C201" s="148">
        <v>8</v>
      </c>
      <c r="D201" s="574" t="s">
        <v>579</v>
      </c>
      <c r="E201" s="575"/>
      <c r="F201" s="219"/>
      <c r="G201" s="166"/>
      <c r="H201" s="563" t="s">
        <v>405</v>
      </c>
      <c r="I201" s="202">
        <v>3</v>
      </c>
      <c r="J201" s="148">
        <v>1</v>
      </c>
      <c r="K201" s="148">
        <f t="shared" si="44"/>
        <v>3</v>
      </c>
      <c r="L201" s="603"/>
      <c r="M201" s="612"/>
    </row>
    <row r="202" s="119" customFormat="1" ht="27" customHeight="1" spans="1:13">
      <c r="A202" s="147"/>
      <c r="B202" s="166"/>
      <c r="C202" s="148">
        <v>9</v>
      </c>
      <c r="D202" s="417" t="s">
        <v>556</v>
      </c>
      <c r="E202" s="643"/>
      <c r="F202" s="644"/>
      <c r="G202" s="166"/>
      <c r="H202" s="563" t="s">
        <v>405</v>
      </c>
      <c r="I202" s="202">
        <v>1.5</v>
      </c>
      <c r="J202" s="148">
        <v>0.5</v>
      </c>
      <c r="K202" s="148">
        <f t="shared" si="44"/>
        <v>0.75</v>
      </c>
      <c r="L202" s="603"/>
      <c r="M202" s="612"/>
    </row>
    <row r="203" s="557" customFormat="1" customHeight="1" spans="1:13">
      <c r="A203" s="173"/>
      <c r="B203" s="424"/>
      <c r="C203" s="576" t="s">
        <v>414</v>
      </c>
      <c r="D203" s="577"/>
      <c r="E203" s="577"/>
      <c r="F203" s="577"/>
      <c r="G203" s="577"/>
      <c r="H203" s="578"/>
      <c r="I203" s="198">
        <f>SUM(I194:I202)</f>
        <v>10.77</v>
      </c>
      <c r="J203" s="605"/>
      <c r="K203" s="606">
        <f>SUM(K194:K202)</f>
        <v>10.02</v>
      </c>
      <c r="L203" s="607"/>
      <c r="M203" s="608"/>
    </row>
    <row r="204" s="557" customFormat="1" customHeight="1" spans="1:13">
      <c r="A204" s="173"/>
      <c r="B204" s="424"/>
      <c r="C204" s="579" t="s">
        <v>580</v>
      </c>
      <c r="D204" s="580"/>
      <c r="E204" s="580"/>
      <c r="F204" s="580"/>
      <c r="G204" s="580"/>
      <c r="H204" s="580"/>
      <c r="I204" s="580"/>
      <c r="J204" s="580"/>
      <c r="K204" s="580"/>
      <c r="L204" s="580"/>
      <c r="M204" s="610"/>
    </row>
    <row r="205" s="557" customFormat="1" ht="28.5" customHeight="1" spans="1:13">
      <c r="A205" s="173"/>
      <c r="B205" s="424"/>
      <c r="C205" s="202">
        <v>1</v>
      </c>
      <c r="D205" s="574" t="s">
        <v>534</v>
      </c>
      <c r="E205" s="575"/>
      <c r="F205" s="219"/>
      <c r="G205" s="583" t="s">
        <v>581</v>
      </c>
      <c r="H205" s="203" t="s">
        <v>418</v>
      </c>
      <c r="I205" s="202">
        <v>0.57</v>
      </c>
      <c r="J205" s="202">
        <v>1</v>
      </c>
      <c r="K205" s="202">
        <f t="shared" ref="K205:K213" si="45">SUM(I205*J205)</f>
        <v>0.57</v>
      </c>
      <c r="L205" s="603" t="s">
        <v>582</v>
      </c>
      <c r="M205" s="664" t="s">
        <v>583</v>
      </c>
    </row>
    <row r="206" s="557" customFormat="1" ht="32.25" customHeight="1" spans="1:13">
      <c r="A206" s="173"/>
      <c r="B206" s="424"/>
      <c r="C206" s="202">
        <v>2</v>
      </c>
      <c r="D206" s="574" t="s">
        <v>563</v>
      </c>
      <c r="E206" s="575"/>
      <c r="F206" s="219"/>
      <c r="G206" s="583"/>
      <c r="H206" s="203" t="s">
        <v>418</v>
      </c>
      <c r="I206" s="202">
        <v>0.57</v>
      </c>
      <c r="J206" s="202">
        <v>1</v>
      </c>
      <c r="K206" s="202">
        <f t="shared" si="45"/>
        <v>0.57</v>
      </c>
      <c r="L206" s="603"/>
      <c r="M206" s="604"/>
    </row>
    <row r="207" s="557" customFormat="1" ht="29.25" customHeight="1" spans="1:13">
      <c r="A207" s="173"/>
      <c r="B207" s="424"/>
      <c r="C207" s="202">
        <v>3</v>
      </c>
      <c r="D207" s="574" t="s">
        <v>584</v>
      </c>
      <c r="E207" s="575"/>
      <c r="F207" s="219"/>
      <c r="G207" s="583"/>
      <c r="H207" s="203" t="s">
        <v>418</v>
      </c>
      <c r="I207" s="202">
        <v>0.57</v>
      </c>
      <c r="J207" s="202">
        <v>1</v>
      </c>
      <c r="K207" s="202">
        <f t="shared" si="45"/>
        <v>0.57</v>
      </c>
      <c r="L207" s="603"/>
      <c r="M207" s="604"/>
    </row>
    <row r="208" s="557" customFormat="1" ht="29.25" customHeight="1" spans="1:13">
      <c r="A208" s="173"/>
      <c r="B208" s="424"/>
      <c r="C208" s="202">
        <v>4</v>
      </c>
      <c r="D208" s="574" t="s">
        <v>564</v>
      </c>
      <c r="E208" s="575"/>
      <c r="F208" s="219"/>
      <c r="G208" s="583"/>
      <c r="H208" s="203" t="s">
        <v>418</v>
      </c>
      <c r="I208" s="202">
        <v>0.57</v>
      </c>
      <c r="J208" s="202">
        <v>1</v>
      </c>
      <c r="K208" s="202">
        <f t="shared" si="45"/>
        <v>0.57</v>
      </c>
      <c r="L208" s="603"/>
      <c r="M208" s="604"/>
    </row>
    <row r="209" s="557" customFormat="1" ht="29.25" customHeight="1" spans="1:14">
      <c r="A209" s="173"/>
      <c r="B209" s="424"/>
      <c r="C209" s="202">
        <v>5</v>
      </c>
      <c r="D209" s="574" t="s">
        <v>585</v>
      </c>
      <c r="E209" s="575"/>
      <c r="F209" s="219"/>
      <c r="G209" s="583"/>
      <c r="H209" s="203" t="s">
        <v>418</v>
      </c>
      <c r="I209" s="202">
        <v>1.29</v>
      </c>
      <c r="J209" s="148">
        <v>1</v>
      </c>
      <c r="K209" s="202">
        <f t="shared" si="45"/>
        <v>1.29</v>
      </c>
      <c r="L209" s="603"/>
      <c r="M209" s="604"/>
      <c r="N209" s="119" t="s">
        <v>521</v>
      </c>
    </row>
    <row r="210" s="557" customFormat="1" ht="29.25" customHeight="1" spans="1:13">
      <c r="A210" s="173"/>
      <c r="B210" s="424"/>
      <c r="C210" s="202">
        <v>6</v>
      </c>
      <c r="D210" s="574" t="s">
        <v>586</v>
      </c>
      <c r="E210" s="575"/>
      <c r="F210" s="219"/>
      <c r="G210" s="583"/>
      <c r="H210" s="203" t="s">
        <v>418</v>
      </c>
      <c r="I210" s="202">
        <v>1.29</v>
      </c>
      <c r="J210" s="202">
        <v>1</v>
      </c>
      <c r="K210" s="202">
        <f t="shared" si="45"/>
        <v>1.29</v>
      </c>
      <c r="L210" s="603"/>
      <c r="M210" s="604"/>
    </row>
    <row r="211" s="557" customFormat="1" ht="29.25" customHeight="1" spans="1:13">
      <c r="A211" s="173"/>
      <c r="B211" s="424"/>
      <c r="C211" s="202">
        <v>7</v>
      </c>
      <c r="D211" s="574" t="s">
        <v>587</v>
      </c>
      <c r="E211" s="575"/>
      <c r="F211" s="219"/>
      <c r="G211" s="583"/>
      <c r="H211" s="203" t="s">
        <v>418</v>
      </c>
      <c r="I211" s="202">
        <v>1.29</v>
      </c>
      <c r="J211" s="202">
        <v>1</v>
      </c>
      <c r="K211" s="202">
        <f t="shared" si="45"/>
        <v>1.29</v>
      </c>
      <c r="L211" s="603"/>
      <c r="M211" s="604"/>
    </row>
    <row r="212" s="557" customFormat="1" ht="29.25" customHeight="1" spans="1:13">
      <c r="A212" s="173"/>
      <c r="B212" s="424"/>
      <c r="C212" s="202">
        <v>8</v>
      </c>
      <c r="D212" s="574" t="s">
        <v>542</v>
      </c>
      <c r="E212" s="575"/>
      <c r="F212" s="219"/>
      <c r="G212" s="583"/>
      <c r="H212" s="203" t="s">
        <v>418</v>
      </c>
      <c r="I212" s="202">
        <v>3</v>
      </c>
      <c r="J212" s="148">
        <v>1</v>
      </c>
      <c r="K212" s="202">
        <f t="shared" si="45"/>
        <v>3</v>
      </c>
      <c r="L212" s="603"/>
      <c r="M212" s="604"/>
    </row>
    <row r="213" s="557" customFormat="1" ht="29.25" customHeight="1" spans="1:13">
      <c r="A213" s="173"/>
      <c r="B213" s="424"/>
      <c r="C213" s="202">
        <v>9</v>
      </c>
      <c r="D213" s="574" t="s">
        <v>568</v>
      </c>
      <c r="E213" s="575"/>
      <c r="F213" s="219"/>
      <c r="G213" s="583"/>
      <c r="H213" s="203" t="s">
        <v>418</v>
      </c>
      <c r="I213" s="202">
        <v>1.5</v>
      </c>
      <c r="J213" s="202">
        <v>0.5</v>
      </c>
      <c r="K213" s="202">
        <f t="shared" si="45"/>
        <v>0.75</v>
      </c>
      <c r="L213" s="603"/>
      <c r="M213" s="604"/>
    </row>
    <row r="214" s="557" customFormat="1" customHeight="1" spans="1:13">
      <c r="A214" s="173"/>
      <c r="B214" s="424"/>
      <c r="C214" s="576" t="s">
        <v>414</v>
      </c>
      <c r="D214" s="577"/>
      <c r="E214" s="577"/>
      <c r="F214" s="577"/>
      <c r="G214" s="577"/>
      <c r="H214" s="578"/>
      <c r="I214" s="198">
        <f>SUM(I205:I213)</f>
        <v>10.65</v>
      </c>
      <c r="J214" s="605"/>
      <c r="K214" s="640">
        <f>SUM(K205:K213)</f>
        <v>9.9</v>
      </c>
      <c r="L214" s="607"/>
      <c r="M214" s="608"/>
    </row>
    <row r="215" s="119" customFormat="1" customHeight="1" spans="1:13">
      <c r="A215" s="147"/>
      <c r="B215" s="166"/>
      <c r="C215" s="572" t="s">
        <v>588</v>
      </c>
      <c r="D215" s="573"/>
      <c r="E215" s="573"/>
      <c r="F215" s="573"/>
      <c r="G215" s="573"/>
      <c r="H215" s="573"/>
      <c r="I215" s="573"/>
      <c r="J215" s="573"/>
      <c r="K215" s="573"/>
      <c r="L215" s="573"/>
      <c r="M215" s="631"/>
    </row>
    <row r="216" s="119" customFormat="1" ht="27" customHeight="1" spans="1:13">
      <c r="A216" s="147"/>
      <c r="B216" s="166"/>
      <c r="C216" s="186">
        <v>1</v>
      </c>
      <c r="D216" s="574" t="s">
        <v>589</v>
      </c>
      <c r="E216" s="575"/>
      <c r="F216" s="219"/>
      <c r="G216" s="175" t="s">
        <v>590</v>
      </c>
      <c r="H216" s="563" t="s">
        <v>405</v>
      </c>
      <c r="I216" s="202">
        <v>2</v>
      </c>
      <c r="J216" s="148">
        <v>1</v>
      </c>
      <c r="K216" s="148">
        <f t="shared" ref="K216:K220" si="46">(I216*J216)</f>
        <v>2</v>
      </c>
      <c r="L216" s="601" t="s">
        <v>591</v>
      </c>
      <c r="M216" s="611" t="s">
        <v>592</v>
      </c>
    </row>
    <row r="217" s="119" customFormat="1" ht="27" customHeight="1" spans="1:13">
      <c r="A217" s="147"/>
      <c r="B217" s="166"/>
      <c r="C217" s="186">
        <v>2</v>
      </c>
      <c r="D217" s="574" t="s">
        <v>593</v>
      </c>
      <c r="E217" s="575"/>
      <c r="F217" s="219"/>
      <c r="G217" s="166"/>
      <c r="H217" s="563" t="s">
        <v>405</v>
      </c>
      <c r="I217" s="202">
        <v>2</v>
      </c>
      <c r="J217" s="148">
        <v>1</v>
      </c>
      <c r="K217" s="148">
        <f t="shared" si="46"/>
        <v>2</v>
      </c>
      <c r="L217" s="603"/>
      <c r="M217" s="612"/>
    </row>
    <row r="218" s="119" customFormat="1" ht="27" customHeight="1" spans="1:14">
      <c r="A218" s="147"/>
      <c r="B218" s="166"/>
      <c r="C218" s="186">
        <v>3</v>
      </c>
      <c r="D218" s="574" t="s">
        <v>594</v>
      </c>
      <c r="E218" s="575"/>
      <c r="F218" s="219"/>
      <c r="G218" s="166"/>
      <c r="H218" s="563" t="s">
        <v>405</v>
      </c>
      <c r="I218" s="202">
        <v>2</v>
      </c>
      <c r="J218" s="148">
        <v>1</v>
      </c>
      <c r="K218" s="148">
        <f t="shared" si="46"/>
        <v>2</v>
      </c>
      <c r="L218" s="603"/>
      <c r="M218" s="612"/>
      <c r="N218" s="119" t="s">
        <v>521</v>
      </c>
    </row>
    <row r="219" s="119" customFormat="1" ht="27" customHeight="1" spans="1:13">
      <c r="A219" s="147"/>
      <c r="B219" s="166"/>
      <c r="C219" s="186">
        <v>4</v>
      </c>
      <c r="D219" s="574" t="s">
        <v>555</v>
      </c>
      <c r="E219" s="575"/>
      <c r="F219" s="219"/>
      <c r="G219" s="166"/>
      <c r="H219" s="563" t="s">
        <v>405</v>
      </c>
      <c r="I219" s="202">
        <v>3</v>
      </c>
      <c r="J219" s="148">
        <v>1</v>
      </c>
      <c r="K219" s="148">
        <f t="shared" si="46"/>
        <v>3</v>
      </c>
      <c r="L219" s="603"/>
      <c r="M219" s="612"/>
    </row>
    <row r="220" s="119" customFormat="1" ht="27" customHeight="1" spans="1:13">
      <c r="A220" s="147"/>
      <c r="B220" s="166"/>
      <c r="C220" s="186">
        <v>5</v>
      </c>
      <c r="D220" s="574" t="s">
        <v>556</v>
      </c>
      <c r="E220" s="575"/>
      <c r="F220" s="219"/>
      <c r="G220" s="166"/>
      <c r="H220" s="563" t="s">
        <v>405</v>
      </c>
      <c r="I220" s="202">
        <v>1.5</v>
      </c>
      <c r="J220" s="148">
        <v>1</v>
      </c>
      <c r="K220" s="148">
        <f t="shared" si="46"/>
        <v>1.5</v>
      </c>
      <c r="L220" s="603"/>
      <c r="M220" s="612"/>
    </row>
    <row r="221" s="557" customFormat="1" customHeight="1" spans="1:13">
      <c r="A221" s="173"/>
      <c r="B221" s="424"/>
      <c r="C221" s="576" t="s">
        <v>414</v>
      </c>
      <c r="D221" s="577"/>
      <c r="E221" s="577"/>
      <c r="F221" s="577"/>
      <c r="G221" s="577"/>
      <c r="H221" s="578"/>
      <c r="I221" s="198">
        <f>SUM(I216:I220)</f>
        <v>10.5</v>
      </c>
      <c r="J221" s="633"/>
      <c r="K221" s="634">
        <f>SUM(K216:K220)</f>
        <v>10.5</v>
      </c>
      <c r="L221" s="595"/>
      <c r="M221" s="598"/>
    </row>
    <row r="222" s="557" customFormat="1" customHeight="1" spans="1:13">
      <c r="A222" s="173"/>
      <c r="B222" s="424"/>
      <c r="C222" s="579" t="s">
        <v>595</v>
      </c>
      <c r="D222" s="580"/>
      <c r="E222" s="580"/>
      <c r="F222" s="580"/>
      <c r="G222" s="580"/>
      <c r="H222" s="580"/>
      <c r="I222" s="580"/>
      <c r="J222" s="580"/>
      <c r="K222" s="580"/>
      <c r="L222" s="580"/>
      <c r="M222" s="610"/>
    </row>
    <row r="223" s="557" customFormat="1" ht="28.5" customHeight="1" spans="1:13">
      <c r="A223" s="173"/>
      <c r="B223" s="424"/>
      <c r="C223" s="202">
        <v>1</v>
      </c>
      <c r="D223" s="144" t="s">
        <v>596</v>
      </c>
      <c r="E223" s="145"/>
      <c r="F223" s="146"/>
      <c r="G223" s="438" t="s">
        <v>597</v>
      </c>
      <c r="H223" s="203" t="s">
        <v>418</v>
      </c>
      <c r="I223" s="202">
        <v>1.07</v>
      </c>
      <c r="J223" s="202">
        <v>1</v>
      </c>
      <c r="K223" s="202">
        <f t="shared" ref="K223:K225" si="47">SUM(I223*J223)</f>
        <v>1.07</v>
      </c>
      <c r="L223" s="665" t="s">
        <v>598</v>
      </c>
      <c r="M223" s="611" t="s">
        <v>599</v>
      </c>
    </row>
    <row r="224" s="557" customFormat="1" ht="28.5" customHeight="1" spans="1:13">
      <c r="A224" s="173"/>
      <c r="B224" s="424"/>
      <c r="C224" s="202">
        <v>2</v>
      </c>
      <c r="D224" s="574" t="s">
        <v>600</v>
      </c>
      <c r="E224" s="575"/>
      <c r="F224" s="219"/>
      <c r="G224" s="424"/>
      <c r="H224" s="203" t="s">
        <v>418</v>
      </c>
      <c r="I224" s="202">
        <v>1.07</v>
      </c>
      <c r="J224" s="202">
        <v>1</v>
      </c>
      <c r="K224" s="202">
        <f t="shared" si="47"/>
        <v>1.07</v>
      </c>
      <c r="L224" s="666"/>
      <c r="M224" s="667"/>
    </row>
    <row r="225" s="557" customFormat="1" ht="28.5" customHeight="1" spans="1:13">
      <c r="A225" s="173"/>
      <c r="B225" s="424"/>
      <c r="C225" s="202">
        <v>4</v>
      </c>
      <c r="D225" s="574" t="s">
        <v>601</v>
      </c>
      <c r="E225" s="575"/>
      <c r="F225" s="219"/>
      <c r="G225" s="424"/>
      <c r="H225" s="203" t="s">
        <v>418</v>
      </c>
      <c r="I225" s="202">
        <v>1.07</v>
      </c>
      <c r="J225" s="202">
        <v>1</v>
      </c>
      <c r="K225" s="202">
        <f t="shared" si="47"/>
        <v>1.07</v>
      </c>
      <c r="L225" s="666"/>
      <c r="M225" s="667"/>
    </row>
    <row r="226" s="557" customFormat="1" ht="32.25" customHeight="1" spans="1:14">
      <c r="A226" s="173"/>
      <c r="B226" s="424"/>
      <c r="C226" s="202">
        <v>6</v>
      </c>
      <c r="D226" s="574" t="s">
        <v>568</v>
      </c>
      <c r="E226" s="575"/>
      <c r="F226" s="219"/>
      <c r="G226" s="424"/>
      <c r="H226" s="203" t="s">
        <v>418</v>
      </c>
      <c r="I226" s="202">
        <v>1.5</v>
      </c>
      <c r="J226" s="202">
        <v>1</v>
      </c>
      <c r="K226" s="202">
        <f t="shared" ref="K226:K229" si="48">SUM(I226*J226)</f>
        <v>1.5</v>
      </c>
      <c r="L226" s="666"/>
      <c r="M226" s="667"/>
      <c r="N226" s="119" t="s">
        <v>521</v>
      </c>
    </row>
    <row r="227" s="557" customFormat="1" ht="29.25" customHeight="1" spans="1:14">
      <c r="A227" s="173"/>
      <c r="B227" s="424"/>
      <c r="C227" s="202">
        <v>7</v>
      </c>
      <c r="D227" s="574" t="s">
        <v>602</v>
      </c>
      <c r="E227" s="575"/>
      <c r="F227" s="219"/>
      <c r="G227" s="424"/>
      <c r="H227" s="203" t="s">
        <v>418</v>
      </c>
      <c r="I227" s="202">
        <v>1.5</v>
      </c>
      <c r="J227" s="202">
        <v>1</v>
      </c>
      <c r="K227" s="202">
        <f t="shared" si="48"/>
        <v>1.5</v>
      </c>
      <c r="L227" s="666"/>
      <c r="M227" s="667"/>
      <c r="N227" s="557" t="s">
        <v>603</v>
      </c>
    </row>
    <row r="228" s="557" customFormat="1" ht="32.25" customHeight="1" spans="1:13">
      <c r="A228" s="173"/>
      <c r="B228" s="424"/>
      <c r="C228" s="202">
        <v>6</v>
      </c>
      <c r="D228" s="574" t="s">
        <v>604</v>
      </c>
      <c r="E228" s="575"/>
      <c r="F228" s="219"/>
      <c r="G228" s="424"/>
      <c r="H228" s="203" t="s">
        <v>418</v>
      </c>
      <c r="I228" s="202">
        <v>1.07</v>
      </c>
      <c r="J228" s="202">
        <v>1</v>
      </c>
      <c r="K228" s="202">
        <f t="shared" ref="K228" si="49">SUM(I228*J228)</f>
        <v>1.07</v>
      </c>
      <c r="L228" s="666"/>
      <c r="M228" s="667"/>
    </row>
    <row r="229" s="557" customFormat="1" ht="29.25" customHeight="1" spans="1:13">
      <c r="A229" s="173"/>
      <c r="B229" s="424"/>
      <c r="C229" s="202">
        <v>8</v>
      </c>
      <c r="D229" s="574" t="s">
        <v>605</v>
      </c>
      <c r="E229" s="575"/>
      <c r="F229" s="219"/>
      <c r="G229" s="424"/>
      <c r="H229" s="203" t="s">
        <v>418</v>
      </c>
      <c r="I229" s="202">
        <v>3</v>
      </c>
      <c r="J229" s="202">
        <v>1</v>
      </c>
      <c r="K229" s="202">
        <f t="shared" si="48"/>
        <v>3</v>
      </c>
      <c r="L229" s="666"/>
      <c r="M229" s="667"/>
    </row>
    <row r="230" s="557" customFormat="1" customHeight="1" spans="1:13">
      <c r="A230" s="173"/>
      <c r="B230" s="424"/>
      <c r="C230" s="576" t="s">
        <v>414</v>
      </c>
      <c r="D230" s="577"/>
      <c r="E230" s="577"/>
      <c r="F230" s="577"/>
      <c r="G230" s="577"/>
      <c r="H230" s="578"/>
      <c r="I230" s="198">
        <f>SUM(I223:I229)</f>
        <v>10.28</v>
      </c>
      <c r="J230" s="633"/>
      <c r="K230" s="646">
        <f>SUM(K223:K229)</f>
        <v>10.28</v>
      </c>
      <c r="L230" s="595"/>
      <c r="M230" s="598"/>
    </row>
    <row r="231" s="119" customFormat="1" customHeight="1" spans="1:13">
      <c r="A231" s="147"/>
      <c r="B231" s="166"/>
      <c r="C231" s="572" t="s">
        <v>606</v>
      </c>
      <c r="D231" s="573"/>
      <c r="E231" s="573"/>
      <c r="F231" s="573"/>
      <c r="G231" s="573"/>
      <c r="H231" s="573"/>
      <c r="I231" s="573"/>
      <c r="J231" s="573"/>
      <c r="K231" s="573"/>
      <c r="L231" s="573"/>
      <c r="M231" s="631"/>
    </row>
    <row r="232" s="119" customFormat="1" ht="27" customHeight="1" spans="1:13">
      <c r="A232" s="147"/>
      <c r="B232" s="166"/>
      <c r="C232" s="148">
        <v>1</v>
      </c>
      <c r="D232" s="574" t="s">
        <v>607</v>
      </c>
      <c r="E232" s="575"/>
      <c r="F232" s="219"/>
      <c r="G232" s="175" t="s">
        <v>608</v>
      </c>
      <c r="H232" s="563" t="s">
        <v>405</v>
      </c>
      <c r="I232" s="202">
        <v>1</v>
      </c>
      <c r="J232" s="148">
        <v>1</v>
      </c>
      <c r="K232" s="148">
        <f t="shared" ref="K232:K235" si="50">(I232*J232)</f>
        <v>1</v>
      </c>
      <c r="L232" s="601" t="s">
        <v>609</v>
      </c>
      <c r="M232" s="611" t="s">
        <v>610</v>
      </c>
    </row>
    <row r="233" s="119" customFormat="1" ht="27" customHeight="1" spans="1:13">
      <c r="A233" s="147"/>
      <c r="B233" s="166"/>
      <c r="C233" s="148">
        <v>2</v>
      </c>
      <c r="D233" s="574" t="s">
        <v>556</v>
      </c>
      <c r="E233" s="575"/>
      <c r="F233" s="219"/>
      <c r="G233" s="166"/>
      <c r="H233" s="563" t="s">
        <v>405</v>
      </c>
      <c r="I233" s="202">
        <v>1.5</v>
      </c>
      <c r="J233" s="148">
        <v>1</v>
      </c>
      <c r="K233" s="148">
        <f t="shared" si="50"/>
        <v>1.5</v>
      </c>
      <c r="L233" s="603"/>
      <c r="M233" s="612"/>
    </row>
    <row r="234" s="119" customFormat="1" ht="27" customHeight="1" spans="1:13">
      <c r="A234" s="147"/>
      <c r="B234" s="166"/>
      <c r="C234" s="148">
        <v>3</v>
      </c>
      <c r="D234" s="574" t="s">
        <v>611</v>
      </c>
      <c r="E234" s="575"/>
      <c r="F234" s="219"/>
      <c r="G234" s="166"/>
      <c r="H234" s="563" t="s">
        <v>405</v>
      </c>
      <c r="I234" s="202">
        <v>0.86</v>
      </c>
      <c r="J234" s="148">
        <v>1</v>
      </c>
      <c r="K234" s="148">
        <f t="shared" si="50"/>
        <v>0.86</v>
      </c>
      <c r="L234" s="603"/>
      <c r="M234" s="612"/>
    </row>
    <row r="235" s="119" customFormat="1" ht="27" customHeight="1" spans="1:13">
      <c r="A235" s="147"/>
      <c r="B235" s="166"/>
      <c r="C235" s="148">
        <v>4</v>
      </c>
      <c r="D235" s="574" t="s">
        <v>612</v>
      </c>
      <c r="E235" s="575"/>
      <c r="F235" s="219"/>
      <c r="G235" s="166"/>
      <c r="H235" s="563" t="s">
        <v>405</v>
      </c>
      <c r="I235" s="202">
        <v>0.71</v>
      </c>
      <c r="J235" s="148">
        <v>1</v>
      </c>
      <c r="K235" s="148">
        <f t="shared" si="50"/>
        <v>0.71</v>
      </c>
      <c r="L235" s="603"/>
      <c r="M235" s="612"/>
    </row>
    <row r="236" s="119" customFormat="1" ht="27" customHeight="1" spans="1:14">
      <c r="A236" s="147"/>
      <c r="B236" s="166"/>
      <c r="C236" s="148">
        <v>5</v>
      </c>
      <c r="D236" s="574" t="s">
        <v>613</v>
      </c>
      <c r="E236" s="575"/>
      <c r="F236" s="219"/>
      <c r="G236" s="166"/>
      <c r="H236" s="563" t="s">
        <v>405</v>
      </c>
      <c r="I236" s="202">
        <v>0.86</v>
      </c>
      <c r="J236" s="148">
        <v>1</v>
      </c>
      <c r="K236" s="148">
        <f t="shared" ref="K236:K240" si="51">(I236*J236)</f>
        <v>0.86</v>
      </c>
      <c r="L236" s="603"/>
      <c r="M236" s="612"/>
      <c r="N236" s="119" t="s">
        <v>460</v>
      </c>
    </row>
    <row r="237" s="119" customFormat="1" ht="27" customHeight="1" spans="1:13">
      <c r="A237" s="147"/>
      <c r="B237" s="166"/>
      <c r="C237" s="148">
        <v>6</v>
      </c>
      <c r="D237" s="574" t="s">
        <v>614</v>
      </c>
      <c r="E237" s="575"/>
      <c r="F237" s="219"/>
      <c r="G237" s="166"/>
      <c r="H237" s="563" t="s">
        <v>405</v>
      </c>
      <c r="I237" s="202">
        <v>0.71</v>
      </c>
      <c r="J237" s="148">
        <v>1</v>
      </c>
      <c r="K237" s="148">
        <f t="shared" si="51"/>
        <v>0.71</v>
      </c>
      <c r="L237" s="603"/>
      <c r="M237" s="612"/>
    </row>
    <row r="238" s="119" customFormat="1" ht="27" customHeight="1" spans="1:13">
      <c r="A238" s="147"/>
      <c r="B238" s="166"/>
      <c r="C238" s="148">
        <v>7</v>
      </c>
      <c r="D238" s="574" t="s">
        <v>615</v>
      </c>
      <c r="E238" s="575"/>
      <c r="F238" s="219"/>
      <c r="G238" s="166"/>
      <c r="H238" s="563" t="s">
        <v>405</v>
      </c>
      <c r="I238" s="202">
        <v>3</v>
      </c>
      <c r="J238" s="148">
        <v>1</v>
      </c>
      <c r="K238" s="148">
        <f t="shared" si="51"/>
        <v>3</v>
      </c>
      <c r="L238" s="603"/>
      <c r="M238" s="612"/>
    </row>
    <row r="239" s="119" customFormat="1" ht="27" customHeight="1" spans="1:13">
      <c r="A239" s="147"/>
      <c r="B239" s="166"/>
      <c r="C239" s="148">
        <v>8</v>
      </c>
      <c r="D239" s="574" t="s">
        <v>616</v>
      </c>
      <c r="E239" s="575"/>
      <c r="F239" s="219"/>
      <c r="G239" s="166"/>
      <c r="H239" s="563" t="s">
        <v>405</v>
      </c>
      <c r="I239" s="202">
        <v>0.86</v>
      </c>
      <c r="J239" s="148">
        <v>1</v>
      </c>
      <c r="K239" s="148">
        <f t="shared" si="51"/>
        <v>0.86</v>
      </c>
      <c r="L239" s="603"/>
      <c r="M239" s="612"/>
    </row>
    <row r="240" s="119" customFormat="1" ht="27" customHeight="1" spans="1:13">
      <c r="A240" s="147"/>
      <c r="B240" s="166"/>
      <c r="C240" s="148">
        <v>9</v>
      </c>
      <c r="D240" s="574" t="s">
        <v>617</v>
      </c>
      <c r="E240" s="575"/>
      <c r="F240" s="219"/>
      <c r="G240" s="166"/>
      <c r="H240" s="563" t="s">
        <v>405</v>
      </c>
      <c r="I240" s="202">
        <v>0.71</v>
      </c>
      <c r="J240" s="148">
        <v>0.5</v>
      </c>
      <c r="K240" s="632">
        <f t="shared" si="51"/>
        <v>0.355</v>
      </c>
      <c r="L240" s="603"/>
      <c r="M240" s="612"/>
    </row>
    <row r="241" s="557" customFormat="1" customHeight="1" spans="1:13">
      <c r="A241" s="173"/>
      <c r="B241" s="424"/>
      <c r="C241" s="576" t="s">
        <v>414</v>
      </c>
      <c r="D241" s="577"/>
      <c r="E241" s="577"/>
      <c r="F241" s="577"/>
      <c r="G241" s="577"/>
      <c r="H241" s="578"/>
      <c r="I241" s="198">
        <f>SUM(I232:I240)</f>
        <v>10.21</v>
      </c>
      <c r="J241" s="633"/>
      <c r="K241" s="634">
        <f>SUM(K232:K240)</f>
        <v>9.855</v>
      </c>
      <c r="L241" s="595"/>
      <c r="M241" s="598"/>
    </row>
    <row r="242" s="119" customFormat="1" ht="17.25" customHeight="1" spans="1:13">
      <c r="A242" s="650"/>
      <c r="B242" s="298" t="s">
        <v>181</v>
      </c>
      <c r="C242" s="415" t="s">
        <v>618</v>
      </c>
      <c r="D242" s="416"/>
      <c r="E242" s="416"/>
      <c r="F242" s="416"/>
      <c r="G242" s="416"/>
      <c r="H242" s="416"/>
      <c r="I242" s="416"/>
      <c r="J242" s="422"/>
      <c r="K242" s="668">
        <v>0</v>
      </c>
      <c r="L242" s="669"/>
      <c r="M242" s="598"/>
    </row>
    <row r="243" s="119" customFormat="1" ht="17.25" customHeight="1" spans="1:13">
      <c r="A243" s="650"/>
      <c r="B243" s="298" t="s">
        <v>190</v>
      </c>
      <c r="C243" s="415" t="s">
        <v>619</v>
      </c>
      <c r="D243" s="416"/>
      <c r="E243" s="416"/>
      <c r="F243" s="416"/>
      <c r="G243" s="416"/>
      <c r="H243" s="416"/>
      <c r="I243" s="416"/>
      <c r="J243" s="422"/>
      <c r="K243" s="333">
        <v>0</v>
      </c>
      <c r="L243" s="670"/>
      <c r="M243" s="671"/>
    </row>
    <row r="244" s="117" customFormat="1" ht="29.1" customHeight="1" spans="1:13">
      <c r="A244" s="651"/>
      <c r="B244" s="298" t="s">
        <v>193</v>
      </c>
      <c r="C244" s="415" t="s">
        <v>620</v>
      </c>
      <c r="D244" s="416"/>
      <c r="E244" s="416"/>
      <c r="F244" s="416"/>
      <c r="G244" s="416"/>
      <c r="H244" s="416"/>
      <c r="I244" s="416"/>
      <c r="J244" s="422"/>
      <c r="K244" s="672">
        <f>K245+K246+K280+K357+K361+K368</f>
        <v>119.5</v>
      </c>
      <c r="L244" s="597"/>
      <c r="M244" s="598"/>
    </row>
    <row r="245" s="558" customFormat="1" ht="17.25" customHeight="1" spans="1:13">
      <c r="A245" s="652"/>
      <c r="B245" s="653"/>
      <c r="C245" s="328" t="s">
        <v>621</v>
      </c>
      <c r="D245" s="329"/>
      <c r="E245" s="329"/>
      <c r="F245" s="329"/>
      <c r="G245" s="654"/>
      <c r="H245" s="654"/>
      <c r="I245" s="673"/>
      <c r="J245" s="673"/>
      <c r="K245" s="674">
        <v>0</v>
      </c>
      <c r="L245" s="597"/>
      <c r="M245" s="598"/>
    </row>
    <row r="246" s="558" customFormat="1" ht="17.25" customHeight="1" spans="1:13">
      <c r="A246" s="652"/>
      <c r="B246" s="653"/>
      <c r="C246" s="328" t="s">
        <v>622</v>
      </c>
      <c r="D246" s="329"/>
      <c r="E246" s="329"/>
      <c r="F246" s="329"/>
      <c r="G246" s="654"/>
      <c r="H246" s="654"/>
      <c r="I246" s="673"/>
      <c r="J246" s="673"/>
      <c r="K246" s="674">
        <f>K249+K253+K257+K262+K266+K269+K273+K279</f>
        <v>51</v>
      </c>
      <c r="L246" s="597"/>
      <c r="M246" s="598"/>
    </row>
    <row r="247" s="117" customFormat="1" customHeight="1" spans="1:13">
      <c r="A247" s="142"/>
      <c r="B247" s="166"/>
      <c r="C247" s="655" t="s">
        <v>623</v>
      </c>
      <c r="D247" s="656"/>
      <c r="E247" s="656"/>
      <c r="F247" s="656"/>
      <c r="G247" s="656"/>
      <c r="H247" s="656"/>
      <c r="I247" s="656"/>
      <c r="J247" s="656"/>
      <c r="K247" s="600"/>
      <c r="L247" s="597"/>
      <c r="M247" s="598"/>
    </row>
    <row r="248" s="117" customFormat="1" ht="45" customHeight="1" spans="1:14">
      <c r="A248" s="248"/>
      <c r="B248" s="166"/>
      <c r="C248" s="657">
        <v>1</v>
      </c>
      <c r="D248" s="574" t="s">
        <v>624</v>
      </c>
      <c r="E248" s="575"/>
      <c r="F248" s="219"/>
      <c r="G248" s="1131" t="s">
        <v>625</v>
      </c>
      <c r="H248" s="167" t="s">
        <v>626</v>
      </c>
      <c r="I248" s="148">
        <v>1</v>
      </c>
      <c r="J248" s="148">
        <v>3</v>
      </c>
      <c r="K248" s="169">
        <v>3</v>
      </c>
      <c r="L248" s="675" t="s">
        <v>627</v>
      </c>
      <c r="M248" s="676" t="s">
        <v>628</v>
      </c>
      <c r="N248" s="119" t="s">
        <v>411</v>
      </c>
    </row>
    <row r="249" s="117" customFormat="1" customHeight="1" spans="1:13">
      <c r="A249" s="248"/>
      <c r="B249" s="166"/>
      <c r="C249" s="659"/>
      <c r="D249" s="660" t="s">
        <v>629</v>
      </c>
      <c r="E249" s="661"/>
      <c r="F249" s="662"/>
      <c r="G249" s="663"/>
      <c r="H249" s="624"/>
      <c r="I249" s="148">
        <f>SUM(I246:I248)</f>
        <v>1</v>
      </c>
      <c r="J249" s="148"/>
      <c r="K249" s="677">
        <f>SUM(K248)</f>
        <v>3</v>
      </c>
      <c r="L249" s="597"/>
      <c r="M249" s="598"/>
    </row>
    <row r="250" s="117" customFormat="1" customHeight="1" spans="1:13">
      <c r="A250" s="142"/>
      <c r="B250" s="166"/>
      <c r="C250" s="655" t="s">
        <v>630</v>
      </c>
      <c r="D250" s="656"/>
      <c r="E250" s="656"/>
      <c r="F250" s="656"/>
      <c r="G250" s="656"/>
      <c r="H250" s="656"/>
      <c r="I250" s="656"/>
      <c r="J250" s="656"/>
      <c r="K250" s="600"/>
      <c r="L250" s="597"/>
      <c r="M250" s="598"/>
    </row>
    <row r="251" s="117" customFormat="1" ht="45" customHeight="1" spans="1:14">
      <c r="A251" s="248"/>
      <c r="B251" s="166"/>
      <c r="C251" s="657">
        <v>1</v>
      </c>
      <c r="D251" s="574" t="s">
        <v>631</v>
      </c>
      <c r="E251" s="575"/>
      <c r="F251" s="219"/>
      <c r="G251" s="1131" t="s">
        <v>632</v>
      </c>
      <c r="H251" s="175" t="s">
        <v>626</v>
      </c>
      <c r="I251" s="148">
        <v>1</v>
      </c>
      <c r="J251" s="148">
        <v>3</v>
      </c>
      <c r="K251" s="169">
        <v>3</v>
      </c>
      <c r="L251" s="675" t="s">
        <v>627</v>
      </c>
      <c r="M251" s="676" t="s">
        <v>633</v>
      </c>
      <c r="N251" s="119" t="s">
        <v>411</v>
      </c>
    </row>
    <row r="252" s="117" customFormat="1" ht="45" customHeight="1" spans="1:14">
      <c r="A252" s="248"/>
      <c r="B252" s="166"/>
      <c r="C252" s="657">
        <v>2</v>
      </c>
      <c r="D252" s="574" t="s">
        <v>634</v>
      </c>
      <c r="E252" s="575"/>
      <c r="F252" s="219"/>
      <c r="G252" s="1131" t="s">
        <v>635</v>
      </c>
      <c r="H252" s="174"/>
      <c r="I252" s="148">
        <v>1</v>
      </c>
      <c r="J252" s="148">
        <v>3</v>
      </c>
      <c r="K252" s="169">
        <v>3</v>
      </c>
      <c r="L252" s="675" t="s">
        <v>627</v>
      </c>
      <c r="M252" s="676" t="s">
        <v>636</v>
      </c>
      <c r="N252" s="119" t="s">
        <v>411</v>
      </c>
    </row>
    <row r="253" s="117" customFormat="1" customHeight="1" spans="1:13">
      <c r="A253" s="248"/>
      <c r="B253" s="166"/>
      <c r="C253" s="659"/>
      <c r="D253" s="660" t="s">
        <v>629</v>
      </c>
      <c r="E253" s="661"/>
      <c r="F253" s="662"/>
      <c r="G253" s="663"/>
      <c r="H253" s="624"/>
      <c r="I253" s="148">
        <f>SUM(I250:I252)</f>
        <v>2</v>
      </c>
      <c r="J253" s="148"/>
      <c r="K253" s="677">
        <f>SUM(K250:K252)</f>
        <v>6</v>
      </c>
      <c r="L253" s="597"/>
      <c r="M253" s="598"/>
    </row>
    <row r="254" s="117" customFormat="1" customHeight="1" spans="1:13">
      <c r="A254" s="142"/>
      <c r="B254" s="166"/>
      <c r="C254" s="655" t="s">
        <v>637</v>
      </c>
      <c r="D254" s="656"/>
      <c r="E254" s="656"/>
      <c r="F254" s="656"/>
      <c r="G254" s="656"/>
      <c r="H254" s="656"/>
      <c r="I254" s="656"/>
      <c r="J254" s="656"/>
      <c r="K254" s="600"/>
      <c r="L254" s="597"/>
      <c r="M254" s="598"/>
    </row>
    <row r="255" s="117" customFormat="1" ht="45" customHeight="1" spans="1:14">
      <c r="A255" s="248"/>
      <c r="B255" s="166"/>
      <c r="C255" s="657">
        <v>1</v>
      </c>
      <c r="D255" s="574" t="s">
        <v>638</v>
      </c>
      <c r="E255" s="575"/>
      <c r="F255" s="219"/>
      <c r="G255" s="1131" t="s">
        <v>639</v>
      </c>
      <c r="H255" s="175" t="s">
        <v>626</v>
      </c>
      <c r="I255" s="148">
        <v>1</v>
      </c>
      <c r="J255" s="148">
        <v>3</v>
      </c>
      <c r="K255" s="169">
        <v>3</v>
      </c>
      <c r="L255" s="675" t="s">
        <v>627</v>
      </c>
      <c r="M255" s="676" t="s">
        <v>640</v>
      </c>
      <c r="N255" s="119" t="s">
        <v>411</v>
      </c>
    </row>
    <row r="256" s="117" customFormat="1" ht="45" customHeight="1" spans="1:14">
      <c r="A256" s="248"/>
      <c r="B256" s="166"/>
      <c r="C256" s="657">
        <v>2</v>
      </c>
      <c r="D256" s="574" t="s">
        <v>641</v>
      </c>
      <c r="E256" s="575"/>
      <c r="F256" s="219"/>
      <c r="G256" s="1131" t="s">
        <v>642</v>
      </c>
      <c r="H256" s="166"/>
      <c r="I256" s="148">
        <v>1</v>
      </c>
      <c r="J256" s="148">
        <v>3</v>
      </c>
      <c r="K256" s="169">
        <v>3</v>
      </c>
      <c r="L256" s="675" t="s">
        <v>627</v>
      </c>
      <c r="M256" s="676" t="s">
        <v>643</v>
      </c>
      <c r="N256" s="119" t="s">
        <v>411</v>
      </c>
    </row>
    <row r="257" s="117" customFormat="1" customHeight="1" spans="1:13">
      <c r="A257" s="248"/>
      <c r="B257" s="166"/>
      <c r="C257" s="659"/>
      <c r="D257" s="660" t="s">
        <v>629</v>
      </c>
      <c r="E257" s="661"/>
      <c r="F257" s="662"/>
      <c r="G257" s="663"/>
      <c r="H257" s="624"/>
      <c r="I257" s="148">
        <f>SUM(I254:I256)</f>
        <v>2</v>
      </c>
      <c r="J257" s="148"/>
      <c r="K257" s="677">
        <f>SUM(K254:K256)</f>
        <v>6</v>
      </c>
      <c r="L257" s="597"/>
      <c r="M257" s="598"/>
    </row>
    <row r="258" s="117" customFormat="1" customHeight="1" spans="1:13">
      <c r="A258" s="142"/>
      <c r="B258" s="166"/>
      <c r="C258" s="655" t="s">
        <v>644</v>
      </c>
      <c r="D258" s="656"/>
      <c r="E258" s="656"/>
      <c r="F258" s="656"/>
      <c r="G258" s="656"/>
      <c r="H258" s="656"/>
      <c r="I258" s="656"/>
      <c r="J258" s="656"/>
      <c r="K258" s="600"/>
      <c r="L258" s="669"/>
      <c r="M258" s="598"/>
    </row>
    <row r="259" s="117" customFormat="1" ht="45" customHeight="1" spans="1:14">
      <c r="A259" s="248"/>
      <c r="B259" s="166"/>
      <c r="C259" s="657">
        <v>1</v>
      </c>
      <c r="D259" s="574" t="s">
        <v>645</v>
      </c>
      <c r="E259" s="575"/>
      <c r="F259" s="219"/>
      <c r="G259" s="1131" t="s">
        <v>646</v>
      </c>
      <c r="H259" s="175" t="s">
        <v>626</v>
      </c>
      <c r="I259" s="148">
        <v>1</v>
      </c>
      <c r="J259" s="148">
        <v>3</v>
      </c>
      <c r="K259" s="169">
        <v>3</v>
      </c>
      <c r="L259" s="675" t="s">
        <v>627</v>
      </c>
      <c r="M259" s="676" t="s">
        <v>647</v>
      </c>
      <c r="N259" s="119" t="s">
        <v>411</v>
      </c>
    </row>
    <row r="260" s="117" customFormat="1" ht="45" customHeight="1" spans="1:14">
      <c r="A260" s="248"/>
      <c r="B260" s="166"/>
      <c r="C260" s="657">
        <v>2</v>
      </c>
      <c r="D260" s="574" t="s">
        <v>648</v>
      </c>
      <c r="E260" s="575"/>
      <c r="F260" s="219"/>
      <c r="G260" s="1131" t="s">
        <v>649</v>
      </c>
      <c r="H260" s="166"/>
      <c r="I260" s="148">
        <v>1</v>
      </c>
      <c r="J260" s="148">
        <v>3</v>
      </c>
      <c r="K260" s="169">
        <v>3</v>
      </c>
      <c r="L260" s="675" t="s">
        <v>627</v>
      </c>
      <c r="M260" s="676" t="s">
        <v>650</v>
      </c>
      <c r="N260" s="119" t="s">
        <v>411</v>
      </c>
    </row>
    <row r="261" s="117" customFormat="1" ht="45" customHeight="1" spans="1:14">
      <c r="A261" s="248"/>
      <c r="B261" s="166"/>
      <c r="C261" s="657">
        <v>3</v>
      </c>
      <c r="D261" s="144" t="s">
        <v>651</v>
      </c>
      <c r="E261" s="145"/>
      <c r="F261" s="146"/>
      <c r="G261" s="1131" t="s">
        <v>652</v>
      </c>
      <c r="H261" s="174"/>
      <c r="I261" s="148">
        <v>1</v>
      </c>
      <c r="J261" s="148">
        <v>3</v>
      </c>
      <c r="K261" s="169">
        <v>3</v>
      </c>
      <c r="L261" s="675" t="s">
        <v>627</v>
      </c>
      <c r="M261" s="676" t="s">
        <v>653</v>
      </c>
      <c r="N261" s="119" t="s">
        <v>411</v>
      </c>
    </row>
    <row r="262" s="117" customFormat="1" customHeight="1" spans="1:13">
      <c r="A262" s="248"/>
      <c r="B262" s="166"/>
      <c r="C262" s="659"/>
      <c r="D262" s="660" t="s">
        <v>629</v>
      </c>
      <c r="E262" s="661"/>
      <c r="F262" s="662"/>
      <c r="G262" s="663"/>
      <c r="H262" s="624"/>
      <c r="I262" s="148">
        <f>SUM(I258:I261)</f>
        <v>3</v>
      </c>
      <c r="J262" s="148"/>
      <c r="K262" s="677">
        <f>SUM(K258:K261)</f>
        <v>9</v>
      </c>
      <c r="L262" s="597"/>
      <c r="M262" s="598"/>
    </row>
    <row r="263" s="117" customFormat="1" customHeight="1" spans="1:13">
      <c r="A263" s="142"/>
      <c r="B263" s="166"/>
      <c r="C263" s="655" t="s">
        <v>654</v>
      </c>
      <c r="D263" s="656"/>
      <c r="E263" s="656"/>
      <c r="F263" s="656"/>
      <c r="G263" s="656"/>
      <c r="H263" s="656"/>
      <c r="I263" s="656"/>
      <c r="J263" s="656"/>
      <c r="K263" s="600"/>
      <c r="L263" s="669"/>
      <c r="M263" s="598"/>
    </row>
    <row r="264" s="117" customFormat="1" ht="45" customHeight="1" spans="1:14">
      <c r="A264" s="248"/>
      <c r="B264" s="166"/>
      <c r="C264" s="657">
        <v>1</v>
      </c>
      <c r="D264" s="574" t="s">
        <v>655</v>
      </c>
      <c r="E264" s="575"/>
      <c r="F264" s="219"/>
      <c r="G264" s="1131" t="s">
        <v>656</v>
      </c>
      <c r="H264" s="175" t="s">
        <v>626</v>
      </c>
      <c r="I264" s="148">
        <v>1</v>
      </c>
      <c r="J264" s="148">
        <v>3</v>
      </c>
      <c r="K264" s="169">
        <v>3</v>
      </c>
      <c r="L264" s="675" t="s">
        <v>627</v>
      </c>
      <c r="M264" s="676" t="s">
        <v>657</v>
      </c>
      <c r="N264" s="119" t="s">
        <v>411</v>
      </c>
    </row>
    <row r="265" s="117" customFormat="1" ht="45" customHeight="1" spans="1:14">
      <c r="A265" s="248"/>
      <c r="B265" s="166"/>
      <c r="C265" s="657">
        <v>2</v>
      </c>
      <c r="D265" s="574" t="s">
        <v>658</v>
      </c>
      <c r="E265" s="575"/>
      <c r="F265" s="219"/>
      <c r="G265" s="1131" t="s">
        <v>659</v>
      </c>
      <c r="H265" s="174"/>
      <c r="I265" s="148">
        <v>1</v>
      </c>
      <c r="J265" s="148">
        <v>3</v>
      </c>
      <c r="K265" s="169">
        <v>3</v>
      </c>
      <c r="L265" s="675" t="s">
        <v>627</v>
      </c>
      <c r="M265" s="676" t="s">
        <v>660</v>
      </c>
      <c r="N265" s="119" t="s">
        <v>411</v>
      </c>
    </row>
    <row r="266" s="117" customFormat="1" customHeight="1" spans="1:13">
      <c r="A266" s="248"/>
      <c r="B266" s="166"/>
      <c r="C266" s="659"/>
      <c r="D266" s="660" t="s">
        <v>629</v>
      </c>
      <c r="E266" s="661"/>
      <c r="F266" s="662"/>
      <c r="G266" s="663"/>
      <c r="H266" s="624"/>
      <c r="I266" s="148">
        <f>SUM(I263:I265)</f>
        <v>2</v>
      </c>
      <c r="J266" s="148"/>
      <c r="K266" s="677">
        <f>SUM(K263:K265)</f>
        <v>6</v>
      </c>
      <c r="L266" s="597"/>
      <c r="M266" s="598"/>
    </row>
    <row r="267" s="117" customFormat="1" customHeight="1" spans="1:13">
      <c r="A267" s="142"/>
      <c r="B267" s="166"/>
      <c r="C267" s="655" t="s">
        <v>661</v>
      </c>
      <c r="D267" s="656"/>
      <c r="E267" s="656"/>
      <c r="F267" s="656"/>
      <c r="G267" s="656"/>
      <c r="H267" s="656"/>
      <c r="I267" s="656"/>
      <c r="J267" s="656"/>
      <c r="K267" s="600"/>
      <c r="L267" s="669"/>
      <c r="M267" s="598"/>
    </row>
    <row r="268" s="117" customFormat="1" ht="45" customHeight="1" spans="1:14">
      <c r="A268" s="248"/>
      <c r="B268" s="166"/>
      <c r="C268" s="657">
        <v>1</v>
      </c>
      <c r="D268" s="574" t="s">
        <v>662</v>
      </c>
      <c r="E268" s="575"/>
      <c r="F268" s="219"/>
      <c r="G268" s="1131" t="s">
        <v>663</v>
      </c>
      <c r="H268" s="167" t="s">
        <v>626</v>
      </c>
      <c r="I268" s="148">
        <v>1</v>
      </c>
      <c r="J268" s="148">
        <v>3</v>
      </c>
      <c r="K268" s="169">
        <v>3</v>
      </c>
      <c r="L268" s="675" t="s">
        <v>627</v>
      </c>
      <c r="M268" s="676" t="s">
        <v>664</v>
      </c>
      <c r="N268" s="119" t="s">
        <v>411</v>
      </c>
    </row>
    <row r="269" s="117" customFormat="1" customHeight="1" spans="1:13">
      <c r="A269" s="248"/>
      <c r="B269" s="166"/>
      <c r="C269" s="659"/>
      <c r="D269" s="660" t="s">
        <v>629</v>
      </c>
      <c r="E269" s="661"/>
      <c r="F269" s="662"/>
      <c r="G269" s="663"/>
      <c r="H269" s="624"/>
      <c r="I269" s="148">
        <f>SUM(I267:I268)</f>
        <v>1</v>
      </c>
      <c r="J269" s="148"/>
      <c r="K269" s="677">
        <f>SUM(K267:K268)</f>
        <v>3</v>
      </c>
      <c r="L269" s="597"/>
      <c r="M269" s="598"/>
    </row>
    <row r="270" s="117" customFormat="1" customHeight="1" spans="1:13">
      <c r="A270" s="142"/>
      <c r="B270" s="166"/>
      <c r="C270" s="655" t="s">
        <v>665</v>
      </c>
      <c r="D270" s="656"/>
      <c r="E270" s="656"/>
      <c r="F270" s="656"/>
      <c r="G270" s="656"/>
      <c r="H270" s="656"/>
      <c r="I270" s="656"/>
      <c r="J270" s="656"/>
      <c r="K270" s="600"/>
      <c r="L270" s="597"/>
      <c r="M270" s="598"/>
    </row>
    <row r="271" s="117" customFormat="1" ht="45" customHeight="1" spans="1:14">
      <c r="A271" s="248"/>
      <c r="B271" s="166"/>
      <c r="C271" s="657">
        <v>1</v>
      </c>
      <c r="D271" s="574" t="s">
        <v>666</v>
      </c>
      <c r="E271" s="575"/>
      <c r="F271" s="219"/>
      <c r="G271" s="1131" t="s">
        <v>667</v>
      </c>
      <c r="H271" s="175" t="s">
        <v>626</v>
      </c>
      <c r="I271" s="148">
        <v>1</v>
      </c>
      <c r="J271" s="148">
        <v>3</v>
      </c>
      <c r="K271" s="169">
        <v>3</v>
      </c>
      <c r="L271" s="675" t="s">
        <v>627</v>
      </c>
      <c r="M271" s="676" t="s">
        <v>668</v>
      </c>
      <c r="N271" s="119" t="s">
        <v>411</v>
      </c>
    </row>
    <row r="272" s="117" customFormat="1" ht="45" customHeight="1" spans="1:14">
      <c r="A272" s="248"/>
      <c r="B272" s="166"/>
      <c r="C272" s="657">
        <v>2</v>
      </c>
      <c r="D272" s="574" t="s">
        <v>669</v>
      </c>
      <c r="E272" s="575"/>
      <c r="F272" s="219"/>
      <c r="G272" s="1131" t="s">
        <v>670</v>
      </c>
      <c r="H272" s="174"/>
      <c r="I272" s="148">
        <v>1</v>
      </c>
      <c r="J272" s="148">
        <v>3</v>
      </c>
      <c r="K272" s="169">
        <v>3</v>
      </c>
      <c r="L272" s="675" t="s">
        <v>627</v>
      </c>
      <c r="M272" s="676" t="s">
        <v>671</v>
      </c>
      <c r="N272" s="119" t="s">
        <v>411</v>
      </c>
    </row>
    <row r="273" s="117" customFormat="1" customHeight="1" spans="1:13">
      <c r="A273" s="248"/>
      <c r="B273" s="166"/>
      <c r="C273" s="659"/>
      <c r="D273" s="660" t="s">
        <v>629</v>
      </c>
      <c r="E273" s="661"/>
      <c r="F273" s="662"/>
      <c r="G273" s="663"/>
      <c r="H273" s="624"/>
      <c r="I273" s="148">
        <f>SUM(I270:I272)</f>
        <v>2</v>
      </c>
      <c r="J273" s="148"/>
      <c r="K273" s="677">
        <f>SUM(K270:K272)</f>
        <v>6</v>
      </c>
      <c r="L273" s="597"/>
      <c r="M273" s="598"/>
    </row>
    <row r="274" s="117" customFormat="1" customHeight="1" spans="1:13">
      <c r="A274" s="142"/>
      <c r="B274" s="166"/>
      <c r="C274" s="655" t="s">
        <v>672</v>
      </c>
      <c r="D274" s="656"/>
      <c r="E274" s="656"/>
      <c r="F274" s="656"/>
      <c r="G274" s="656"/>
      <c r="H274" s="656"/>
      <c r="I274" s="656"/>
      <c r="J274" s="656"/>
      <c r="K274" s="600"/>
      <c r="L274" s="669"/>
      <c r="M274" s="598"/>
    </row>
    <row r="275" s="117" customFormat="1" ht="45" customHeight="1" spans="1:14">
      <c r="A275" s="248"/>
      <c r="B275" s="166"/>
      <c r="C275" s="657">
        <v>1</v>
      </c>
      <c r="D275" s="574" t="s">
        <v>673</v>
      </c>
      <c r="E275" s="575"/>
      <c r="F275" s="219"/>
      <c r="G275" s="1131" t="s">
        <v>674</v>
      </c>
      <c r="H275" s="678" t="s">
        <v>626</v>
      </c>
      <c r="I275" s="148">
        <v>1</v>
      </c>
      <c r="J275" s="148">
        <v>3</v>
      </c>
      <c r="K275" s="169">
        <v>3</v>
      </c>
      <c r="L275" s="675" t="s">
        <v>627</v>
      </c>
      <c r="M275" s="676" t="s">
        <v>675</v>
      </c>
      <c r="N275" s="119" t="s">
        <v>411</v>
      </c>
    </row>
    <row r="276" s="117" customFormat="1" ht="45" customHeight="1" spans="1:14">
      <c r="A276" s="248"/>
      <c r="B276" s="166"/>
      <c r="C276" s="657">
        <v>2</v>
      </c>
      <c r="D276" s="574" t="s">
        <v>676</v>
      </c>
      <c r="E276" s="575"/>
      <c r="F276" s="219"/>
      <c r="G276" s="1131" t="s">
        <v>674</v>
      </c>
      <c r="H276" s="679"/>
      <c r="I276" s="148">
        <v>1</v>
      </c>
      <c r="J276" s="148">
        <v>3</v>
      </c>
      <c r="K276" s="169">
        <v>3</v>
      </c>
      <c r="L276" s="675" t="s">
        <v>627</v>
      </c>
      <c r="M276" s="676" t="s">
        <v>677</v>
      </c>
      <c r="N276" s="119" t="s">
        <v>411</v>
      </c>
    </row>
    <row r="277" s="117" customFormat="1" ht="45" customHeight="1" spans="1:14">
      <c r="A277" s="248"/>
      <c r="B277" s="166"/>
      <c r="C277" s="657">
        <v>3</v>
      </c>
      <c r="D277" s="574" t="s">
        <v>678</v>
      </c>
      <c r="E277" s="575"/>
      <c r="F277" s="219"/>
      <c r="G277" s="1131" t="s">
        <v>679</v>
      </c>
      <c r="H277" s="679"/>
      <c r="I277" s="148">
        <v>1</v>
      </c>
      <c r="J277" s="148">
        <v>3</v>
      </c>
      <c r="K277" s="169">
        <v>3</v>
      </c>
      <c r="L277" s="675" t="s">
        <v>627</v>
      </c>
      <c r="M277" s="676" t="s">
        <v>680</v>
      </c>
      <c r="N277" s="119" t="s">
        <v>411</v>
      </c>
    </row>
    <row r="278" s="117" customFormat="1" ht="45" customHeight="1" spans="1:14">
      <c r="A278" s="248"/>
      <c r="B278" s="166"/>
      <c r="C278" s="657">
        <v>4</v>
      </c>
      <c r="D278" s="574" t="s">
        <v>681</v>
      </c>
      <c r="E278" s="575"/>
      <c r="F278" s="219"/>
      <c r="G278" s="1131" t="s">
        <v>682</v>
      </c>
      <c r="H278" s="680"/>
      <c r="I278" s="148">
        <v>1</v>
      </c>
      <c r="J278" s="148">
        <v>3</v>
      </c>
      <c r="K278" s="169">
        <v>3</v>
      </c>
      <c r="L278" s="675" t="s">
        <v>627</v>
      </c>
      <c r="M278" s="676" t="s">
        <v>683</v>
      </c>
      <c r="N278" s="119" t="s">
        <v>411</v>
      </c>
    </row>
    <row r="279" s="117" customFormat="1" customHeight="1" spans="1:13">
      <c r="A279" s="248"/>
      <c r="B279" s="166"/>
      <c r="C279" s="659"/>
      <c r="D279" s="660" t="s">
        <v>629</v>
      </c>
      <c r="E279" s="661"/>
      <c r="F279" s="662"/>
      <c r="G279" s="663"/>
      <c r="H279" s="624"/>
      <c r="I279" s="148">
        <f>SUM(I275:I278)</f>
        <v>4</v>
      </c>
      <c r="J279" s="148"/>
      <c r="K279" s="677">
        <f>SUM(K275:K278)</f>
        <v>12</v>
      </c>
      <c r="L279" s="597"/>
      <c r="M279" s="598"/>
    </row>
    <row r="280" s="558" customFormat="1" ht="17.25" customHeight="1" spans="1:13">
      <c r="A280" s="652"/>
      <c r="B280" s="653"/>
      <c r="C280" s="328" t="s">
        <v>684</v>
      </c>
      <c r="D280" s="329"/>
      <c r="E280" s="329"/>
      <c r="F280" s="329"/>
      <c r="G280" s="654"/>
      <c r="H280" s="654"/>
      <c r="I280" s="673"/>
      <c r="J280" s="673"/>
      <c r="K280" s="674">
        <f>SUM(K284+K287+K291+K295+K300+K305+K314+K321+K326+K329+K334+K339+K342+K345+K351+K356)</f>
        <v>44</v>
      </c>
      <c r="L280" s="597"/>
      <c r="M280" s="598"/>
    </row>
    <row r="281" s="117" customFormat="1" customHeight="1" spans="1:13">
      <c r="A281" s="248"/>
      <c r="B281" s="166"/>
      <c r="C281" s="655" t="s">
        <v>623</v>
      </c>
      <c r="D281" s="656"/>
      <c r="E281" s="656"/>
      <c r="F281" s="656"/>
      <c r="G281" s="656"/>
      <c r="H281" s="656"/>
      <c r="I281" s="656"/>
      <c r="J281" s="656"/>
      <c r="K281" s="600"/>
      <c r="L281" s="597"/>
      <c r="M281" s="598"/>
    </row>
    <row r="282" s="117" customFormat="1" ht="37.5" customHeight="1" spans="1:14">
      <c r="A282" s="248"/>
      <c r="B282" s="166"/>
      <c r="C282" s="681">
        <v>1</v>
      </c>
      <c r="D282" s="574" t="s">
        <v>685</v>
      </c>
      <c r="E282" s="575"/>
      <c r="F282" s="219"/>
      <c r="G282" s="1131" t="s">
        <v>686</v>
      </c>
      <c r="H282" s="175" t="s">
        <v>626</v>
      </c>
      <c r="I282" s="148">
        <v>1</v>
      </c>
      <c r="J282" s="148">
        <v>1</v>
      </c>
      <c r="K282" s="169">
        <v>1</v>
      </c>
      <c r="L282" s="675" t="s">
        <v>687</v>
      </c>
      <c r="M282" s="676" t="s">
        <v>688</v>
      </c>
      <c r="N282" s="119" t="s">
        <v>411</v>
      </c>
    </row>
    <row r="283" s="117" customFormat="1" ht="37.5" customHeight="1" spans="1:14">
      <c r="A283" s="248"/>
      <c r="B283" s="166"/>
      <c r="C283" s="681">
        <v>2</v>
      </c>
      <c r="D283" s="574" t="s">
        <v>689</v>
      </c>
      <c r="E283" s="575"/>
      <c r="F283" s="219"/>
      <c r="G283" s="1131" t="s">
        <v>690</v>
      </c>
      <c r="H283" s="174"/>
      <c r="I283" s="148">
        <v>1</v>
      </c>
      <c r="J283" s="148">
        <v>1</v>
      </c>
      <c r="K283" s="169">
        <v>1</v>
      </c>
      <c r="L283" s="675" t="s">
        <v>687</v>
      </c>
      <c r="M283" s="676" t="s">
        <v>691</v>
      </c>
      <c r="N283" s="119" t="s">
        <v>411</v>
      </c>
    </row>
    <row r="284" s="117" customFormat="1" customHeight="1" spans="1:13">
      <c r="A284" s="248"/>
      <c r="B284" s="166"/>
      <c r="C284" s="682"/>
      <c r="D284" s="660" t="s">
        <v>629</v>
      </c>
      <c r="E284" s="661"/>
      <c r="F284" s="662"/>
      <c r="G284" s="663"/>
      <c r="H284" s="624"/>
      <c r="I284" s="148">
        <f>SUM(I282:I283)</f>
        <v>2</v>
      </c>
      <c r="J284" s="148"/>
      <c r="K284" s="677">
        <f>SUM(K282:K283)</f>
        <v>2</v>
      </c>
      <c r="L284" s="597"/>
      <c r="M284" s="598"/>
    </row>
    <row r="285" s="117" customFormat="1" customHeight="1" spans="1:13">
      <c r="A285" s="248"/>
      <c r="B285" s="166"/>
      <c r="C285" s="655" t="s">
        <v>692</v>
      </c>
      <c r="D285" s="656"/>
      <c r="E285" s="656"/>
      <c r="F285" s="656"/>
      <c r="G285" s="656"/>
      <c r="H285" s="656"/>
      <c r="I285" s="656"/>
      <c r="J285" s="656"/>
      <c r="K285" s="600"/>
      <c r="L285" s="597"/>
      <c r="M285" s="598"/>
    </row>
    <row r="286" s="117" customFormat="1" ht="37.5" customHeight="1" spans="1:14">
      <c r="A286" s="248"/>
      <c r="B286" s="166"/>
      <c r="C286" s="657">
        <v>1</v>
      </c>
      <c r="D286" s="574" t="s">
        <v>693</v>
      </c>
      <c r="E286" s="575"/>
      <c r="F286" s="219"/>
      <c r="G286" s="1131" t="s">
        <v>694</v>
      </c>
      <c r="H286" s="175" t="s">
        <v>626</v>
      </c>
      <c r="I286" s="148">
        <v>1</v>
      </c>
      <c r="J286" s="148">
        <v>1</v>
      </c>
      <c r="K286" s="169">
        <v>1</v>
      </c>
      <c r="L286" s="675" t="s">
        <v>687</v>
      </c>
      <c r="M286" s="676" t="s">
        <v>695</v>
      </c>
      <c r="N286" s="119" t="s">
        <v>411</v>
      </c>
    </row>
    <row r="287" s="117" customFormat="1" customHeight="1" spans="1:13">
      <c r="A287" s="248"/>
      <c r="B287" s="166"/>
      <c r="C287" s="682"/>
      <c r="D287" s="660" t="s">
        <v>629</v>
      </c>
      <c r="E287" s="661"/>
      <c r="F287" s="662"/>
      <c r="G287" s="663"/>
      <c r="H287" s="624"/>
      <c r="I287" s="148">
        <f>SUM(I286:I286)</f>
        <v>1</v>
      </c>
      <c r="J287" s="148"/>
      <c r="K287" s="677">
        <f>SUM(K286:K286)</f>
        <v>1</v>
      </c>
      <c r="L287" s="597"/>
      <c r="M287" s="598"/>
    </row>
    <row r="288" s="117" customFormat="1" customHeight="1" spans="1:13">
      <c r="A288" s="248"/>
      <c r="B288" s="166"/>
      <c r="C288" s="655" t="s">
        <v>696</v>
      </c>
      <c r="D288" s="656"/>
      <c r="E288" s="656"/>
      <c r="F288" s="656"/>
      <c r="G288" s="656"/>
      <c r="H288" s="656"/>
      <c r="I288" s="656"/>
      <c r="J288" s="656"/>
      <c r="K288" s="600"/>
      <c r="L288" s="597"/>
      <c r="M288" s="598"/>
    </row>
    <row r="289" s="117" customFormat="1" ht="37.5" customHeight="1" spans="1:14">
      <c r="A289" s="248"/>
      <c r="B289" s="166"/>
      <c r="C289" s="657">
        <v>1</v>
      </c>
      <c r="D289" s="574" t="s">
        <v>697</v>
      </c>
      <c r="E289" s="575"/>
      <c r="F289" s="219"/>
      <c r="G289" s="1131" t="s">
        <v>698</v>
      </c>
      <c r="H289" s="175" t="s">
        <v>626</v>
      </c>
      <c r="I289" s="148">
        <v>1</v>
      </c>
      <c r="J289" s="148">
        <v>1</v>
      </c>
      <c r="K289" s="169">
        <v>1</v>
      </c>
      <c r="L289" s="675" t="s">
        <v>687</v>
      </c>
      <c r="M289" s="676" t="s">
        <v>699</v>
      </c>
      <c r="N289" s="119" t="s">
        <v>411</v>
      </c>
    </row>
    <row r="290" s="117" customFormat="1" ht="37.5" customHeight="1" spans="1:14">
      <c r="A290" s="248"/>
      <c r="B290" s="166"/>
      <c r="C290" s="657">
        <v>2</v>
      </c>
      <c r="D290" s="574" t="s">
        <v>700</v>
      </c>
      <c r="E290" s="575"/>
      <c r="F290" s="219"/>
      <c r="G290" s="1131" t="s">
        <v>701</v>
      </c>
      <c r="H290" s="174"/>
      <c r="I290" s="148">
        <v>1</v>
      </c>
      <c r="J290" s="148">
        <v>1</v>
      </c>
      <c r="K290" s="169">
        <v>1</v>
      </c>
      <c r="L290" s="675" t="s">
        <v>687</v>
      </c>
      <c r="M290" s="676" t="s">
        <v>702</v>
      </c>
      <c r="N290" s="119" t="s">
        <v>411</v>
      </c>
    </row>
    <row r="291" s="117" customFormat="1" customHeight="1" spans="1:13">
      <c r="A291" s="248"/>
      <c r="B291" s="166"/>
      <c r="C291" s="682"/>
      <c r="D291" s="660" t="s">
        <v>629</v>
      </c>
      <c r="E291" s="661"/>
      <c r="F291" s="662"/>
      <c r="G291" s="663"/>
      <c r="H291" s="624"/>
      <c r="I291" s="148">
        <f>SUM(I289:I290)</f>
        <v>2</v>
      </c>
      <c r="J291" s="148"/>
      <c r="K291" s="677">
        <f>SUM(K289:K290)</f>
        <v>2</v>
      </c>
      <c r="L291" s="597"/>
      <c r="M291" s="598"/>
    </row>
    <row r="292" s="117" customFormat="1" customHeight="1" spans="1:13">
      <c r="A292" s="248"/>
      <c r="B292" s="166"/>
      <c r="C292" s="655" t="s">
        <v>703</v>
      </c>
      <c r="D292" s="656"/>
      <c r="E292" s="656"/>
      <c r="F292" s="656"/>
      <c r="G292" s="656"/>
      <c r="H292" s="656"/>
      <c r="I292" s="656"/>
      <c r="J292" s="656"/>
      <c r="K292" s="600"/>
      <c r="L292" s="597"/>
      <c r="M292" s="598"/>
    </row>
    <row r="293" s="117" customFormat="1" ht="41.25" customHeight="1" spans="1:14">
      <c r="A293" s="248"/>
      <c r="B293" s="166"/>
      <c r="C293" s="657">
        <v>1</v>
      </c>
      <c r="D293" s="574" t="s">
        <v>704</v>
      </c>
      <c r="E293" s="575"/>
      <c r="F293" s="219"/>
      <c r="G293" s="1131" t="s">
        <v>705</v>
      </c>
      <c r="H293" s="175" t="s">
        <v>626</v>
      </c>
      <c r="I293" s="148">
        <v>1</v>
      </c>
      <c r="J293" s="148">
        <v>1</v>
      </c>
      <c r="K293" s="169">
        <v>1</v>
      </c>
      <c r="L293" s="675" t="s">
        <v>687</v>
      </c>
      <c r="M293" s="676" t="s">
        <v>706</v>
      </c>
      <c r="N293" s="119" t="s">
        <v>411</v>
      </c>
    </row>
    <row r="294" s="117" customFormat="1" ht="41.25" customHeight="1" spans="1:14">
      <c r="A294" s="248"/>
      <c r="B294" s="166"/>
      <c r="C294" s="657">
        <v>2</v>
      </c>
      <c r="D294" s="574" t="s">
        <v>707</v>
      </c>
      <c r="E294" s="575"/>
      <c r="F294" s="219"/>
      <c r="G294" s="1131" t="s">
        <v>708</v>
      </c>
      <c r="H294" s="174"/>
      <c r="I294" s="148">
        <v>1</v>
      </c>
      <c r="J294" s="148">
        <v>1</v>
      </c>
      <c r="K294" s="169">
        <v>1</v>
      </c>
      <c r="L294" s="675" t="s">
        <v>687</v>
      </c>
      <c r="M294" s="676" t="s">
        <v>709</v>
      </c>
      <c r="N294" s="119" t="s">
        <v>411</v>
      </c>
    </row>
    <row r="295" s="117" customFormat="1" customHeight="1" spans="1:13">
      <c r="A295" s="248"/>
      <c r="B295" s="166"/>
      <c r="C295" s="683"/>
      <c r="D295" s="660" t="s">
        <v>629</v>
      </c>
      <c r="E295" s="661"/>
      <c r="F295" s="662"/>
      <c r="G295" s="663"/>
      <c r="H295" s="624"/>
      <c r="I295" s="148">
        <f>SUM(I293:I294)</f>
        <v>2</v>
      </c>
      <c r="J295" s="148"/>
      <c r="K295" s="677">
        <f>SUM(K293:K294)</f>
        <v>2</v>
      </c>
      <c r="L295" s="597"/>
      <c r="M295" s="598"/>
    </row>
    <row r="296" s="117" customFormat="1" customHeight="1" spans="1:13">
      <c r="A296" s="248"/>
      <c r="B296" s="166"/>
      <c r="C296" s="655" t="s">
        <v>710</v>
      </c>
      <c r="D296" s="656"/>
      <c r="E296" s="656"/>
      <c r="F296" s="656"/>
      <c r="G296" s="656"/>
      <c r="H296" s="656"/>
      <c r="I296" s="656"/>
      <c r="J296" s="656"/>
      <c r="K296" s="600"/>
      <c r="L296" s="597"/>
      <c r="M296" s="598"/>
    </row>
    <row r="297" s="117" customFormat="1" ht="41.25" customHeight="1" spans="1:14">
      <c r="A297" s="248"/>
      <c r="B297" s="166"/>
      <c r="C297" s="657">
        <v>1</v>
      </c>
      <c r="D297" s="574" t="s">
        <v>711</v>
      </c>
      <c r="E297" s="575"/>
      <c r="F297" s="219"/>
      <c r="G297" s="1131" t="s">
        <v>712</v>
      </c>
      <c r="H297" s="175" t="s">
        <v>626</v>
      </c>
      <c r="I297" s="148">
        <v>1</v>
      </c>
      <c r="J297" s="148">
        <v>1</v>
      </c>
      <c r="K297" s="169">
        <v>1</v>
      </c>
      <c r="L297" s="675" t="s">
        <v>687</v>
      </c>
      <c r="M297" s="676" t="s">
        <v>713</v>
      </c>
      <c r="N297" s="119" t="s">
        <v>411</v>
      </c>
    </row>
    <row r="298" s="117" customFormat="1" ht="41.25" customHeight="1" spans="1:14">
      <c r="A298" s="248"/>
      <c r="B298" s="166"/>
      <c r="C298" s="657">
        <v>2</v>
      </c>
      <c r="D298" s="574" t="s">
        <v>714</v>
      </c>
      <c r="E298" s="575"/>
      <c r="F298" s="219"/>
      <c r="G298" s="1131" t="s">
        <v>712</v>
      </c>
      <c r="H298" s="166"/>
      <c r="I298" s="148">
        <v>1</v>
      </c>
      <c r="J298" s="148">
        <v>1</v>
      </c>
      <c r="K298" s="169">
        <v>1</v>
      </c>
      <c r="L298" s="675" t="s">
        <v>687</v>
      </c>
      <c r="M298" s="676" t="s">
        <v>715</v>
      </c>
      <c r="N298" s="119" t="s">
        <v>411</v>
      </c>
    </row>
    <row r="299" s="117" customFormat="1" ht="31.5" spans="1:14">
      <c r="A299" s="248"/>
      <c r="B299" s="166"/>
      <c r="C299" s="657">
        <v>3</v>
      </c>
      <c r="D299" s="574" t="s">
        <v>716</v>
      </c>
      <c r="E299" s="575"/>
      <c r="F299" s="219"/>
      <c r="G299" s="1131" t="s">
        <v>717</v>
      </c>
      <c r="H299" s="166"/>
      <c r="I299" s="148">
        <v>1</v>
      </c>
      <c r="J299" s="148">
        <v>1</v>
      </c>
      <c r="K299" s="169">
        <v>1</v>
      </c>
      <c r="L299" s="675" t="s">
        <v>687</v>
      </c>
      <c r="M299" s="676" t="s">
        <v>718</v>
      </c>
      <c r="N299" s="119" t="s">
        <v>411</v>
      </c>
    </row>
    <row r="300" s="117" customFormat="1" customHeight="1" spans="1:13">
      <c r="A300" s="248"/>
      <c r="B300" s="166"/>
      <c r="C300" s="683"/>
      <c r="D300" s="660" t="s">
        <v>629</v>
      </c>
      <c r="E300" s="661"/>
      <c r="F300" s="662"/>
      <c r="G300" s="663"/>
      <c r="H300" s="624"/>
      <c r="I300" s="148">
        <f>SUM(I297:I299)</f>
        <v>3</v>
      </c>
      <c r="J300" s="148"/>
      <c r="K300" s="677">
        <f>SUM(K297:K299)</f>
        <v>3</v>
      </c>
      <c r="L300" s="597"/>
      <c r="M300" s="598"/>
    </row>
    <row r="301" s="117" customFormat="1" customHeight="1" spans="1:13">
      <c r="A301" s="248"/>
      <c r="B301" s="166"/>
      <c r="C301" s="655" t="s">
        <v>719</v>
      </c>
      <c r="D301" s="656"/>
      <c r="E301" s="656"/>
      <c r="F301" s="656"/>
      <c r="G301" s="656"/>
      <c r="H301" s="656"/>
      <c r="I301" s="656"/>
      <c r="J301" s="656"/>
      <c r="K301" s="600"/>
      <c r="L301" s="597"/>
      <c r="M301" s="598"/>
    </row>
    <row r="302" s="117" customFormat="1" ht="41.25" customHeight="1" spans="1:14">
      <c r="A302" s="248"/>
      <c r="B302" s="166"/>
      <c r="C302" s="657">
        <v>1</v>
      </c>
      <c r="D302" s="574" t="s">
        <v>720</v>
      </c>
      <c r="E302" s="575"/>
      <c r="F302" s="219"/>
      <c r="G302" s="1131" t="s">
        <v>721</v>
      </c>
      <c r="H302" s="175" t="s">
        <v>626</v>
      </c>
      <c r="I302" s="148">
        <v>1</v>
      </c>
      <c r="J302" s="148">
        <v>1</v>
      </c>
      <c r="K302" s="169">
        <v>1</v>
      </c>
      <c r="L302" s="675" t="s">
        <v>687</v>
      </c>
      <c r="M302" s="676" t="s">
        <v>722</v>
      </c>
      <c r="N302" s="119" t="s">
        <v>411</v>
      </c>
    </row>
    <row r="303" s="117" customFormat="1" ht="41.25" customHeight="1" spans="1:14">
      <c r="A303" s="248"/>
      <c r="B303" s="166"/>
      <c r="C303" s="657">
        <v>2</v>
      </c>
      <c r="D303" s="574" t="s">
        <v>723</v>
      </c>
      <c r="E303" s="575"/>
      <c r="F303" s="219"/>
      <c r="G303" s="1131" t="s">
        <v>724</v>
      </c>
      <c r="H303" s="166"/>
      <c r="I303" s="148">
        <v>1</v>
      </c>
      <c r="J303" s="148">
        <v>1</v>
      </c>
      <c r="K303" s="169">
        <v>1</v>
      </c>
      <c r="L303" s="675" t="s">
        <v>687</v>
      </c>
      <c r="M303" s="676" t="s">
        <v>725</v>
      </c>
      <c r="N303" s="119" t="s">
        <v>411</v>
      </c>
    </row>
    <row r="304" s="117" customFormat="1" ht="41.25" customHeight="1" spans="1:14">
      <c r="A304" s="248"/>
      <c r="B304" s="166"/>
      <c r="C304" s="657">
        <v>3</v>
      </c>
      <c r="D304" s="574" t="s">
        <v>726</v>
      </c>
      <c r="E304" s="575"/>
      <c r="F304" s="219"/>
      <c r="G304" s="1131" t="s">
        <v>727</v>
      </c>
      <c r="H304" s="174"/>
      <c r="I304" s="148">
        <v>1</v>
      </c>
      <c r="J304" s="148">
        <v>1</v>
      </c>
      <c r="K304" s="169">
        <v>1</v>
      </c>
      <c r="L304" s="675" t="s">
        <v>687</v>
      </c>
      <c r="M304" s="676" t="s">
        <v>728</v>
      </c>
      <c r="N304" s="119" t="s">
        <v>411</v>
      </c>
    </row>
    <row r="305" s="117" customFormat="1" customHeight="1" spans="1:13">
      <c r="A305" s="248"/>
      <c r="B305" s="166"/>
      <c r="C305" s="683"/>
      <c r="D305" s="660" t="s">
        <v>629</v>
      </c>
      <c r="E305" s="661"/>
      <c r="F305" s="662"/>
      <c r="G305" s="663"/>
      <c r="H305" s="624"/>
      <c r="I305" s="148">
        <f>SUM(I302:I304)</f>
        <v>3</v>
      </c>
      <c r="J305" s="148"/>
      <c r="K305" s="677">
        <f>SUM(K302:K304)</f>
        <v>3</v>
      </c>
      <c r="L305" s="597"/>
      <c r="M305" s="598"/>
    </row>
    <row r="306" s="117" customFormat="1" customHeight="1" spans="1:13">
      <c r="A306" s="248"/>
      <c r="B306" s="166"/>
      <c r="C306" s="655" t="s">
        <v>729</v>
      </c>
      <c r="D306" s="656"/>
      <c r="E306" s="656"/>
      <c r="F306" s="656"/>
      <c r="G306" s="656"/>
      <c r="H306" s="656"/>
      <c r="I306" s="656"/>
      <c r="J306" s="656"/>
      <c r="K306" s="600"/>
      <c r="L306" s="597"/>
      <c r="M306" s="598"/>
    </row>
    <row r="307" s="117" customFormat="1" ht="41.25" customHeight="1" spans="1:14">
      <c r="A307" s="248"/>
      <c r="B307" s="166"/>
      <c r="C307" s="657">
        <v>1</v>
      </c>
      <c r="D307" s="574" t="s">
        <v>730</v>
      </c>
      <c r="E307" s="575"/>
      <c r="F307" s="219"/>
      <c r="G307" s="1131" t="s">
        <v>731</v>
      </c>
      <c r="H307" s="175" t="s">
        <v>626</v>
      </c>
      <c r="I307" s="148">
        <v>1</v>
      </c>
      <c r="J307" s="148">
        <v>1</v>
      </c>
      <c r="K307" s="169">
        <v>1</v>
      </c>
      <c r="L307" s="675" t="s">
        <v>687</v>
      </c>
      <c r="M307" s="676" t="s">
        <v>732</v>
      </c>
      <c r="N307" s="119" t="s">
        <v>411</v>
      </c>
    </row>
    <row r="308" s="117" customFormat="1" ht="41.25" customHeight="1" spans="1:14">
      <c r="A308" s="248"/>
      <c r="B308" s="166"/>
      <c r="C308" s="657">
        <v>2</v>
      </c>
      <c r="D308" s="574" t="s">
        <v>733</v>
      </c>
      <c r="E308" s="575"/>
      <c r="F308" s="219"/>
      <c r="G308" s="1131" t="s">
        <v>734</v>
      </c>
      <c r="H308" s="166"/>
      <c r="I308" s="148">
        <v>1</v>
      </c>
      <c r="J308" s="148">
        <v>1</v>
      </c>
      <c r="K308" s="169">
        <v>1</v>
      </c>
      <c r="L308" s="675" t="s">
        <v>687</v>
      </c>
      <c r="M308" s="676" t="s">
        <v>735</v>
      </c>
      <c r="N308" s="119" t="s">
        <v>411</v>
      </c>
    </row>
    <row r="309" s="117" customFormat="1" ht="41.25" customHeight="1" spans="1:14">
      <c r="A309" s="248"/>
      <c r="B309" s="166"/>
      <c r="C309" s="657">
        <v>3</v>
      </c>
      <c r="D309" s="574" t="s">
        <v>736</v>
      </c>
      <c r="E309" s="575"/>
      <c r="F309" s="219"/>
      <c r="G309" s="1131" t="s">
        <v>737</v>
      </c>
      <c r="H309" s="166"/>
      <c r="I309" s="148">
        <v>1</v>
      </c>
      <c r="J309" s="148">
        <v>1</v>
      </c>
      <c r="K309" s="169">
        <v>1</v>
      </c>
      <c r="L309" s="675" t="s">
        <v>687</v>
      </c>
      <c r="M309" s="676" t="s">
        <v>738</v>
      </c>
      <c r="N309" s="119" t="s">
        <v>411</v>
      </c>
    </row>
    <row r="310" s="117" customFormat="1" ht="41.25" customHeight="1" spans="1:14">
      <c r="A310" s="248"/>
      <c r="B310" s="166"/>
      <c r="C310" s="657">
        <v>4</v>
      </c>
      <c r="D310" s="574" t="s">
        <v>739</v>
      </c>
      <c r="E310" s="575"/>
      <c r="F310" s="219"/>
      <c r="G310" s="1131" t="s">
        <v>737</v>
      </c>
      <c r="H310" s="166"/>
      <c r="I310" s="148">
        <v>1</v>
      </c>
      <c r="J310" s="148">
        <v>1</v>
      </c>
      <c r="K310" s="169">
        <v>1</v>
      </c>
      <c r="L310" s="675" t="s">
        <v>687</v>
      </c>
      <c r="M310" s="676" t="s">
        <v>740</v>
      </c>
      <c r="N310" s="119" t="s">
        <v>411</v>
      </c>
    </row>
    <row r="311" s="117" customFormat="1" ht="41.25" customHeight="1" spans="1:14">
      <c r="A311" s="248"/>
      <c r="B311" s="166"/>
      <c r="C311" s="657">
        <v>5</v>
      </c>
      <c r="D311" s="574" t="s">
        <v>741</v>
      </c>
      <c r="E311" s="575"/>
      <c r="F311" s="219"/>
      <c r="G311" s="1131" t="s">
        <v>742</v>
      </c>
      <c r="H311" s="166"/>
      <c r="I311" s="148">
        <v>1</v>
      </c>
      <c r="J311" s="148">
        <v>1</v>
      </c>
      <c r="K311" s="169">
        <v>1</v>
      </c>
      <c r="L311" s="675" t="s">
        <v>687</v>
      </c>
      <c r="M311" s="676" t="s">
        <v>743</v>
      </c>
      <c r="N311" s="119" t="s">
        <v>411</v>
      </c>
    </row>
    <row r="312" s="117" customFormat="1" ht="41.25" customHeight="1" spans="1:14">
      <c r="A312" s="248"/>
      <c r="B312" s="166"/>
      <c r="C312" s="657">
        <v>6</v>
      </c>
      <c r="D312" s="574" t="s">
        <v>744</v>
      </c>
      <c r="E312" s="575"/>
      <c r="F312" s="219"/>
      <c r="G312" s="1131" t="s">
        <v>742</v>
      </c>
      <c r="H312" s="166"/>
      <c r="I312" s="148">
        <v>1</v>
      </c>
      <c r="J312" s="148">
        <v>1</v>
      </c>
      <c r="K312" s="169">
        <v>1</v>
      </c>
      <c r="L312" s="675" t="s">
        <v>687</v>
      </c>
      <c r="M312" s="676" t="s">
        <v>745</v>
      </c>
      <c r="N312" s="119" t="s">
        <v>411</v>
      </c>
    </row>
    <row r="313" s="117" customFormat="1" ht="41.25" customHeight="1" spans="1:14">
      <c r="A313" s="248"/>
      <c r="B313" s="166"/>
      <c r="C313" s="657">
        <v>7</v>
      </c>
      <c r="D313" s="574" t="s">
        <v>746</v>
      </c>
      <c r="E313" s="575"/>
      <c r="F313" s="219"/>
      <c r="G313" s="1131" t="s">
        <v>747</v>
      </c>
      <c r="H313" s="174"/>
      <c r="I313" s="148">
        <v>1</v>
      </c>
      <c r="J313" s="148">
        <v>1</v>
      </c>
      <c r="K313" s="169">
        <v>1</v>
      </c>
      <c r="L313" s="675" t="s">
        <v>687</v>
      </c>
      <c r="M313" s="676" t="s">
        <v>748</v>
      </c>
      <c r="N313" s="119" t="s">
        <v>411</v>
      </c>
    </row>
    <row r="314" s="117" customFormat="1" customHeight="1" spans="1:13">
      <c r="A314" s="248"/>
      <c r="B314" s="166"/>
      <c r="C314" s="683"/>
      <c r="D314" s="660" t="s">
        <v>629</v>
      </c>
      <c r="E314" s="661"/>
      <c r="F314" s="662"/>
      <c r="G314" s="663"/>
      <c r="H314" s="624"/>
      <c r="I314" s="148">
        <f>SUM(I307:I313)</f>
        <v>7</v>
      </c>
      <c r="J314" s="148"/>
      <c r="K314" s="677">
        <f>SUM(K307:K313)</f>
        <v>7</v>
      </c>
      <c r="L314" s="597"/>
      <c r="M314" s="598"/>
    </row>
    <row r="315" s="117" customFormat="1" customHeight="1" spans="1:13">
      <c r="A315" s="248"/>
      <c r="B315" s="166"/>
      <c r="C315" s="655" t="s">
        <v>749</v>
      </c>
      <c r="D315" s="656"/>
      <c r="E315" s="656"/>
      <c r="F315" s="656"/>
      <c r="G315" s="656"/>
      <c r="H315" s="656"/>
      <c r="I315" s="656"/>
      <c r="J315" s="656"/>
      <c r="K315" s="600"/>
      <c r="L315" s="597"/>
      <c r="M315" s="598"/>
    </row>
    <row r="316" s="117" customFormat="1" ht="41.25" customHeight="1" spans="1:14">
      <c r="A316" s="248"/>
      <c r="B316" s="166"/>
      <c r="C316" s="657">
        <v>1</v>
      </c>
      <c r="D316" s="574" t="s">
        <v>750</v>
      </c>
      <c r="E316" s="575"/>
      <c r="F316" s="219"/>
      <c r="G316" s="1131" t="s">
        <v>751</v>
      </c>
      <c r="H316" s="175" t="s">
        <v>626</v>
      </c>
      <c r="I316" s="148">
        <v>1</v>
      </c>
      <c r="J316" s="148">
        <v>1</v>
      </c>
      <c r="K316" s="169">
        <v>1</v>
      </c>
      <c r="L316" s="675" t="s">
        <v>687</v>
      </c>
      <c r="M316" s="676" t="s">
        <v>752</v>
      </c>
      <c r="N316" s="119" t="s">
        <v>411</v>
      </c>
    </row>
    <row r="317" s="117" customFormat="1" ht="41.25" customHeight="1" spans="1:14">
      <c r="A317" s="248"/>
      <c r="B317" s="166"/>
      <c r="C317" s="657">
        <v>2</v>
      </c>
      <c r="D317" s="574" t="s">
        <v>753</v>
      </c>
      <c r="E317" s="575"/>
      <c r="F317" s="219"/>
      <c r="G317" s="1131" t="s">
        <v>754</v>
      </c>
      <c r="H317" s="166"/>
      <c r="I317" s="148">
        <v>1</v>
      </c>
      <c r="J317" s="148">
        <v>1</v>
      </c>
      <c r="K317" s="169">
        <v>1</v>
      </c>
      <c r="L317" s="675" t="s">
        <v>687</v>
      </c>
      <c r="M317" s="676" t="s">
        <v>755</v>
      </c>
      <c r="N317" s="119" t="s">
        <v>411</v>
      </c>
    </row>
    <row r="318" s="117" customFormat="1" ht="41.25" customHeight="1" spans="1:14">
      <c r="A318" s="248"/>
      <c r="B318" s="166"/>
      <c r="C318" s="657">
        <v>3</v>
      </c>
      <c r="D318" s="574" t="s">
        <v>756</v>
      </c>
      <c r="E318" s="575"/>
      <c r="F318" s="219"/>
      <c r="G318" s="1131" t="s">
        <v>757</v>
      </c>
      <c r="H318" s="166"/>
      <c r="I318" s="148">
        <v>1</v>
      </c>
      <c r="J318" s="148">
        <v>1</v>
      </c>
      <c r="K318" s="169">
        <v>1</v>
      </c>
      <c r="L318" s="675" t="s">
        <v>687</v>
      </c>
      <c r="M318" s="676" t="s">
        <v>758</v>
      </c>
      <c r="N318" s="119" t="s">
        <v>411</v>
      </c>
    </row>
    <row r="319" s="117" customFormat="1" ht="41.25" customHeight="1" spans="1:14">
      <c r="A319" s="248"/>
      <c r="B319" s="166"/>
      <c r="C319" s="657">
        <v>4</v>
      </c>
      <c r="D319" s="574" t="s">
        <v>759</v>
      </c>
      <c r="E319" s="575"/>
      <c r="F319" s="219"/>
      <c r="G319" s="1131" t="s">
        <v>760</v>
      </c>
      <c r="H319" s="166"/>
      <c r="I319" s="148">
        <v>1</v>
      </c>
      <c r="J319" s="148">
        <v>1</v>
      </c>
      <c r="K319" s="169">
        <v>1</v>
      </c>
      <c r="L319" s="675" t="s">
        <v>687</v>
      </c>
      <c r="M319" s="676" t="s">
        <v>761</v>
      </c>
      <c r="N319" s="119" t="s">
        <v>411</v>
      </c>
    </row>
    <row r="320" s="117" customFormat="1" ht="41.25" customHeight="1" spans="1:14">
      <c r="A320" s="248"/>
      <c r="B320" s="166"/>
      <c r="C320" s="657">
        <v>5</v>
      </c>
      <c r="D320" s="574" t="s">
        <v>762</v>
      </c>
      <c r="E320" s="575"/>
      <c r="F320" s="219"/>
      <c r="G320" s="1131" t="s">
        <v>760</v>
      </c>
      <c r="H320" s="166"/>
      <c r="I320" s="148">
        <v>1</v>
      </c>
      <c r="J320" s="148">
        <v>1</v>
      </c>
      <c r="K320" s="169">
        <v>1</v>
      </c>
      <c r="L320" s="675" t="s">
        <v>687</v>
      </c>
      <c r="M320" s="676" t="s">
        <v>763</v>
      </c>
      <c r="N320" s="119" t="s">
        <v>411</v>
      </c>
    </row>
    <row r="321" s="117" customFormat="1" customHeight="1" spans="1:13">
      <c r="A321" s="248"/>
      <c r="B321" s="166"/>
      <c r="C321" s="683"/>
      <c r="D321" s="660" t="s">
        <v>629</v>
      </c>
      <c r="E321" s="661"/>
      <c r="F321" s="662"/>
      <c r="G321" s="663"/>
      <c r="H321" s="624"/>
      <c r="I321" s="148">
        <f>SUM(I316:I320)</f>
        <v>5</v>
      </c>
      <c r="J321" s="148"/>
      <c r="K321" s="677">
        <f>SUM(K316:K320)</f>
        <v>5</v>
      </c>
      <c r="L321" s="597"/>
      <c r="M321" s="598"/>
    </row>
    <row r="322" s="117" customFormat="1" customHeight="1" spans="1:13">
      <c r="A322" s="248"/>
      <c r="B322" s="166"/>
      <c r="C322" s="655" t="s">
        <v>764</v>
      </c>
      <c r="D322" s="656"/>
      <c r="E322" s="656"/>
      <c r="F322" s="656"/>
      <c r="G322" s="656"/>
      <c r="H322" s="656"/>
      <c r="I322" s="656"/>
      <c r="J322" s="656"/>
      <c r="K322" s="600"/>
      <c r="L322" s="597"/>
      <c r="M322" s="598"/>
    </row>
    <row r="323" s="117" customFormat="1" ht="41.25" customHeight="1" spans="1:14">
      <c r="A323" s="248"/>
      <c r="B323" s="166"/>
      <c r="C323" s="657">
        <v>1</v>
      </c>
      <c r="D323" s="574" t="s">
        <v>765</v>
      </c>
      <c r="E323" s="575"/>
      <c r="F323" s="219"/>
      <c r="G323" s="1131" t="s">
        <v>766</v>
      </c>
      <c r="H323" s="175" t="s">
        <v>626</v>
      </c>
      <c r="I323" s="148">
        <v>1</v>
      </c>
      <c r="J323" s="148">
        <v>1</v>
      </c>
      <c r="K323" s="169">
        <v>1</v>
      </c>
      <c r="L323" s="675" t="s">
        <v>687</v>
      </c>
      <c r="M323" s="676" t="s">
        <v>767</v>
      </c>
      <c r="N323" s="119" t="s">
        <v>411</v>
      </c>
    </row>
    <row r="324" s="117" customFormat="1" ht="41.25" customHeight="1" spans="1:14">
      <c r="A324" s="248"/>
      <c r="B324" s="166"/>
      <c r="C324" s="657">
        <v>2</v>
      </c>
      <c r="D324" s="574" t="s">
        <v>768</v>
      </c>
      <c r="E324" s="575"/>
      <c r="F324" s="219"/>
      <c r="G324" s="1131" t="s">
        <v>769</v>
      </c>
      <c r="H324" s="166"/>
      <c r="I324" s="148">
        <v>1</v>
      </c>
      <c r="J324" s="148">
        <v>1</v>
      </c>
      <c r="K324" s="169">
        <v>1</v>
      </c>
      <c r="L324" s="675" t="s">
        <v>687</v>
      </c>
      <c r="M324" s="676" t="s">
        <v>770</v>
      </c>
      <c r="N324" s="119" t="s">
        <v>411</v>
      </c>
    </row>
    <row r="325" s="117" customFormat="1" ht="41.25" customHeight="1" spans="1:14">
      <c r="A325" s="248"/>
      <c r="B325" s="166"/>
      <c r="C325" s="657">
        <v>3</v>
      </c>
      <c r="D325" s="574" t="s">
        <v>771</v>
      </c>
      <c r="E325" s="575"/>
      <c r="F325" s="219"/>
      <c r="G325" s="1131" t="s">
        <v>772</v>
      </c>
      <c r="H325" s="166"/>
      <c r="I325" s="148">
        <v>1</v>
      </c>
      <c r="J325" s="148">
        <v>1</v>
      </c>
      <c r="K325" s="169">
        <v>1</v>
      </c>
      <c r="L325" s="675" t="s">
        <v>687</v>
      </c>
      <c r="M325" s="676" t="s">
        <v>773</v>
      </c>
      <c r="N325" s="119" t="s">
        <v>411</v>
      </c>
    </row>
    <row r="326" s="117" customFormat="1" customHeight="1" spans="1:13">
      <c r="A326" s="248"/>
      <c r="B326" s="166"/>
      <c r="C326" s="683"/>
      <c r="D326" s="660" t="s">
        <v>629</v>
      </c>
      <c r="E326" s="661"/>
      <c r="F326" s="662"/>
      <c r="G326" s="663"/>
      <c r="H326" s="624"/>
      <c r="I326" s="148">
        <f>SUM(I323:I325)</f>
        <v>3</v>
      </c>
      <c r="J326" s="148"/>
      <c r="K326" s="677">
        <f>SUM(K323:K325)</f>
        <v>3</v>
      </c>
      <c r="L326" s="597"/>
      <c r="M326" s="598"/>
    </row>
    <row r="327" s="117" customFormat="1" customHeight="1" spans="1:13">
      <c r="A327" s="248"/>
      <c r="B327" s="166"/>
      <c r="C327" s="655" t="s">
        <v>774</v>
      </c>
      <c r="D327" s="656"/>
      <c r="E327" s="656"/>
      <c r="F327" s="656"/>
      <c r="G327" s="656"/>
      <c r="H327" s="656"/>
      <c r="I327" s="656"/>
      <c r="J327" s="656"/>
      <c r="K327" s="600"/>
      <c r="L327" s="597"/>
      <c r="M327" s="598"/>
    </row>
    <row r="328" s="117" customFormat="1" ht="41.25" customHeight="1" spans="1:14">
      <c r="A328" s="248"/>
      <c r="B328" s="166"/>
      <c r="C328" s="657">
        <v>1</v>
      </c>
      <c r="D328" s="574" t="s">
        <v>775</v>
      </c>
      <c r="E328" s="575"/>
      <c r="F328" s="219"/>
      <c r="G328" s="1131" t="s">
        <v>776</v>
      </c>
      <c r="H328" s="175" t="s">
        <v>626</v>
      </c>
      <c r="I328" s="148">
        <v>1</v>
      </c>
      <c r="J328" s="148">
        <v>1</v>
      </c>
      <c r="K328" s="169">
        <v>1</v>
      </c>
      <c r="L328" s="675" t="s">
        <v>687</v>
      </c>
      <c r="M328" s="676" t="s">
        <v>777</v>
      </c>
      <c r="N328" s="119" t="s">
        <v>411</v>
      </c>
    </row>
    <row r="329" s="117" customFormat="1" customHeight="1" spans="1:13">
      <c r="A329" s="248"/>
      <c r="B329" s="166"/>
      <c r="C329" s="683"/>
      <c r="D329" s="660" t="s">
        <v>629</v>
      </c>
      <c r="E329" s="661"/>
      <c r="F329" s="662"/>
      <c r="G329" s="663"/>
      <c r="H329" s="624"/>
      <c r="I329" s="148">
        <f>SUM(I328:I328)</f>
        <v>1</v>
      </c>
      <c r="J329" s="148"/>
      <c r="K329" s="677">
        <f>SUM(K328:K328)</f>
        <v>1</v>
      </c>
      <c r="L329" s="597"/>
      <c r="M329" s="598"/>
    </row>
    <row r="330" s="117" customFormat="1" customHeight="1" spans="1:13">
      <c r="A330" s="248"/>
      <c r="B330" s="166"/>
      <c r="C330" s="655" t="s">
        <v>778</v>
      </c>
      <c r="D330" s="656"/>
      <c r="E330" s="656"/>
      <c r="F330" s="656"/>
      <c r="G330" s="656"/>
      <c r="H330" s="656"/>
      <c r="I330" s="656"/>
      <c r="J330" s="656"/>
      <c r="K330" s="600"/>
      <c r="L330" s="597"/>
      <c r="M330" s="598"/>
    </row>
    <row r="331" s="117" customFormat="1" ht="41.25" customHeight="1" spans="1:14">
      <c r="A331" s="248"/>
      <c r="B331" s="166"/>
      <c r="C331" s="657">
        <v>1</v>
      </c>
      <c r="D331" s="574" t="s">
        <v>779</v>
      </c>
      <c r="E331" s="575"/>
      <c r="F331" s="219"/>
      <c r="G331" s="1131" t="s">
        <v>780</v>
      </c>
      <c r="H331" s="678" t="s">
        <v>626</v>
      </c>
      <c r="I331" s="148">
        <v>1</v>
      </c>
      <c r="J331" s="148">
        <v>1</v>
      </c>
      <c r="K331" s="169">
        <v>1</v>
      </c>
      <c r="L331" s="675" t="s">
        <v>687</v>
      </c>
      <c r="M331" s="676" t="s">
        <v>781</v>
      </c>
      <c r="N331" s="119" t="s">
        <v>411</v>
      </c>
    </row>
    <row r="332" s="117" customFormat="1" ht="41.25" customHeight="1" spans="1:14">
      <c r="A332" s="248"/>
      <c r="B332" s="166"/>
      <c r="C332" s="657">
        <v>2</v>
      </c>
      <c r="D332" s="574" t="s">
        <v>782</v>
      </c>
      <c r="E332" s="575"/>
      <c r="F332" s="219"/>
      <c r="G332" s="1131" t="s">
        <v>783</v>
      </c>
      <c r="H332" s="679"/>
      <c r="I332" s="148">
        <v>1</v>
      </c>
      <c r="J332" s="148">
        <v>1</v>
      </c>
      <c r="K332" s="169">
        <v>1</v>
      </c>
      <c r="L332" s="675" t="s">
        <v>687</v>
      </c>
      <c r="M332" s="676" t="s">
        <v>784</v>
      </c>
      <c r="N332" s="119" t="s">
        <v>411</v>
      </c>
    </row>
    <row r="333" s="117" customFormat="1" ht="41.25" customHeight="1" spans="1:14">
      <c r="A333" s="248"/>
      <c r="B333" s="166"/>
      <c r="C333" s="657">
        <v>3</v>
      </c>
      <c r="D333" s="574" t="s">
        <v>785</v>
      </c>
      <c r="E333" s="575"/>
      <c r="F333" s="219"/>
      <c r="G333" s="1131" t="s">
        <v>786</v>
      </c>
      <c r="H333" s="680"/>
      <c r="I333" s="148">
        <v>1</v>
      </c>
      <c r="J333" s="148">
        <v>1</v>
      </c>
      <c r="K333" s="169">
        <v>1</v>
      </c>
      <c r="L333" s="675" t="s">
        <v>687</v>
      </c>
      <c r="M333" s="676" t="s">
        <v>787</v>
      </c>
      <c r="N333" s="119" t="s">
        <v>411</v>
      </c>
    </row>
    <row r="334" s="117" customFormat="1" customHeight="1" spans="1:13">
      <c r="A334" s="248"/>
      <c r="B334" s="166"/>
      <c r="C334" s="683"/>
      <c r="D334" s="660" t="s">
        <v>629</v>
      </c>
      <c r="E334" s="661"/>
      <c r="F334" s="662"/>
      <c r="G334" s="663"/>
      <c r="H334" s="624"/>
      <c r="I334" s="148">
        <f>SUM(I331:I333)</f>
        <v>3</v>
      </c>
      <c r="J334" s="148"/>
      <c r="K334" s="677">
        <f>SUM(K331:K333)</f>
        <v>3</v>
      </c>
      <c r="L334" s="597"/>
      <c r="M334" s="598"/>
    </row>
    <row r="335" s="117" customFormat="1" customHeight="1" spans="1:13">
      <c r="A335" s="248"/>
      <c r="B335" s="166"/>
      <c r="C335" s="655" t="s">
        <v>788</v>
      </c>
      <c r="D335" s="656"/>
      <c r="E335" s="656"/>
      <c r="F335" s="656"/>
      <c r="G335" s="656"/>
      <c r="H335" s="656"/>
      <c r="I335" s="656"/>
      <c r="J335" s="656"/>
      <c r="K335" s="600"/>
      <c r="L335" s="597"/>
      <c r="M335" s="598"/>
    </row>
    <row r="336" s="117" customFormat="1" ht="44.25" customHeight="1" spans="1:14">
      <c r="A336" s="248"/>
      <c r="B336" s="166"/>
      <c r="C336" s="657">
        <v>1</v>
      </c>
      <c r="D336" s="574" t="s">
        <v>789</v>
      </c>
      <c r="E336" s="575"/>
      <c r="F336" s="219"/>
      <c r="G336" s="1131" t="s">
        <v>790</v>
      </c>
      <c r="H336" s="175" t="s">
        <v>626</v>
      </c>
      <c r="I336" s="148">
        <v>1</v>
      </c>
      <c r="J336" s="148">
        <v>1</v>
      </c>
      <c r="K336" s="169">
        <v>1</v>
      </c>
      <c r="L336" s="675" t="s">
        <v>687</v>
      </c>
      <c r="M336" s="676" t="s">
        <v>791</v>
      </c>
      <c r="N336" s="119" t="s">
        <v>411</v>
      </c>
    </row>
    <row r="337" s="117" customFormat="1" ht="44.25" customHeight="1" spans="1:14">
      <c r="A337" s="248"/>
      <c r="B337" s="166"/>
      <c r="C337" s="657">
        <v>2</v>
      </c>
      <c r="D337" s="574" t="s">
        <v>792</v>
      </c>
      <c r="E337" s="575"/>
      <c r="F337" s="219"/>
      <c r="G337" s="1131" t="s">
        <v>793</v>
      </c>
      <c r="H337" s="166"/>
      <c r="I337" s="148">
        <v>1</v>
      </c>
      <c r="J337" s="148">
        <v>1</v>
      </c>
      <c r="K337" s="169">
        <v>1</v>
      </c>
      <c r="L337" s="675" t="s">
        <v>687</v>
      </c>
      <c r="M337" s="676" t="s">
        <v>794</v>
      </c>
      <c r="N337" s="119" t="s">
        <v>411</v>
      </c>
    </row>
    <row r="338" s="117" customFormat="1" ht="44.25" customHeight="1" spans="1:14">
      <c r="A338" s="248"/>
      <c r="B338" s="166"/>
      <c r="C338" s="657">
        <v>3</v>
      </c>
      <c r="D338" s="574" t="s">
        <v>795</v>
      </c>
      <c r="E338" s="575"/>
      <c r="F338" s="219"/>
      <c r="G338" s="1131" t="s">
        <v>796</v>
      </c>
      <c r="H338" s="174"/>
      <c r="I338" s="148">
        <v>1</v>
      </c>
      <c r="J338" s="148">
        <v>1</v>
      </c>
      <c r="K338" s="169">
        <v>1</v>
      </c>
      <c r="L338" s="675" t="s">
        <v>687</v>
      </c>
      <c r="M338" s="676" t="s">
        <v>797</v>
      </c>
      <c r="N338" s="119" t="s">
        <v>411</v>
      </c>
    </row>
    <row r="339" s="117" customFormat="1" customHeight="1" spans="1:13">
      <c r="A339" s="248"/>
      <c r="B339" s="166"/>
      <c r="C339" s="683"/>
      <c r="D339" s="660" t="s">
        <v>629</v>
      </c>
      <c r="E339" s="661"/>
      <c r="F339" s="662"/>
      <c r="G339" s="663"/>
      <c r="H339" s="624"/>
      <c r="I339" s="148">
        <f>SUM(I336:I338)</f>
        <v>3</v>
      </c>
      <c r="J339" s="148"/>
      <c r="K339" s="677">
        <f>SUM(K336:K338)</f>
        <v>3</v>
      </c>
      <c r="L339" s="597"/>
      <c r="M339" s="598"/>
    </row>
    <row r="340" s="117" customFormat="1" customHeight="1" spans="1:13">
      <c r="A340" s="248"/>
      <c r="B340" s="166"/>
      <c r="C340" s="684" t="s">
        <v>798</v>
      </c>
      <c r="D340" s="685"/>
      <c r="E340" s="685"/>
      <c r="F340" s="685"/>
      <c r="G340" s="685"/>
      <c r="H340" s="685"/>
      <c r="I340" s="685"/>
      <c r="J340" s="685"/>
      <c r="K340" s="685"/>
      <c r="L340" s="600"/>
      <c r="M340" s="598"/>
    </row>
    <row r="341" s="117" customFormat="1" ht="42" customHeight="1" spans="1:14">
      <c r="A341" s="248"/>
      <c r="B341" s="166"/>
      <c r="C341" s="657">
        <v>1</v>
      </c>
      <c r="D341" s="574" t="s">
        <v>799</v>
      </c>
      <c r="E341" s="575"/>
      <c r="F341" s="219"/>
      <c r="G341" s="1131" t="s">
        <v>800</v>
      </c>
      <c r="H341" s="175" t="s">
        <v>626</v>
      </c>
      <c r="I341" s="148">
        <v>1</v>
      </c>
      <c r="J341" s="148">
        <v>1</v>
      </c>
      <c r="K341" s="169">
        <v>1</v>
      </c>
      <c r="L341" s="675" t="s">
        <v>687</v>
      </c>
      <c r="M341" s="676" t="s">
        <v>801</v>
      </c>
      <c r="N341" s="119" t="s">
        <v>411</v>
      </c>
    </row>
    <row r="342" s="117" customFormat="1" customHeight="1" spans="1:13">
      <c r="A342" s="248"/>
      <c r="B342" s="166"/>
      <c r="C342" s="683"/>
      <c r="D342" s="660" t="s">
        <v>629</v>
      </c>
      <c r="E342" s="661"/>
      <c r="F342" s="662"/>
      <c r="G342" s="663"/>
      <c r="H342" s="624"/>
      <c r="I342" s="148">
        <f>SUM(I341:I341)</f>
        <v>1</v>
      </c>
      <c r="J342" s="148"/>
      <c r="K342" s="677">
        <f>SUM(K341:K341)</f>
        <v>1</v>
      </c>
      <c r="L342" s="597"/>
      <c r="M342" s="598"/>
    </row>
    <row r="343" s="117" customFormat="1" customHeight="1" spans="1:13">
      <c r="A343" s="248"/>
      <c r="B343" s="166"/>
      <c r="C343" s="684" t="s">
        <v>802</v>
      </c>
      <c r="D343" s="685"/>
      <c r="E343" s="685"/>
      <c r="F343" s="685"/>
      <c r="G343" s="685"/>
      <c r="H343" s="685"/>
      <c r="I343" s="685"/>
      <c r="J343" s="685"/>
      <c r="K343" s="685"/>
      <c r="L343" s="600"/>
      <c r="M343" s="598"/>
    </row>
    <row r="344" s="117" customFormat="1" ht="39.75" customHeight="1" spans="1:14">
      <c r="A344" s="248"/>
      <c r="B344" s="166"/>
      <c r="C344" s="657">
        <v>1</v>
      </c>
      <c r="D344" s="574" t="s">
        <v>803</v>
      </c>
      <c r="E344" s="575"/>
      <c r="F344" s="219"/>
      <c r="G344" s="1131" t="s">
        <v>804</v>
      </c>
      <c r="H344" s="166" t="s">
        <v>626</v>
      </c>
      <c r="I344" s="148">
        <v>1</v>
      </c>
      <c r="J344" s="148">
        <v>1</v>
      </c>
      <c r="K344" s="169">
        <v>1</v>
      </c>
      <c r="L344" s="675" t="s">
        <v>687</v>
      </c>
      <c r="M344" s="676" t="s">
        <v>805</v>
      </c>
      <c r="N344" s="119" t="s">
        <v>411</v>
      </c>
    </row>
    <row r="345" s="117" customFormat="1" customHeight="1" spans="1:13">
      <c r="A345" s="248"/>
      <c r="B345" s="166"/>
      <c r="C345" s="683"/>
      <c r="D345" s="660" t="s">
        <v>629</v>
      </c>
      <c r="E345" s="661"/>
      <c r="F345" s="662"/>
      <c r="G345" s="663"/>
      <c r="H345" s="624"/>
      <c r="I345" s="148">
        <f>SUM(I344:I344)</f>
        <v>1</v>
      </c>
      <c r="J345" s="148"/>
      <c r="K345" s="677">
        <f>SUM(K344:K344)</f>
        <v>1</v>
      </c>
      <c r="L345" s="597"/>
      <c r="M345" s="598"/>
    </row>
    <row r="346" s="117" customFormat="1" customHeight="1" spans="1:13">
      <c r="A346" s="248"/>
      <c r="B346" s="166"/>
      <c r="C346" s="655" t="s">
        <v>806</v>
      </c>
      <c r="D346" s="656"/>
      <c r="E346" s="656"/>
      <c r="F346" s="656"/>
      <c r="G346" s="656"/>
      <c r="H346" s="656"/>
      <c r="I346" s="656"/>
      <c r="J346" s="656"/>
      <c r="K346" s="600"/>
      <c r="L346" s="597"/>
      <c r="M346" s="598"/>
    </row>
    <row r="347" s="117" customFormat="1" ht="40.5" customHeight="1" spans="1:14">
      <c r="A347" s="248"/>
      <c r="B347" s="166"/>
      <c r="C347" s="657">
        <v>1</v>
      </c>
      <c r="D347" s="574" t="s">
        <v>807</v>
      </c>
      <c r="E347" s="575"/>
      <c r="F347" s="219"/>
      <c r="G347" s="1131" t="s">
        <v>808</v>
      </c>
      <c r="H347" s="175" t="s">
        <v>626</v>
      </c>
      <c r="I347" s="148">
        <v>1</v>
      </c>
      <c r="J347" s="148">
        <v>1</v>
      </c>
      <c r="K347" s="169">
        <v>1</v>
      </c>
      <c r="L347" s="675" t="s">
        <v>687</v>
      </c>
      <c r="M347" s="676" t="s">
        <v>809</v>
      </c>
      <c r="N347" s="119" t="s">
        <v>411</v>
      </c>
    </row>
    <row r="348" s="117" customFormat="1" ht="40.5" customHeight="1" spans="1:14">
      <c r="A348" s="248"/>
      <c r="B348" s="166"/>
      <c r="C348" s="657">
        <v>2</v>
      </c>
      <c r="D348" s="574" t="s">
        <v>810</v>
      </c>
      <c r="E348" s="575"/>
      <c r="F348" s="219"/>
      <c r="G348" s="1131" t="s">
        <v>808</v>
      </c>
      <c r="H348" s="166"/>
      <c r="I348" s="148">
        <v>1</v>
      </c>
      <c r="J348" s="148">
        <v>1</v>
      </c>
      <c r="K348" s="169">
        <v>1</v>
      </c>
      <c r="L348" s="675" t="s">
        <v>687</v>
      </c>
      <c r="M348" s="676" t="s">
        <v>811</v>
      </c>
      <c r="N348" s="119" t="s">
        <v>411</v>
      </c>
    </row>
    <row r="349" s="117" customFormat="1" ht="40.5" customHeight="1" spans="1:14">
      <c r="A349" s="248"/>
      <c r="B349" s="166"/>
      <c r="C349" s="657">
        <v>3</v>
      </c>
      <c r="D349" s="574" t="s">
        <v>812</v>
      </c>
      <c r="E349" s="575"/>
      <c r="F349" s="219"/>
      <c r="G349" s="1131" t="s">
        <v>813</v>
      </c>
      <c r="H349" s="166"/>
      <c r="I349" s="148">
        <v>1</v>
      </c>
      <c r="J349" s="148">
        <v>1</v>
      </c>
      <c r="K349" s="169">
        <v>1</v>
      </c>
      <c r="L349" s="675" t="s">
        <v>687</v>
      </c>
      <c r="M349" s="676" t="s">
        <v>814</v>
      </c>
      <c r="N349" s="119" t="s">
        <v>411</v>
      </c>
    </row>
    <row r="350" s="117" customFormat="1" ht="40.5" customHeight="1" spans="1:14">
      <c r="A350" s="248"/>
      <c r="B350" s="166"/>
      <c r="C350" s="657">
        <v>4</v>
      </c>
      <c r="D350" s="574" t="s">
        <v>815</v>
      </c>
      <c r="E350" s="575"/>
      <c r="F350" s="219"/>
      <c r="G350" s="1131" t="s">
        <v>816</v>
      </c>
      <c r="H350" s="166"/>
      <c r="I350" s="148">
        <v>1</v>
      </c>
      <c r="J350" s="148">
        <v>1</v>
      </c>
      <c r="K350" s="169">
        <v>1</v>
      </c>
      <c r="L350" s="675" t="s">
        <v>687</v>
      </c>
      <c r="M350" s="676" t="s">
        <v>817</v>
      </c>
      <c r="N350" s="119" t="s">
        <v>411</v>
      </c>
    </row>
    <row r="351" s="117" customFormat="1" customHeight="1" spans="1:13">
      <c r="A351" s="248"/>
      <c r="B351" s="166"/>
      <c r="C351" s="683"/>
      <c r="D351" s="660" t="s">
        <v>629</v>
      </c>
      <c r="E351" s="661"/>
      <c r="F351" s="662"/>
      <c r="G351" s="663"/>
      <c r="H351" s="624"/>
      <c r="I351" s="148">
        <f>SUM(I347:I350)</f>
        <v>4</v>
      </c>
      <c r="J351" s="148"/>
      <c r="K351" s="677">
        <f>SUM(K347:K350)</f>
        <v>4</v>
      </c>
      <c r="L351" s="597"/>
      <c r="M351" s="598"/>
    </row>
    <row r="352" s="117" customFormat="1" customHeight="1" spans="1:13">
      <c r="A352" s="248"/>
      <c r="B352" s="166"/>
      <c r="C352" s="684" t="s">
        <v>818</v>
      </c>
      <c r="D352" s="685"/>
      <c r="E352" s="685"/>
      <c r="F352" s="685"/>
      <c r="G352" s="685"/>
      <c r="H352" s="685"/>
      <c r="I352" s="685"/>
      <c r="J352" s="685"/>
      <c r="K352" s="685"/>
      <c r="L352" s="600"/>
      <c r="M352" s="598"/>
    </row>
    <row r="353" s="117" customFormat="1" ht="40.5" customHeight="1" spans="1:14">
      <c r="A353" s="248"/>
      <c r="B353" s="166"/>
      <c r="C353" s="657">
        <v>1</v>
      </c>
      <c r="D353" s="574" t="s">
        <v>819</v>
      </c>
      <c r="E353" s="575"/>
      <c r="F353" s="219"/>
      <c r="G353" s="1131" t="s">
        <v>820</v>
      </c>
      <c r="H353" s="175" t="s">
        <v>626</v>
      </c>
      <c r="I353" s="148">
        <v>1</v>
      </c>
      <c r="J353" s="148">
        <v>1</v>
      </c>
      <c r="K353" s="169">
        <v>1</v>
      </c>
      <c r="L353" s="675" t="s">
        <v>687</v>
      </c>
      <c r="M353" s="676" t="s">
        <v>821</v>
      </c>
      <c r="N353" s="119" t="s">
        <v>411</v>
      </c>
    </row>
    <row r="354" s="117" customFormat="1" ht="40.5" customHeight="1" spans="1:14">
      <c r="A354" s="248"/>
      <c r="B354" s="166"/>
      <c r="C354" s="657">
        <v>2</v>
      </c>
      <c r="D354" s="574" t="s">
        <v>822</v>
      </c>
      <c r="E354" s="575"/>
      <c r="F354" s="219"/>
      <c r="G354" s="1131" t="s">
        <v>823</v>
      </c>
      <c r="H354" s="166"/>
      <c r="I354" s="148">
        <v>1</v>
      </c>
      <c r="J354" s="148">
        <v>1</v>
      </c>
      <c r="K354" s="169">
        <v>1</v>
      </c>
      <c r="L354" s="675" t="s">
        <v>687</v>
      </c>
      <c r="M354" s="676" t="s">
        <v>824</v>
      </c>
      <c r="N354" s="119" t="s">
        <v>411</v>
      </c>
    </row>
    <row r="355" s="117" customFormat="1" ht="40.5" customHeight="1" spans="1:14">
      <c r="A355" s="248"/>
      <c r="B355" s="166"/>
      <c r="C355" s="657">
        <v>3</v>
      </c>
      <c r="D355" s="574" t="s">
        <v>825</v>
      </c>
      <c r="E355" s="575"/>
      <c r="F355" s="219"/>
      <c r="G355" s="1131" t="s">
        <v>826</v>
      </c>
      <c r="H355" s="174"/>
      <c r="I355" s="148">
        <v>1</v>
      </c>
      <c r="J355" s="148">
        <v>1</v>
      </c>
      <c r="K355" s="169">
        <v>1</v>
      </c>
      <c r="L355" s="675" t="s">
        <v>687</v>
      </c>
      <c r="M355" s="676" t="s">
        <v>827</v>
      </c>
      <c r="N355" s="119" t="s">
        <v>411</v>
      </c>
    </row>
    <row r="356" s="117" customFormat="1" customHeight="1" spans="1:13">
      <c r="A356" s="248"/>
      <c r="B356" s="166"/>
      <c r="C356" s="683"/>
      <c r="D356" s="660" t="s">
        <v>629</v>
      </c>
      <c r="E356" s="661"/>
      <c r="F356" s="662"/>
      <c r="G356" s="663"/>
      <c r="H356" s="624"/>
      <c r="I356" s="148">
        <f>SUM(I352:I355)</f>
        <v>3</v>
      </c>
      <c r="J356" s="148"/>
      <c r="K356" s="677">
        <f>SUM(K352:K355)</f>
        <v>3</v>
      </c>
      <c r="L356" s="597"/>
      <c r="M356" s="598"/>
    </row>
    <row r="357" s="558" customFormat="1" ht="18" customHeight="1" spans="1:13">
      <c r="A357" s="686"/>
      <c r="B357" s="687"/>
      <c r="C357" s="328" t="s">
        <v>828</v>
      </c>
      <c r="D357" s="329"/>
      <c r="E357" s="329"/>
      <c r="F357" s="329"/>
      <c r="G357" s="329"/>
      <c r="H357" s="329"/>
      <c r="I357" s="329"/>
      <c r="J357" s="383"/>
      <c r="K357" s="693">
        <f>K359</f>
        <v>6</v>
      </c>
      <c r="L357" s="694"/>
      <c r="M357" s="671"/>
    </row>
    <row r="358" s="117" customFormat="1" customHeight="1" spans="1:13">
      <c r="A358" s="248"/>
      <c r="B358" s="166"/>
      <c r="C358" s="655" t="s">
        <v>829</v>
      </c>
      <c r="D358" s="656"/>
      <c r="E358" s="656"/>
      <c r="F358" s="656"/>
      <c r="G358" s="656"/>
      <c r="H358" s="656"/>
      <c r="I358" s="656"/>
      <c r="J358" s="656"/>
      <c r="K358" s="600"/>
      <c r="L358" s="597"/>
      <c r="M358" s="598"/>
    </row>
    <row r="359" s="117" customFormat="1" ht="44.25" customHeight="1" spans="1:14">
      <c r="A359" s="248"/>
      <c r="B359" s="166"/>
      <c r="C359" s="657">
        <v>1</v>
      </c>
      <c r="D359" s="574" t="s">
        <v>830</v>
      </c>
      <c r="E359" s="575"/>
      <c r="F359" s="219"/>
      <c r="G359" s="1131" t="s">
        <v>831</v>
      </c>
      <c r="H359" s="167" t="s">
        <v>832</v>
      </c>
      <c r="I359" s="148">
        <v>1</v>
      </c>
      <c r="J359" s="148">
        <v>6</v>
      </c>
      <c r="K359" s="169">
        <f>I359*J359</f>
        <v>6</v>
      </c>
      <c r="L359" s="675" t="s">
        <v>833</v>
      </c>
      <c r="M359" s="676" t="s">
        <v>834</v>
      </c>
      <c r="N359" s="119" t="s">
        <v>411</v>
      </c>
    </row>
    <row r="360" s="117" customFormat="1" customHeight="1" spans="1:13">
      <c r="A360" s="248"/>
      <c r="B360" s="166"/>
      <c r="C360" s="683"/>
      <c r="D360" s="660" t="s">
        <v>629</v>
      </c>
      <c r="E360" s="661"/>
      <c r="F360" s="662"/>
      <c r="G360" s="663"/>
      <c r="H360" s="624"/>
      <c r="I360" s="148">
        <f>SUM(I359:I359)</f>
        <v>1</v>
      </c>
      <c r="J360" s="148"/>
      <c r="K360" s="677">
        <f>SUM(K359:K359)</f>
        <v>6</v>
      </c>
      <c r="L360" s="597"/>
      <c r="M360" s="598"/>
    </row>
    <row r="361" s="558" customFormat="1" ht="18" customHeight="1" spans="1:13">
      <c r="A361" s="686"/>
      <c r="B361" s="687"/>
      <c r="C361" s="328" t="s">
        <v>835</v>
      </c>
      <c r="D361" s="329"/>
      <c r="E361" s="329"/>
      <c r="F361" s="329"/>
      <c r="G361" s="329"/>
      <c r="H361" s="329"/>
      <c r="I361" s="329"/>
      <c r="J361" s="383"/>
      <c r="K361" s="693">
        <f>K364+K367</f>
        <v>4</v>
      </c>
      <c r="L361" s="694"/>
      <c r="M361" s="671"/>
    </row>
    <row r="362" s="117" customFormat="1" customHeight="1" spans="1:13">
      <c r="A362" s="248"/>
      <c r="B362" s="166"/>
      <c r="C362" s="655" t="s">
        <v>836</v>
      </c>
      <c r="D362" s="656"/>
      <c r="E362" s="656"/>
      <c r="F362" s="656"/>
      <c r="G362" s="656"/>
      <c r="H362" s="656"/>
      <c r="I362" s="656"/>
      <c r="J362" s="656"/>
      <c r="K362" s="600"/>
      <c r="L362" s="597"/>
      <c r="M362" s="598"/>
    </row>
    <row r="363" s="117" customFormat="1" ht="44.25" customHeight="1" spans="1:14">
      <c r="A363" s="248"/>
      <c r="B363" s="166"/>
      <c r="C363" s="657">
        <v>1</v>
      </c>
      <c r="D363" s="574" t="s">
        <v>837</v>
      </c>
      <c r="E363" s="575"/>
      <c r="F363" s="219"/>
      <c r="G363" s="1131" t="s">
        <v>838</v>
      </c>
      <c r="H363" s="175" t="s">
        <v>839</v>
      </c>
      <c r="I363" s="148">
        <v>1</v>
      </c>
      <c r="J363" s="148">
        <v>2</v>
      </c>
      <c r="K363" s="169">
        <f>I363*J363</f>
        <v>2</v>
      </c>
      <c r="L363" s="675" t="s">
        <v>627</v>
      </c>
      <c r="M363" s="676" t="s">
        <v>840</v>
      </c>
      <c r="N363" s="119" t="s">
        <v>411</v>
      </c>
    </row>
    <row r="364" s="117" customFormat="1" customHeight="1" spans="1:13">
      <c r="A364" s="248"/>
      <c r="B364" s="166"/>
      <c r="C364" s="683"/>
      <c r="D364" s="660" t="s">
        <v>629</v>
      </c>
      <c r="E364" s="661"/>
      <c r="F364" s="662"/>
      <c r="G364" s="663"/>
      <c r="H364" s="624"/>
      <c r="I364" s="148">
        <f>SUM(I363:I363)</f>
        <v>1</v>
      </c>
      <c r="J364" s="148"/>
      <c r="K364" s="677">
        <f>SUM(K363:K363)</f>
        <v>2</v>
      </c>
      <c r="L364" s="597"/>
      <c r="M364" s="598"/>
    </row>
    <row r="365" s="117" customFormat="1" customHeight="1" spans="1:13">
      <c r="A365" s="248"/>
      <c r="B365" s="166"/>
      <c r="C365" s="655" t="s">
        <v>841</v>
      </c>
      <c r="D365" s="656"/>
      <c r="E365" s="656"/>
      <c r="F365" s="656"/>
      <c r="G365" s="656"/>
      <c r="H365" s="656"/>
      <c r="I365" s="656"/>
      <c r="J365" s="656"/>
      <c r="K365" s="600"/>
      <c r="L365" s="597"/>
      <c r="M365" s="598"/>
    </row>
    <row r="366" s="117" customFormat="1" ht="44.25" customHeight="1" spans="1:14">
      <c r="A366" s="248"/>
      <c r="B366" s="166"/>
      <c r="C366" s="657">
        <v>1</v>
      </c>
      <c r="D366" s="574" t="s">
        <v>842</v>
      </c>
      <c r="E366" s="575"/>
      <c r="F366" s="219"/>
      <c r="G366" s="1131" t="s">
        <v>843</v>
      </c>
      <c r="H366" s="175" t="s">
        <v>839</v>
      </c>
      <c r="I366" s="148">
        <v>1</v>
      </c>
      <c r="J366" s="148">
        <v>2</v>
      </c>
      <c r="K366" s="169">
        <f>I366*J366</f>
        <v>2</v>
      </c>
      <c r="L366" s="675" t="s">
        <v>627</v>
      </c>
      <c r="M366" s="676" t="s">
        <v>844</v>
      </c>
      <c r="N366" s="119" t="s">
        <v>411</v>
      </c>
    </row>
    <row r="367" s="117" customFormat="1" customHeight="1" spans="1:13">
      <c r="A367" s="248"/>
      <c r="B367" s="166"/>
      <c r="C367" s="683"/>
      <c r="D367" s="660" t="s">
        <v>629</v>
      </c>
      <c r="E367" s="661"/>
      <c r="F367" s="662"/>
      <c r="G367" s="663"/>
      <c r="H367" s="624"/>
      <c r="I367" s="148">
        <f>SUM(I366:I366)</f>
        <v>1</v>
      </c>
      <c r="J367" s="148"/>
      <c r="K367" s="677">
        <f>SUM(K366:K366)</f>
        <v>2</v>
      </c>
      <c r="L367" s="597"/>
      <c r="M367" s="598"/>
    </row>
    <row r="368" s="558" customFormat="1" ht="18" customHeight="1" spans="1:13">
      <c r="A368" s="686"/>
      <c r="B368" s="687"/>
      <c r="C368" s="328" t="s">
        <v>845</v>
      </c>
      <c r="D368" s="329"/>
      <c r="E368" s="329"/>
      <c r="F368" s="329"/>
      <c r="G368" s="329"/>
      <c r="H368" s="329"/>
      <c r="I368" s="329"/>
      <c r="J368" s="383"/>
      <c r="K368" s="695">
        <f>SUM(K371+K374+K377+K382+K386+K390+K395+K399+K402+K406+K410+K416+K420+K425)</f>
        <v>14.5</v>
      </c>
      <c r="L368" s="694"/>
      <c r="M368" s="671"/>
    </row>
    <row r="369" s="117" customFormat="1" customHeight="1" spans="1:13">
      <c r="A369" s="142"/>
      <c r="B369" s="166"/>
      <c r="C369" s="684" t="s">
        <v>623</v>
      </c>
      <c r="D369" s="685"/>
      <c r="E369" s="685"/>
      <c r="F369" s="685"/>
      <c r="G369" s="685"/>
      <c r="H369" s="685"/>
      <c r="I369" s="685"/>
      <c r="J369" s="696"/>
      <c r="K369" s="186"/>
      <c r="L369" s="597"/>
      <c r="M369" s="598"/>
    </row>
    <row r="370" s="117" customFormat="1" ht="42" customHeight="1" spans="1:14">
      <c r="A370" s="248"/>
      <c r="B370" s="166"/>
      <c r="C370" s="688">
        <v>1</v>
      </c>
      <c r="D370" s="574" t="s">
        <v>846</v>
      </c>
      <c r="E370" s="575"/>
      <c r="F370" s="219"/>
      <c r="G370" s="1131" t="s">
        <v>847</v>
      </c>
      <c r="H370" s="175" t="s">
        <v>839</v>
      </c>
      <c r="I370" s="657">
        <v>1</v>
      </c>
      <c r="J370" s="657">
        <v>0.5</v>
      </c>
      <c r="K370" s="148">
        <f>I370*J370</f>
        <v>0.5</v>
      </c>
      <c r="L370" s="675" t="s">
        <v>687</v>
      </c>
      <c r="M370" s="676" t="s">
        <v>848</v>
      </c>
      <c r="N370" s="119" t="s">
        <v>411</v>
      </c>
    </row>
    <row r="371" s="117" customFormat="1" customHeight="1" spans="1:13">
      <c r="A371" s="248"/>
      <c r="B371" s="166"/>
      <c r="C371" s="689"/>
      <c r="D371" s="660" t="s">
        <v>849</v>
      </c>
      <c r="E371" s="661"/>
      <c r="F371" s="662"/>
      <c r="G371" s="690"/>
      <c r="H371" s="691"/>
      <c r="I371" s="657">
        <f>SUM(I370:I370)</f>
        <v>1</v>
      </c>
      <c r="J371" s="697"/>
      <c r="K371" s="677">
        <f>SUM(K370:K370)</f>
        <v>0.5</v>
      </c>
      <c r="L371" s="597"/>
      <c r="M371" s="598"/>
    </row>
    <row r="372" s="117" customFormat="1" customHeight="1" spans="1:13">
      <c r="A372" s="142"/>
      <c r="B372" s="166"/>
      <c r="C372" s="684" t="s">
        <v>630</v>
      </c>
      <c r="D372" s="685"/>
      <c r="E372" s="685"/>
      <c r="F372" s="685"/>
      <c r="G372" s="685"/>
      <c r="H372" s="685"/>
      <c r="I372" s="685"/>
      <c r="J372" s="696"/>
      <c r="K372" s="186"/>
      <c r="L372" s="597"/>
      <c r="M372" s="598"/>
    </row>
    <row r="373" s="117" customFormat="1" ht="42" customHeight="1" spans="1:14">
      <c r="A373" s="248"/>
      <c r="B373" s="166"/>
      <c r="C373" s="688">
        <v>1</v>
      </c>
      <c r="D373" s="574" t="s">
        <v>850</v>
      </c>
      <c r="E373" s="575"/>
      <c r="F373" s="219"/>
      <c r="G373" s="1131" t="s">
        <v>851</v>
      </c>
      <c r="H373" s="167" t="s">
        <v>839</v>
      </c>
      <c r="I373" s="657">
        <v>1</v>
      </c>
      <c r="J373" s="657">
        <v>0.5</v>
      </c>
      <c r="K373" s="148">
        <f>I373*J373</f>
        <v>0.5</v>
      </c>
      <c r="L373" s="675" t="s">
        <v>687</v>
      </c>
      <c r="M373" s="676" t="s">
        <v>852</v>
      </c>
      <c r="N373" s="119" t="s">
        <v>411</v>
      </c>
    </row>
    <row r="374" s="117" customFormat="1" customHeight="1" spans="1:13">
      <c r="A374" s="248"/>
      <c r="B374" s="166"/>
      <c r="C374" s="689"/>
      <c r="D374" s="660" t="s">
        <v>849</v>
      </c>
      <c r="E374" s="661"/>
      <c r="F374" s="662"/>
      <c r="G374" s="690"/>
      <c r="H374" s="691"/>
      <c r="I374" s="657">
        <v>1</v>
      </c>
      <c r="J374" s="697"/>
      <c r="K374" s="677">
        <f>SUM(K373)</f>
        <v>0.5</v>
      </c>
      <c r="L374" s="597"/>
      <c r="M374" s="598"/>
    </row>
    <row r="375" customHeight="1" spans="1:13">
      <c r="A375" s="154"/>
      <c r="B375" s="692"/>
      <c r="C375" s="684" t="s">
        <v>696</v>
      </c>
      <c r="D375" s="685"/>
      <c r="E375" s="685"/>
      <c r="F375" s="685"/>
      <c r="G375" s="685"/>
      <c r="H375" s="685"/>
      <c r="I375" s="685"/>
      <c r="J375" s="696"/>
      <c r="K375" s="188"/>
      <c r="L375" s="669"/>
      <c r="M375" s="698"/>
    </row>
    <row r="376" s="117" customFormat="1" ht="42" customHeight="1" spans="1:14">
      <c r="A376" s="248"/>
      <c r="B376" s="166"/>
      <c r="C376" s="688">
        <v>1</v>
      </c>
      <c r="D376" s="574" t="s">
        <v>853</v>
      </c>
      <c r="E376" s="575"/>
      <c r="F376" s="219"/>
      <c r="G376" s="1131" t="s">
        <v>854</v>
      </c>
      <c r="H376" s="167" t="s">
        <v>839</v>
      </c>
      <c r="I376" s="657">
        <v>1</v>
      </c>
      <c r="J376" s="657">
        <v>0.5</v>
      </c>
      <c r="K376" s="148">
        <f>I376*J376</f>
        <v>0.5</v>
      </c>
      <c r="L376" s="675" t="s">
        <v>687</v>
      </c>
      <c r="M376" s="676" t="s">
        <v>855</v>
      </c>
      <c r="N376" s="119" t="s">
        <v>411</v>
      </c>
    </row>
    <row r="377" s="117" customFormat="1" customHeight="1" spans="1:13">
      <c r="A377" s="248"/>
      <c r="B377" s="166"/>
      <c r="C377" s="689"/>
      <c r="D377" s="660" t="s">
        <v>849</v>
      </c>
      <c r="E377" s="661"/>
      <c r="F377" s="662"/>
      <c r="G377" s="690"/>
      <c r="H377" s="691"/>
      <c r="I377" s="657">
        <v>1</v>
      </c>
      <c r="J377" s="697"/>
      <c r="K377" s="677">
        <f>SUM(K376)</f>
        <v>0.5</v>
      </c>
      <c r="L377" s="597"/>
      <c r="M377" s="598"/>
    </row>
    <row r="378" s="117" customFormat="1" customHeight="1" spans="1:13">
      <c r="A378" s="142"/>
      <c r="B378" s="166"/>
      <c r="C378" s="684" t="s">
        <v>856</v>
      </c>
      <c r="D378" s="685"/>
      <c r="E378" s="685"/>
      <c r="F378" s="685"/>
      <c r="G378" s="685"/>
      <c r="H378" s="685"/>
      <c r="I378" s="685"/>
      <c r="J378" s="696"/>
      <c r="K378" s="186"/>
      <c r="L378" s="597"/>
      <c r="M378" s="598"/>
    </row>
    <row r="379" s="117" customFormat="1" ht="41.25" customHeight="1" spans="1:14">
      <c r="A379" s="248"/>
      <c r="B379" s="166"/>
      <c r="C379" s="688">
        <v>1</v>
      </c>
      <c r="D379" s="574" t="s">
        <v>857</v>
      </c>
      <c r="E379" s="575"/>
      <c r="F379" s="219"/>
      <c r="G379" s="1131" t="s">
        <v>705</v>
      </c>
      <c r="H379" s="175" t="s">
        <v>839</v>
      </c>
      <c r="I379" s="657">
        <v>1</v>
      </c>
      <c r="J379" s="657">
        <v>0.5</v>
      </c>
      <c r="K379" s="148">
        <f>I379*J379</f>
        <v>0.5</v>
      </c>
      <c r="L379" s="675" t="s">
        <v>687</v>
      </c>
      <c r="M379" s="676" t="s">
        <v>858</v>
      </c>
      <c r="N379" s="119" t="s">
        <v>411</v>
      </c>
    </row>
    <row r="380" s="117" customFormat="1" ht="41.25" customHeight="1" spans="1:14">
      <c r="A380" s="248"/>
      <c r="B380" s="166"/>
      <c r="C380" s="688">
        <v>2</v>
      </c>
      <c r="D380" s="574" t="s">
        <v>859</v>
      </c>
      <c r="E380" s="575"/>
      <c r="F380" s="219"/>
      <c r="G380" s="1131" t="s">
        <v>708</v>
      </c>
      <c r="H380" s="166"/>
      <c r="I380" s="657">
        <v>1</v>
      </c>
      <c r="J380" s="657">
        <v>0.5</v>
      </c>
      <c r="K380" s="148">
        <f>I380*J380</f>
        <v>0.5</v>
      </c>
      <c r="L380" s="675" t="s">
        <v>687</v>
      </c>
      <c r="M380" s="676" t="s">
        <v>860</v>
      </c>
      <c r="N380" s="119" t="s">
        <v>411</v>
      </c>
    </row>
    <row r="381" s="117" customFormat="1" ht="41.25" customHeight="1" spans="1:14">
      <c r="A381" s="248"/>
      <c r="B381" s="166"/>
      <c r="C381" s="688">
        <v>3</v>
      </c>
      <c r="D381" s="574" t="s">
        <v>861</v>
      </c>
      <c r="E381" s="575"/>
      <c r="F381" s="219"/>
      <c r="G381" s="1131" t="s">
        <v>854</v>
      </c>
      <c r="H381" s="166"/>
      <c r="I381" s="657">
        <v>1</v>
      </c>
      <c r="J381" s="657">
        <v>0.5</v>
      </c>
      <c r="K381" s="148">
        <f>I381*J381</f>
        <v>0.5</v>
      </c>
      <c r="L381" s="675" t="s">
        <v>687</v>
      </c>
      <c r="M381" s="676" t="s">
        <v>862</v>
      </c>
      <c r="N381" s="119" t="s">
        <v>411</v>
      </c>
    </row>
    <row r="382" s="117" customFormat="1" customHeight="1" spans="1:13">
      <c r="A382" s="248"/>
      <c r="B382" s="166"/>
      <c r="C382" s="689"/>
      <c r="D382" s="660" t="s">
        <v>849</v>
      </c>
      <c r="E382" s="661"/>
      <c r="F382" s="662"/>
      <c r="G382" s="690"/>
      <c r="H382" s="691"/>
      <c r="I382" s="657">
        <f>SUM(I379:I381)</f>
        <v>3</v>
      </c>
      <c r="J382" s="697"/>
      <c r="K382" s="677">
        <f>SUM(K379:K381)</f>
        <v>1.5</v>
      </c>
      <c r="L382" s="597"/>
      <c r="M382" s="598"/>
    </row>
    <row r="383" s="117" customFormat="1" customHeight="1" spans="1:13">
      <c r="A383" s="142"/>
      <c r="B383" s="166"/>
      <c r="C383" s="684" t="s">
        <v>863</v>
      </c>
      <c r="D383" s="685"/>
      <c r="E383" s="685"/>
      <c r="F383" s="685"/>
      <c r="G383" s="685"/>
      <c r="H383" s="685"/>
      <c r="I383" s="685"/>
      <c r="J383" s="696"/>
      <c r="K383" s="186"/>
      <c r="L383" s="597"/>
      <c r="M383" s="598"/>
    </row>
    <row r="384" s="117" customFormat="1" ht="41.25" customHeight="1" spans="1:14">
      <c r="A384" s="248"/>
      <c r="B384" s="166"/>
      <c r="C384" s="688">
        <v>1</v>
      </c>
      <c r="D384" s="144" t="s">
        <v>864</v>
      </c>
      <c r="E384" s="145"/>
      <c r="F384" s="146"/>
      <c r="G384" s="1131" t="s">
        <v>865</v>
      </c>
      <c r="H384" s="175" t="s">
        <v>839</v>
      </c>
      <c r="I384" s="657">
        <v>1</v>
      </c>
      <c r="J384" s="657">
        <v>0.5</v>
      </c>
      <c r="K384" s="148">
        <f>I384*J384</f>
        <v>0.5</v>
      </c>
      <c r="L384" s="675" t="s">
        <v>687</v>
      </c>
      <c r="M384" s="676" t="s">
        <v>866</v>
      </c>
      <c r="N384" s="119" t="s">
        <v>411</v>
      </c>
    </row>
    <row r="385" s="117" customFormat="1" ht="41.25" customHeight="1" spans="1:14">
      <c r="A385" s="248"/>
      <c r="B385" s="166"/>
      <c r="C385" s="688">
        <v>2</v>
      </c>
      <c r="D385" s="144" t="s">
        <v>867</v>
      </c>
      <c r="E385" s="145"/>
      <c r="F385" s="146"/>
      <c r="G385" s="1131" t="s">
        <v>727</v>
      </c>
      <c r="H385" s="174"/>
      <c r="I385" s="657">
        <v>1</v>
      </c>
      <c r="J385" s="657">
        <v>0.5</v>
      </c>
      <c r="K385" s="148">
        <f>I385*J385</f>
        <v>0.5</v>
      </c>
      <c r="L385" s="675" t="s">
        <v>687</v>
      </c>
      <c r="M385" s="676" t="s">
        <v>868</v>
      </c>
      <c r="N385" s="119" t="s">
        <v>411</v>
      </c>
    </row>
    <row r="386" s="117" customFormat="1" customHeight="1" spans="1:13">
      <c r="A386" s="248"/>
      <c r="B386" s="166"/>
      <c r="C386" s="689"/>
      <c r="D386" s="660" t="s">
        <v>849</v>
      </c>
      <c r="E386" s="661"/>
      <c r="F386" s="662"/>
      <c r="G386" s="690"/>
      <c r="H386" s="691"/>
      <c r="I386" s="657">
        <f>SUM(I384:I385)</f>
        <v>2</v>
      </c>
      <c r="J386" s="697"/>
      <c r="K386" s="677">
        <f>SUM(K384:K385)</f>
        <v>1</v>
      </c>
      <c r="L386" s="597"/>
      <c r="M386" s="598"/>
    </row>
    <row r="387" s="117" customFormat="1" customHeight="1" spans="1:13">
      <c r="A387" s="142"/>
      <c r="B387" s="166"/>
      <c r="C387" s="684" t="s">
        <v>869</v>
      </c>
      <c r="D387" s="685"/>
      <c r="E387" s="685"/>
      <c r="F387" s="685"/>
      <c r="G387" s="685"/>
      <c r="H387" s="685"/>
      <c r="I387" s="685"/>
      <c r="J387" s="696"/>
      <c r="K387" s="186"/>
      <c r="L387" s="597"/>
      <c r="M387" s="598"/>
    </row>
    <row r="388" s="117" customFormat="1" ht="42" customHeight="1" spans="1:14">
      <c r="A388" s="248"/>
      <c r="B388" s="166"/>
      <c r="C388" s="688">
        <v>1</v>
      </c>
      <c r="D388" s="144" t="s">
        <v>870</v>
      </c>
      <c r="E388" s="145"/>
      <c r="F388" s="146"/>
      <c r="G388" s="1131" t="s">
        <v>742</v>
      </c>
      <c r="H388" s="175" t="s">
        <v>839</v>
      </c>
      <c r="I388" s="657">
        <v>1</v>
      </c>
      <c r="J388" s="657">
        <v>0.5</v>
      </c>
      <c r="K388" s="148">
        <f>I388*J388</f>
        <v>0.5</v>
      </c>
      <c r="L388" s="675" t="s">
        <v>687</v>
      </c>
      <c r="M388" s="676" t="s">
        <v>871</v>
      </c>
      <c r="N388" s="119" t="s">
        <v>411</v>
      </c>
    </row>
    <row r="389" s="117" customFormat="1" ht="42" customHeight="1" spans="1:14">
      <c r="A389" s="248"/>
      <c r="B389" s="166"/>
      <c r="C389" s="688">
        <v>2</v>
      </c>
      <c r="D389" s="144" t="s">
        <v>872</v>
      </c>
      <c r="E389" s="145"/>
      <c r="F389" s="146"/>
      <c r="G389" s="1131" t="s">
        <v>873</v>
      </c>
      <c r="H389" s="174"/>
      <c r="I389" s="657">
        <v>1</v>
      </c>
      <c r="J389" s="657">
        <v>0.5</v>
      </c>
      <c r="K389" s="148">
        <f>I389*J389</f>
        <v>0.5</v>
      </c>
      <c r="L389" s="675" t="s">
        <v>687</v>
      </c>
      <c r="M389" s="676" t="s">
        <v>874</v>
      </c>
      <c r="N389" s="119" t="s">
        <v>411</v>
      </c>
    </row>
    <row r="390" s="117" customFormat="1" customHeight="1" spans="1:13">
      <c r="A390" s="248"/>
      <c r="B390" s="166"/>
      <c r="C390" s="689"/>
      <c r="D390" s="660" t="s">
        <v>849</v>
      </c>
      <c r="E390" s="661"/>
      <c r="F390" s="662"/>
      <c r="G390" s="690"/>
      <c r="H390" s="691"/>
      <c r="I390" s="657">
        <f>SUM(I388:I389)</f>
        <v>2</v>
      </c>
      <c r="J390" s="657"/>
      <c r="K390" s="707">
        <f t="shared" ref="K390" si="52">SUM(K388:K389)</f>
        <v>1</v>
      </c>
      <c r="L390" s="597"/>
      <c r="M390" s="598"/>
    </row>
    <row r="391" s="117" customFormat="1" customHeight="1" spans="1:13">
      <c r="A391" s="142"/>
      <c r="B391" s="166"/>
      <c r="C391" s="684" t="s">
        <v>875</v>
      </c>
      <c r="D391" s="685"/>
      <c r="E391" s="685"/>
      <c r="F391" s="685"/>
      <c r="G391" s="685"/>
      <c r="H391" s="685"/>
      <c r="I391" s="685"/>
      <c r="J391" s="696"/>
      <c r="K391" s="186"/>
      <c r="L391" s="597"/>
      <c r="M391" s="598"/>
    </row>
    <row r="392" s="117" customFormat="1" ht="42" customHeight="1" spans="1:14">
      <c r="A392" s="248"/>
      <c r="B392" s="166"/>
      <c r="C392" s="688">
        <v>1</v>
      </c>
      <c r="D392" s="144" t="s">
        <v>876</v>
      </c>
      <c r="E392" s="145"/>
      <c r="F392" s="146"/>
      <c r="G392" s="1131" t="s">
        <v>877</v>
      </c>
      <c r="H392" s="175" t="s">
        <v>839</v>
      </c>
      <c r="I392" s="657">
        <v>1</v>
      </c>
      <c r="J392" s="657">
        <v>0.5</v>
      </c>
      <c r="K392" s="148">
        <f>I392*J392</f>
        <v>0.5</v>
      </c>
      <c r="L392" s="675" t="s">
        <v>687</v>
      </c>
      <c r="M392" s="676" t="s">
        <v>878</v>
      </c>
      <c r="N392" s="119" t="s">
        <v>411</v>
      </c>
    </row>
    <row r="393" s="117" customFormat="1" ht="42" customHeight="1" spans="1:14">
      <c r="A393" s="248"/>
      <c r="B393" s="166"/>
      <c r="C393" s="688">
        <v>2</v>
      </c>
      <c r="D393" s="144" t="s">
        <v>879</v>
      </c>
      <c r="E393" s="145"/>
      <c r="F393" s="146"/>
      <c r="G393" s="1131" t="s">
        <v>880</v>
      </c>
      <c r="H393" s="166"/>
      <c r="I393" s="657">
        <v>1</v>
      </c>
      <c r="J393" s="657">
        <v>0.5</v>
      </c>
      <c r="K393" s="148">
        <f>I393*J393</f>
        <v>0.5</v>
      </c>
      <c r="L393" s="675" t="s">
        <v>687</v>
      </c>
      <c r="M393" s="676" t="s">
        <v>881</v>
      </c>
      <c r="N393" s="119" t="s">
        <v>411</v>
      </c>
    </row>
    <row r="394" s="117" customFormat="1" ht="42" customHeight="1" spans="1:14">
      <c r="A394" s="248"/>
      <c r="B394" s="166"/>
      <c r="C394" s="688">
        <v>3</v>
      </c>
      <c r="D394" s="144" t="s">
        <v>882</v>
      </c>
      <c r="E394" s="145"/>
      <c r="F394" s="146"/>
      <c r="G394" s="1131" t="s">
        <v>880</v>
      </c>
      <c r="H394" s="174"/>
      <c r="I394" s="657">
        <v>1</v>
      </c>
      <c r="J394" s="657">
        <v>0.5</v>
      </c>
      <c r="K394" s="148">
        <f>I394*J394</f>
        <v>0.5</v>
      </c>
      <c r="L394" s="675" t="s">
        <v>687</v>
      </c>
      <c r="M394" s="676" t="s">
        <v>883</v>
      </c>
      <c r="N394" s="119" t="s">
        <v>411</v>
      </c>
    </row>
    <row r="395" s="117" customFormat="1" customHeight="1" spans="1:13">
      <c r="A395" s="248"/>
      <c r="B395" s="166"/>
      <c r="C395" s="689"/>
      <c r="D395" s="660" t="s">
        <v>849</v>
      </c>
      <c r="E395" s="661"/>
      <c r="F395" s="662"/>
      <c r="G395" s="690"/>
      <c r="H395" s="691"/>
      <c r="I395" s="657">
        <f>SUM(I392:I394)</f>
        <v>3</v>
      </c>
      <c r="J395" s="697"/>
      <c r="K395" s="707">
        <f>SUM(K392:K394)</f>
        <v>1.5</v>
      </c>
      <c r="L395" s="597"/>
      <c r="M395" s="598"/>
    </row>
    <row r="396" s="117" customFormat="1" customHeight="1" spans="1:13">
      <c r="A396" s="142"/>
      <c r="B396" s="166"/>
      <c r="C396" s="684" t="s">
        <v>749</v>
      </c>
      <c r="D396" s="685"/>
      <c r="E396" s="685"/>
      <c r="F396" s="685"/>
      <c r="G396" s="685"/>
      <c r="H396" s="685"/>
      <c r="I396" s="685"/>
      <c r="J396" s="696"/>
      <c r="K396" s="186"/>
      <c r="L396" s="597"/>
      <c r="M396" s="598"/>
    </row>
    <row r="397" s="117" customFormat="1" ht="42" customHeight="1" spans="1:14">
      <c r="A397" s="248"/>
      <c r="B397" s="166"/>
      <c r="C397" s="688">
        <v>1</v>
      </c>
      <c r="D397" s="144" t="s">
        <v>884</v>
      </c>
      <c r="E397" s="145"/>
      <c r="F397" s="146"/>
      <c r="G397" s="1131" t="s">
        <v>751</v>
      </c>
      <c r="H397" s="175" t="s">
        <v>839</v>
      </c>
      <c r="I397" s="657">
        <v>1</v>
      </c>
      <c r="J397" s="657">
        <v>0.5</v>
      </c>
      <c r="K397" s="148">
        <f>I397*J397</f>
        <v>0.5</v>
      </c>
      <c r="L397" s="675" t="s">
        <v>687</v>
      </c>
      <c r="M397" s="676" t="s">
        <v>885</v>
      </c>
      <c r="N397" s="119" t="s">
        <v>411</v>
      </c>
    </row>
    <row r="398" s="117" customFormat="1" ht="42" customHeight="1" spans="1:14">
      <c r="A398" s="248"/>
      <c r="B398" s="166"/>
      <c r="C398" s="688">
        <v>2</v>
      </c>
      <c r="D398" s="144" t="s">
        <v>886</v>
      </c>
      <c r="E398" s="145"/>
      <c r="F398" s="146"/>
      <c r="G398" s="1131" t="s">
        <v>887</v>
      </c>
      <c r="H398" s="166"/>
      <c r="I398" s="657">
        <v>1</v>
      </c>
      <c r="J398" s="657">
        <v>0.5</v>
      </c>
      <c r="K398" s="148">
        <f>I398*J398</f>
        <v>0.5</v>
      </c>
      <c r="L398" s="675" t="s">
        <v>687</v>
      </c>
      <c r="M398" s="676" t="s">
        <v>888</v>
      </c>
      <c r="N398" s="119" t="s">
        <v>411</v>
      </c>
    </row>
    <row r="399" s="117" customFormat="1" customHeight="1" spans="1:13">
      <c r="A399" s="248"/>
      <c r="B399" s="166"/>
      <c r="C399" s="689"/>
      <c r="D399" s="660" t="s">
        <v>849</v>
      </c>
      <c r="E399" s="661"/>
      <c r="F399" s="662"/>
      <c r="G399" s="690"/>
      <c r="H399" s="691"/>
      <c r="I399" s="657">
        <f>SUM(I397:I398)</f>
        <v>2</v>
      </c>
      <c r="J399" s="697"/>
      <c r="K399" s="677">
        <f>SUM(K397:K398)</f>
        <v>1</v>
      </c>
      <c r="L399" s="597"/>
      <c r="M399" s="598"/>
    </row>
    <row r="400" s="117" customFormat="1" customHeight="1" spans="1:13">
      <c r="A400" s="142"/>
      <c r="B400" s="166"/>
      <c r="C400" s="684" t="s">
        <v>764</v>
      </c>
      <c r="D400" s="685"/>
      <c r="E400" s="685"/>
      <c r="F400" s="685"/>
      <c r="G400" s="685"/>
      <c r="H400" s="685"/>
      <c r="I400" s="685"/>
      <c r="J400" s="696"/>
      <c r="K400" s="186"/>
      <c r="L400" s="597"/>
      <c r="M400" s="598"/>
    </row>
    <row r="401" s="117" customFormat="1" ht="42" customHeight="1" spans="1:14">
      <c r="A401" s="248"/>
      <c r="B401" s="166"/>
      <c r="C401" s="688">
        <v>1</v>
      </c>
      <c r="D401" s="144" t="s">
        <v>889</v>
      </c>
      <c r="E401" s="145"/>
      <c r="F401" s="146"/>
      <c r="G401" s="1131" t="s">
        <v>766</v>
      </c>
      <c r="H401" s="175" t="s">
        <v>839</v>
      </c>
      <c r="I401" s="657">
        <v>1</v>
      </c>
      <c r="J401" s="657">
        <v>0.5</v>
      </c>
      <c r="K401" s="148">
        <f>I401*J401</f>
        <v>0.5</v>
      </c>
      <c r="L401" s="675" t="s">
        <v>687</v>
      </c>
      <c r="M401" s="676" t="s">
        <v>890</v>
      </c>
      <c r="N401" s="119" t="s">
        <v>411</v>
      </c>
    </row>
    <row r="402" s="117" customFormat="1" customHeight="1" spans="1:13">
      <c r="A402" s="248"/>
      <c r="B402" s="166"/>
      <c r="C402" s="689"/>
      <c r="D402" s="660" t="s">
        <v>849</v>
      </c>
      <c r="E402" s="661"/>
      <c r="F402" s="662"/>
      <c r="G402" s="690"/>
      <c r="H402" s="691"/>
      <c r="I402" s="657">
        <f>SUM(I401:I401)</f>
        <v>1</v>
      </c>
      <c r="J402" s="697"/>
      <c r="K402" s="677">
        <f>SUM(K401:K401)</f>
        <v>0.5</v>
      </c>
      <c r="L402" s="597"/>
      <c r="M402" s="598"/>
    </row>
    <row r="403" s="117" customFormat="1" ht="18" customHeight="1" spans="1:13">
      <c r="A403" s="142"/>
      <c r="B403" s="166"/>
      <c r="C403" s="684" t="s">
        <v>774</v>
      </c>
      <c r="D403" s="685"/>
      <c r="E403" s="685"/>
      <c r="F403" s="685"/>
      <c r="G403" s="685"/>
      <c r="H403" s="685"/>
      <c r="I403" s="685"/>
      <c r="J403" s="696"/>
      <c r="K403" s="186"/>
      <c r="L403" s="597"/>
      <c r="M403" s="598"/>
    </row>
    <row r="404" s="117" customFormat="1" ht="43.5" customHeight="1" spans="1:14">
      <c r="A404" s="248"/>
      <c r="B404" s="166"/>
      <c r="C404" s="688">
        <v>1</v>
      </c>
      <c r="D404" s="144" t="s">
        <v>891</v>
      </c>
      <c r="E404" s="145"/>
      <c r="F404" s="146"/>
      <c r="G404" s="1131" t="s">
        <v>892</v>
      </c>
      <c r="H404" s="175" t="s">
        <v>839</v>
      </c>
      <c r="I404" s="657">
        <v>1</v>
      </c>
      <c r="J404" s="657">
        <v>0.5</v>
      </c>
      <c r="K404" s="148">
        <f>I404*J404</f>
        <v>0.5</v>
      </c>
      <c r="L404" s="675" t="s">
        <v>687</v>
      </c>
      <c r="M404" s="676" t="s">
        <v>893</v>
      </c>
      <c r="N404" s="119" t="s">
        <v>411</v>
      </c>
    </row>
    <row r="405" s="117" customFormat="1" ht="44.25" customHeight="1" spans="1:14">
      <c r="A405" s="248"/>
      <c r="B405" s="166"/>
      <c r="C405" s="688">
        <v>2</v>
      </c>
      <c r="D405" s="144" t="s">
        <v>894</v>
      </c>
      <c r="E405" s="145"/>
      <c r="F405" s="146"/>
      <c r="G405" s="1131" t="s">
        <v>892</v>
      </c>
      <c r="H405" s="174"/>
      <c r="I405" s="657">
        <v>1</v>
      </c>
      <c r="J405" s="657">
        <v>0.5</v>
      </c>
      <c r="K405" s="148">
        <f>I405*J405</f>
        <v>0.5</v>
      </c>
      <c r="L405" s="675" t="s">
        <v>687</v>
      </c>
      <c r="M405" s="676" t="s">
        <v>895</v>
      </c>
      <c r="N405" s="119" t="s">
        <v>411</v>
      </c>
    </row>
    <row r="406" s="117" customFormat="1" customHeight="1" spans="1:13">
      <c r="A406" s="248"/>
      <c r="B406" s="166"/>
      <c r="C406" s="689"/>
      <c r="D406" s="660" t="s">
        <v>849</v>
      </c>
      <c r="E406" s="661"/>
      <c r="F406" s="662"/>
      <c r="G406" s="690"/>
      <c r="H406" s="691"/>
      <c r="I406" s="657">
        <f>SUM(I404:I405)</f>
        <v>2</v>
      </c>
      <c r="J406" s="697"/>
      <c r="K406" s="677">
        <f>SUM(K404:K405)</f>
        <v>1</v>
      </c>
      <c r="L406" s="597"/>
      <c r="M406" s="598"/>
    </row>
    <row r="407" s="117" customFormat="1" ht="18" customHeight="1" spans="1:13">
      <c r="A407" s="142"/>
      <c r="B407" s="166"/>
      <c r="C407" s="684" t="s">
        <v>778</v>
      </c>
      <c r="D407" s="685"/>
      <c r="E407" s="685"/>
      <c r="F407" s="685"/>
      <c r="G407" s="685"/>
      <c r="H407" s="685"/>
      <c r="I407" s="685"/>
      <c r="J407" s="696"/>
      <c r="K407" s="186"/>
      <c r="L407" s="597"/>
      <c r="M407" s="598"/>
    </row>
    <row r="408" s="117" customFormat="1" ht="43.5" customHeight="1" spans="1:14">
      <c r="A408" s="248"/>
      <c r="B408" s="166"/>
      <c r="C408" s="688">
        <v>1</v>
      </c>
      <c r="D408" s="144" t="s">
        <v>896</v>
      </c>
      <c r="E408" s="145"/>
      <c r="F408" s="146"/>
      <c r="G408" s="1131" t="s">
        <v>783</v>
      </c>
      <c r="H408" s="175" t="s">
        <v>839</v>
      </c>
      <c r="I408" s="657">
        <v>1</v>
      </c>
      <c r="J408" s="657">
        <v>0.5</v>
      </c>
      <c r="K408" s="148">
        <f>I408*J408</f>
        <v>0.5</v>
      </c>
      <c r="L408" s="675" t="s">
        <v>687</v>
      </c>
      <c r="M408" s="676" t="s">
        <v>897</v>
      </c>
      <c r="N408" s="119" t="s">
        <v>411</v>
      </c>
    </row>
    <row r="409" s="117" customFormat="1" ht="44.25" customHeight="1" spans="1:14">
      <c r="A409" s="248"/>
      <c r="B409" s="166"/>
      <c r="C409" s="688">
        <v>2</v>
      </c>
      <c r="D409" s="144" t="s">
        <v>898</v>
      </c>
      <c r="E409" s="145"/>
      <c r="F409" s="146"/>
      <c r="G409" s="1131" t="s">
        <v>786</v>
      </c>
      <c r="H409" s="174"/>
      <c r="I409" s="657">
        <v>1</v>
      </c>
      <c r="J409" s="657">
        <v>0.5</v>
      </c>
      <c r="K409" s="148">
        <f>I409*J409</f>
        <v>0.5</v>
      </c>
      <c r="L409" s="675" t="s">
        <v>687</v>
      </c>
      <c r="M409" s="676" t="s">
        <v>899</v>
      </c>
      <c r="N409" s="119" t="s">
        <v>411</v>
      </c>
    </row>
    <row r="410" s="117" customFormat="1" customHeight="1" spans="1:13">
      <c r="A410" s="248"/>
      <c r="B410" s="166"/>
      <c r="C410" s="689"/>
      <c r="D410" s="660" t="s">
        <v>849</v>
      </c>
      <c r="E410" s="661"/>
      <c r="F410" s="662"/>
      <c r="G410" s="690"/>
      <c r="H410" s="691"/>
      <c r="I410" s="657">
        <f>SUM(I408:I409)</f>
        <v>2</v>
      </c>
      <c r="J410" s="697"/>
      <c r="K410" s="677">
        <f>SUM(K408:K409)</f>
        <v>1</v>
      </c>
      <c r="L410" s="597"/>
      <c r="M410" s="598"/>
    </row>
    <row r="411" s="117" customFormat="1" ht="18" customHeight="1" spans="1:13">
      <c r="A411" s="142"/>
      <c r="B411" s="166"/>
      <c r="C411" s="684" t="s">
        <v>900</v>
      </c>
      <c r="D411" s="685"/>
      <c r="E411" s="685"/>
      <c r="F411" s="685"/>
      <c r="G411" s="685"/>
      <c r="H411" s="685"/>
      <c r="I411" s="685"/>
      <c r="J411" s="696"/>
      <c r="K411" s="186"/>
      <c r="L411" s="597"/>
      <c r="M411" s="598"/>
    </row>
    <row r="412" s="117" customFormat="1" ht="43.5" customHeight="1" spans="1:14">
      <c r="A412" s="248"/>
      <c r="B412" s="166"/>
      <c r="C412" s="688">
        <v>1</v>
      </c>
      <c r="D412" s="144" t="s">
        <v>901</v>
      </c>
      <c r="E412" s="145"/>
      <c r="F412" s="146"/>
      <c r="G412" s="1131" t="s">
        <v>902</v>
      </c>
      <c r="H412" s="175" t="s">
        <v>839</v>
      </c>
      <c r="I412" s="657">
        <v>1</v>
      </c>
      <c r="J412" s="657">
        <v>0.5</v>
      </c>
      <c r="K412" s="148">
        <f>I412*J412</f>
        <v>0.5</v>
      </c>
      <c r="L412" s="675" t="s">
        <v>687</v>
      </c>
      <c r="M412" s="676" t="s">
        <v>903</v>
      </c>
      <c r="N412" s="119" t="s">
        <v>411</v>
      </c>
    </row>
    <row r="413" s="117" customFormat="1" ht="43.5" customHeight="1" spans="1:14">
      <c r="A413" s="248"/>
      <c r="B413" s="166"/>
      <c r="C413" s="688">
        <v>2</v>
      </c>
      <c r="D413" s="144" t="s">
        <v>904</v>
      </c>
      <c r="E413" s="145"/>
      <c r="F413" s="146"/>
      <c r="G413" s="1131" t="s">
        <v>905</v>
      </c>
      <c r="H413" s="166"/>
      <c r="I413" s="657">
        <v>1</v>
      </c>
      <c r="J413" s="657">
        <v>0.5</v>
      </c>
      <c r="K413" s="148">
        <f>I413*J413</f>
        <v>0.5</v>
      </c>
      <c r="L413" s="675" t="s">
        <v>687</v>
      </c>
      <c r="M413" s="676" t="s">
        <v>906</v>
      </c>
      <c r="N413" s="119" t="s">
        <v>411</v>
      </c>
    </row>
    <row r="414" s="117" customFormat="1" ht="43.5" customHeight="1" spans="1:14">
      <c r="A414" s="248"/>
      <c r="B414" s="166"/>
      <c r="C414" s="688">
        <v>3</v>
      </c>
      <c r="D414" s="144" t="s">
        <v>907</v>
      </c>
      <c r="E414" s="145"/>
      <c r="F414" s="146"/>
      <c r="G414" s="1131" t="s">
        <v>908</v>
      </c>
      <c r="H414" s="166"/>
      <c r="I414" s="657">
        <v>1</v>
      </c>
      <c r="J414" s="657">
        <v>0.5</v>
      </c>
      <c r="K414" s="148">
        <f>I414*J414</f>
        <v>0.5</v>
      </c>
      <c r="L414" s="675" t="s">
        <v>687</v>
      </c>
      <c r="M414" s="676" t="s">
        <v>909</v>
      </c>
      <c r="N414" s="119" t="s">
        <v>411</v>
      </c>
    </row>
    <row r="415" s="117" customFormat="1" ht="44.25" customHeight="1" spans="1:14">
      <c r="A415" s="248"/>
      <c r="B415" s="166"/>
      <c r="C415" s="688">
        <v>4</v>
      </c>
      <c r="D415" s="144" t="s">
        <v>910</v>
      </c>
      <c r="E415" s="145"/>
      <c r="F415" s="146"/>
      <c r="G415" s="1131" t="s">
        <v>911</v>
      </c>
      <c r="H415" s="174"/>
      <c r="I415" s="657">
        <v>1</v>
      </c>
      <c r="J415" s="657">
        <v>0.5</v>
      </c>
      <c r="K415" s="148">
        <f>I415*J415</f>
        <v>0.5</v>
      </c>
      <c r="L415" s="675" t="s">
        <v>687</v>
      </c>
      <c r="M415" s="676" t="s">
        <v>912</v>
      </c>
      <c r="N415" s="119" t="s">
        <v>411</v>
      </c>
    </row>
    <row r="416" s="117" customFormat="1" customHeight="1" spans="1:13">
      <c r="A416" s="248"/>
      <c r="B416" s="166"/>
      <c r="C416" s="689"/>
      <c r="D416" s="660" t="s">
        <v>849</v>
      </c>
      <c r="E416" s="661"/>
      <c r="F416" s="662"/>
      <c r="G416" s="690"/>
      <c r="H416" s="691"/>
      <c r="I416" s="657">
        <f>SUM(I412:I415)</f>
        <v>4</v>
      </c>
      <c r="J416" s="697"/>
      <c r="K416" s="677">
        <f>SUM(K412:K415)</f>
        <v>2</v>
      </c>
      <c r="L416" s="597"/>
      <c r="M416" s="598"/>
    </row>
    <row r="417" s="117" customFormat="1" ht="18" customHeight="1" spans="1:13">
      <c r="A417" s="142"/>
      <c r="B417" s="166"/>
      <c r="C417" s="684" t="s">
        <v>913</v>
      </c>
      <c r="D417" s="685"/>
      <c r="E417" s="685"/>
      <c r="F417" s="685"/>
      <c r="G417" s="685"/>
      <c r="H417" s="685"/>
      <c r="I417" s="685"/>
      <c r="J417" s="696"/>
      <c r="K417" s="186"/>
      <c r="L417" s="597"/>
      <c r="M417" s="598"/>
    </row>
    <row r="418" s="117" customFormat="1" ht="43.5" customHeight="1" spans="1:14">
      <c r="A418" s="248"/>
      <c r="B418" s="166"/>
      <c r="C418" s="688">
        <v>1</v>
      </c>
      <c r="D418" s="144" t="s">
        <v>914</v>
      </c>
      <c r="E418" s="145"/>
      <c r="F418" s="146"/>
      <c r="G418" s="1131" t="s">
        <v>915</v>
      </c>
      <c r="H418" s="175" t="s">
        <v>839</v>
      </c>
      <c r="I418" s="657">
        <v>1</v>
      </c>
      <c r="J418" s="657">
        <v>0.5</v>
      </c>
      <c r="K418" s="148">
        <f>I418*J418</f>
        <v>0.5</v>
      </c>
      <c r="L418" s="675" t="s">
        <v>687</v>
      </c>
      <c r="M418" s="676" t="s">
        <v>916</v>
      </c>
      <c r="N418" s="119" t="s">
        <v>411</v>
      </c>
    </row>
    <row r="419" s="117" customFormat="1" ht="43.5" customHeight="1" spans="1:14">
      <c r="A419" s="248"/>
      <c r="B419" s="166"/>
      <c r="C419" s="688">
        <v>2</v>
      </c>
      <c r="D419" s="144" t="s">
        <v>917</v>
      </c>
      <c r="E419" s="145"/>
      <c r="F419" s="146"/>
      <c r="G419" s="1131" t="s">
        <v>915</v>
      </c>
      <c r="H419" s="166"/>
      <c r="I419" s="657">
        <v>1</v>
      </c>
      <c r="J419" s="657">
        <v>0.5</v>
      </c>
      <c r="K419" s="148">
        <f>I419*J419</f>
        <v>0.5</v>
      </c>
      <c r="L419" s="675" t="s">
        <v>687</v>
      </c>
      <c r="M419" s="676" t="s">
        <v>918</v>
      </c>
      <c r="N419" s="119" t="s">
        <v>411</v>
      </c>
    </row>
    <row r="420" s="117" customFormat="1" customHeight="1" spans="1:13">
      <c r="A420" s="248"/>
      <c r="B420" s="166"/>
      <c r="C420" s="689"/>
      <c r="D420" s="660" t="s">
        <v>849</v>
      </c>
      <c r="E420" s="661"/>
      <c r="F420" s="662"/>
      <c r="G420" s="690"/>
      <c r="H420" s="691"/>
      <c r="I420" s="657">
        <f>SUM(I418:I419)</f>
        <v>2</v>
      </c>
      <c r="J420" s="697"/>
      <c r="K420" s="677">
        <f>SUM(K418:K419)</f>
        <v>1</v>
      </c>
      <c r="L420" s="597"/>
      <c r="M420" s="598"/>
    </row>
    <row r="421" s="117" customFormat="1" ht="18" customHeight="1" spans="1:13">
      <c r="A421" s="142"/>
      <c r="B421" s="166"/>
      <c r="C421" s="684" t="s">
        <v>919</v>
      </c>
      <c r="D421" s="685"/>
      <c r="E421" s="685"/>
      <c r="F421" s="685"/>
      <c r="G421" s="685"/>
      <c r="H421" s="685"/>
      <c r="I421" s="685"/>
      <c r="J421" s="696"/>
      <c r="K421" s="186"/>
      <c r="L421" s="597"/>
      <c r="M421" s="598"/>
    </row>
    <row r="422" s="117" customFormat="1" ht="43.5" customHeight="1" spans="1:14">
      <c r="A422" s="248"/>
      <c r="B422" s="166"/>
      <c r="C422" s="688">
        <v>1</v>
      </c>
      <c r="D422" s="144" t="s">
        <v>920</v>
      </c>
      <c r="E422" s="145"/>
      <c r="F422" s="146"/>
      <c r="G422" s="1131" t="s">
        <v>921</v>
      </c>
      <c r="H422" s="175" t="s">
        <v>839</v>
      </c>
      <c r="I422" s="657">
        <v>1</v>
      </c>
      <c r="J422" s="657">
        <v>0.5</v>
      </c>
      <c r="K422" s="148">
        <f>I422*J422</f>
        <v>0.5</v>
      </c>
      <c r="L422" s="675" t="s">
        <v>687</v>
      </c>
      <c r="M422" s="676" t="s">
        <v>922</v>
      </c>
      <c r="N422" s="119" t="s">
        <v>411</v>
      </c>
    </row>
    <row r="423" s="117" customFormat="1" ht="43.5" customHeight="1" spans="1:14">
      <c r="A423" s="248"/>
      <c r="B423" s="166"/>
      <c r="C423" s="688">
        <v>2</v>
      </c>
      <c r="D423" s="144" t="s">
        <v>923</v>
      </c>
      <c r="E423" s="145"/>
      <c r="F423" s="146"/>
      <c r="G423" s="1131" t="s">
        <v>820</v>
      </c>
      <c r="H423" s="166"/>
      <c r="I423" s="657">
        <v>1</v>
      </c>
      <c r="J423" s="657">
        <v>0.5</v>
      </c>
      <c r="K423" s="148">
        <f>I423*J423</f>
        <v>0.5</v>
      </c>
      <c r="L423" s="675" t="s">
        <v>687</v>
      </c>
      <c r="M423" s="676" t="s">
        <v>924</v>
      </c>
      <c r="N423" s="119" t="s">
        <v>411</v>
      </c>
    </row>
    <row r="424" s="117" customFormat="1" ht="43.5" customHeight="1" spans="1:14">
      <c r="A424" s="248"/>
      <c r="B424" s="166"/>
      <c r="C424" s="688">
        <v>3</v>
      </c>
      <c r="D424" s="144" t="s">
        <v>925</v>
      </c>
      <c r="E424" s="145"/>
      <c r="F424" s="146"/>
      <c r="G424" s="1131" t="s">
        <v>823</v>
      </c>
      <c r="H424" s="166"/>
      <c r="I424" s="657">
        <v>1</v>
      </c>
      <c r="J424" s="657">
        <v>0.5</v>
      </c>
      <c r="K424" s="148">
        <f>I424*J424</f>
        <v>0.5</v>
      </c>
      <c r="L424" s="675" t="s">
        <v>687</v>
      </c>
      <c r="M424" s="676" t="s">
        <v>926</v>
      </c>
      <c r="N424" s="119" t="s">
        <v>411</v>
      </c>
    </row>
    <row r="425" s="117" customFormat="1" customHeight="1" spans="1:13">
      <c r="A425" s="248"/>
      <c r="B425" s="166"/>
      <c r="C425" s="689"/>
      <c r="D425" s="660" t="s">
        <v>849</v>
      </c>
      <c r="E425" s="661"/>
      <c r="F425" s="662"/>
      <c r="G425" s="690"/>
      <c r="H425" s="691"/>
      <c r="I425" s="657">
        <f>SUM(I422:I424)</f>
        <v>3</v>
      </c>
      <c r="J425" s="697"/>
      <c r="K425" s="677">
        <f>SUM(K422:K424)</f>
        <v>1.5</v>
      </c>
      <c r="L425" s="597"/>
      <c r="M425" s="598"/>
    </row>
    <row r="426" s="117" customFormat="1" customHeight="1" spans="1:13">
      <c r="A426" s="699"/>
      <c r="B426" s="697" t="s">
        <v>201</v>
      </c>
      <c r="C426" s="415" t="s">
        <v>202</v>
      </c>
      <c r="D426" s="416"/>
      <c r="E426" s="416"/>
      <c r="F426" s="416"/>
      <c r="G426" s="416"/>
      <c r="H426" s="416"/>
      <c r="I426" s="416"/>
      <c r="J426" s="422"/>
      <c r="K426" s="467">
        <f>SUM(K427+K461)</f>
        <v>38.5</v>
      </c>
      <c r="L426" s="597"/>
      <c r="M426" s="598"/>
    </row>
    <row r="427" s="558" customFormat="1" ht="19.5" customHeight="1" spans="1:13">
      <c r="A427" s="700"/>
      <c r="B427" s="687"/>
      <c r="C427" s="328" t="s">
        <v>927</v>
      </c>
      <c r="D427" s="329"/>
      <c r="E427" s="329"/>
      <c r="F427" s="329"/>
      <c r="G427" s="329"/>
      <c r="H427" s="329"/>
      <c r="I427" s="329"/>
      <c r="J427" s="383"/>
      <c r="K427" s="693">
        <f>K430+K436+K440+K443+K446+K451+K454+K457+K460</f>
        <v>15</v>
      </c>
      <c r="L427" s="694"/>
      <c r="M427" s="671"/>
    </row>
    <row r="428" s="117" customFormat="1" customHeight="1" spans="1:13">
      <c r="A428" s="682"/>
      <c r="B428" s="701"/>
      <c r="C428" s="684" t="s">
        <v>836</v>
      </c>
      <c r="D428" s="685"/>
      <c r="E428" s="685"/>
      <c r="F428" s="685"/>
      <c r="G428" s="685"/>
      <c r="H428" s="685"/>
      <c r="I428" s="685"/>
      <c r="J428" s="708"/>
      <c r="K428" s="186"/>
      <c r="L428" s="597"/>
      <c r="M428" s="598"/>
    </row>
    <row r="429" s="117" customFormat="1" ht="42" customHeight="1" spans="1:14">
      <c r="A429" s="682"/>
      <c r="B429" s="702"/>
      <c r="C429" s="167">
        <v>1</v>
      </c>
      <c r="D429" s="574" t="s">
        <v>928</v>
      </c>
      <c r="E429" s="575"/>
      <c r="F429" s="219"/>
      <c r="G429" s="1132" t="s">
        <v>929</v>
      </c>
      <c r="H429" s="167" t="s">
        <v>203</v>
      </c>
      <c r="I429" s="167">
        <v>1</v>
      </c>
      <c r="J429" s="167">
        <v>1</v>
      </c>
      <c r="K429" s="148">
        <v>1</v>
      </c>
      <c r="L429" s="709" t="s">
        <v>930</v>
      </c>
      <c r="M429" s="676" t="s">
        <v>931</v>
      </c>
      <c r="N429" s="119" t="s">
        <v>411</v>
      </c>
    </row>
    <row r="430" s="117" customFormat="1" customHeight="1" spans="1:13">
      <c r="A430" s="682"/>
      <c r="B430" s="702"/>
      <c r="C430" s="205"/>
      <c r="D430" s="660" t="s">
        <v>932</v>
      </c>
      <c r="E430" s="661"/>
      <c r="F430" s="662"/>
      <c r="G430" s="623"/>
      <c r="H430" s="625"/>
      <c r="I430" s="167">
        <f>SUM(I429:I429)</f>
        <v>1</v>
      </c>
      <c r="J430" s="167"/>
      <c r="K430" s="677">
        <f>SUM(K429:K429)</f>
        <v>1</v>
      </c>
      <c r="L430" s="597"/>
      <c r="M430" s="598"/>
    </row>
    <row r="431" s="117" customFormat="1" customHeight="1" spans="1:13">
      <c r="A431" s="682"/>
      <c r="B431" s="702"/>
      <c r="C431" s="704" t="s">
        <v>933</v>
      </c>
      <c r="D431" s="705"/>
      <c r="E431" s="705"/>
      <c r="F431" s="705"/>
      <c r="G431" s="705"/>
      <c r="H431" s="705"/>
      <c r="I431" s="705"/>
      <c r="J431" s="705"/>
      <c r="K431" s="705"/>
      <c r="L431" s="705"/>
      <c r="M431" s="631"/>
    </row>
    <row r="432" s="117" customFormat="1" ht="42" customHeight="1" spans="1:14">
      <c r="A432" s="682"/>
      <c r="B432" s="702"/>
      <c r="C432" s="167">
        <v>1</v>
      </c>
      <c r="D432" s="574" t="s">
        <v>934</v>
      </c>
      <c r="E432" s="575"/>
      <c r="F432" s="219"/>
      <c r="G432" s="1133" t="s">
        <v>935</v>
      </c>
      <c r="H432" s="175" t="s">
        <v>203</v>
      </c>
      <c r="I432" s="167">
        <v>1</v>
      </c>
      <c r="J432" s="167">
        <v>1</v>
      </c>
      <c r="K432" s="148">
        <v>1</v>
      </c>
      <c r="L432" s="709" t="s">
        <v>930</v>
      </c>
      <c r="M432" s="676" t="s">
        <v>936</v>
      </c>
      <c r="N432" s="119" t="s">
        <v>411</v>
      </c>
    </row>
    <row r="433" s="117" customFormat="1" ht="42" customHeight="1" spans="1:14">
      <c r="A433" s="682"/>
      <c r="B433" s="702"/>
      <c r="C433" s="167">
        <v>2</v>
      </c>
      <c r="D433" s="574" t="s">
        <v>937</v>
      </c>
      <c r="E433" s="575"/>
      <c r="F433" s="219"/>
      <c r="G433" s="1133" t="s">
        <v>938</v>
      </c>
      <c r="H433" s="166"/>
      <c r="I433" s="167">
        <v>1</v>
      </c>
      <c r="J433" s="167">
        <v>1</v>
      </c>
      <c r="K433" s="148">
        <v>1</v>
      </c>
      <c r="L433" s="709" t="s">
        <v>930</v>
      </c>
      <c r="M433" s="676" t="s">
        <v>939</v>
      </c>
      <c r="N433" s="119" t="s">
        <v>411</v>
      </c>
    </row>
    <row r="434" s="117" customFormat="1" ht="42" customHeight="1" spans="1:14">
      <c r="A434" s="682"/>
      <c r="B434" s="702"/>
      <c r="C434" s="167">
        <v>3</v>
      </c>
      <c r="D434" s="574" t="s">
        <v>940</v>
      </c>
      <c r="E434" s="575"/>
      <c r="F434" s="219"/>
      <c r="G434" s="1133" t="s">
        <v>941</v>
      </c>
      <c r="H434" s="166"/>
      <c r="I434" s="167">
        <v>1</v>
      </c>
      <c r="J434" s="167">
        <v>1</v>
      </c>
      <c r="K434" s="148">
        <v>1</v>
      </c>
      <c r="L434" s="709" t="s">
        <v>930</v>
      </c>
      <c r="M434" s="676" t="s">
        <v>942</v>
      </c>
      <c r="N434" s="119" t="s">
        <v>411</v>
      </c>
    </row>
    <row r="435" s="117" customFormat="1" ht="42" customHeight="1" spans="1:14">
      <c r="A435" s="682"/>
      <c r="B435" s="702"/>
      <c r="C435" s="167">
        <v>4</v>
      </c>
      <c r="D435" s="574" t="s">
        <v>943</v>
      </c>
      <c r="E435" s="575"/>
      <c r="F435" s="219"/>
      <c r="G435" s="1133" t="s">
        <v>944</v>
      </c>
      <c r="H435" s="166"/>
      <c r="I435" s="167">
        <v>1</v>
      </c>
      <c r="J435" s="167">
        <v>1</v>
      </c>
      <c r="K435" s="148">
        <v>1</v>
      </c>
      <c r="L435" s="709" t="s">
        <v>930</v>
      </c>
      <c r="M435" s="676" t="s">
        <v>945</v>
      </c>
      <c r="N435" s="119" t="s">
        <v>411</v>
      </c>
    </row>
    <row r="436" s="117" customFormat="1" customHeight="1" spans="1:13">
      <c r="A436" s="682"/>
      <c r="B436" s="702"/>
      <c r="C436" s="205"/>
      <c r="D436" s="660" t="s">
        <v>932</v>
      </c>
      <c r="E436" s="661"/>
      <c r="F436" s="662"/>
      <c r="G436" s="623"/>
      <c r="H436" s="625"/>
      <c r="I436" s="167">
        <f>SUM(I432:I435)</f>
        <v>4</v>
      </c>
      <c r="J436" s="167"/>
      <c r="K436" s="677">
        <f>SUM(K432:K435)</f>
        <v>4</v>
      </c>
      <c r="L436" s="597"/>
      <c r="M436" s="598"/>
    </row>
    <row r="437" s="117" customFormat="1" customHeight="1" spans="1:13">
      <c r="A437" s="682"/>
      <c r="B437" s="702"/>
      <c r="C437" s="704" t="s">
        <v>946</v>
      </c>
      <c r="D437" s="705"/>
      <c r="E437" s="705"/>
      <c r="F437" s="705"/>
      <c r="G437" s="705"/>
      <c r="H437" s="705"/>
      <c r="I437" s="705"/>
      <c r="J437" s="705"/>
      <c r="K437" s="705"/>
      <c r="L437" s="705"/>
      <c r="M437" s="631"/>
    </row>
    <row r="438" s="117" customFormat="1" ht="39.75" customHeight="1" spans="1:14">
      <c r="A438" s="682"/>
      <c r="B438" s="702"/>
      <c r="C438" s="167">
        <v>1</v>
      </c>
      <c r="D438" s="574" t="s">
        <v>947</v>
      </c>
      <c r="E438" s="575"/>
      <c r="F438" s="219"/>
      <c r="G438" s="1132" t="s">
        <v>948</v>
      </c>
      <c r="H438" s="175" t="s">
        <v>203</v>
      </c>
      <c r="I438" s="167">
        <v>1</v>
      </c>
      <c r="J438" s="167">
        <v>1</v>
      </c>
      <c r="K438" s="148">
        <v>1</v>
      </c>
      <c r="L438" s="709" t="s">
        <v>930</v>
      </c>
      <c r="M438" s="676" t="s">
        <v>949</v>
      </c>
      <c r="N438" s="119" t="s">
        <v>411</v>
      </c>
    </row>
    <row r="439" s="117" customFormat="1" ht="39.75" customHeight="1" spans="1:14">
      <c r="A439" s="682"/>
      <c r="B439" s="702"/>
      <c r="C439" s="167">
        <v>2</v>
      </c>
      <c r="D439" s="574" t="s">
        <v>950</v>
      </c>
      <c r="E439" s="575"/>
      <c r="F439" s="219"/>
      <c r="G439" s="1132" t="s">
        <v>951</v>
      </c>
      <c r="H439" s="166"/>
      <c r="I439" s="167">
        <v>1</v>
      </c>
      <c r="J439" s="167">
        <v>1</v>
      </c>
      <c r="K439" s="148">
        <v>1</v>
      </c>
      <c r="L439" s="709" t="s">
        <v>930</v>
      </c>
      <c r="M439" s="676" t="s">
        <v>952</v>
      </c>
      <c r="N439" s="119" t="s">
        <v>411</v>
      </c>
    </row>
    <row r="440" s="117" customFormat="1" customHeight="1" spans="1:13">
      <c r="A440" s="682"/>
      <c r="B440" s="702"/>
      <c r="C440" s="205"/>
      <c r="D440" s="660" t="s">
        <v>932</v>
      </c>
      <c r="E440" s="661"/>
      <c r="F440" s="662"/>
      <c r="G440" s="623"/>
      <c r="H440" s="625"/>
      <c r="I440" s="167">
        <f>SUM(I438:I439)</f>
        <v>2</v>
      </c>
      <c r="J440" s="167"/>
      <c r="K440" s="677">
        <f>SUM(K438:K439)</f>
        <v>2</v>
      </c>
      <c r="L440" s="597"/>
      <c r="M440" s="598"/>
    </row>
    <row r="441" s="117" customFormat="1" customHeight="1" spans="1:13">
      <c r="A441" s="682"/>
      <c r="B441" s="702"/>
      <c r="C441" s="704" t="s">
        <v>953</v>
      </c>
      <c r="D441" s="705"/>
      <c r="E441" s="705"/>
      <c r="F441" s="705"/>
      <c r="G441" s="705"/>
      <c r="H441" s="705"/>
      <c r="I441" s="705"/>
      <c r="J441" s="705"/>
      <c r="K441" s="705"/>
      <c r="L441" s="705"/>
      <c r="M441" s="631"/>
    </row>
    <row r="442" s="117" customFormat="1" ht="39.75" customHeight="1" spans="1:14">
      <c r="A442" s="682"/>
      <c r="B442" s="702"/>
      <c r="C442" s="167">
        <v>1</v>
      </c>
      <c r="D442" s="574" t="s">
        <v>954</v>
      </c>
      <c r="E442" s="575"/>
      <c r="F442" s="219"/>
      <c r="G442" s="1132" t="s">
        <v>955</v>
      </c>
      <c r="H442" s="175" t="s">
        <v>203</v>
      </c>
      <c r="I442" s="167">
        <v>1</v>
      </c>
      <c r="J442" s="167">
        <v>1</v>
      </c>
      <c r="K442" s="148">
        <v>1</v>
      </c>
      <c r="L442" s="709" t="s">
        <v>930</v>
      </c>
      <c r="M442" s="676" t="s">
        <v>956</v>
      </c>
      <c r="N442" s="119" t="s">
        <v>411</v>
      </c>
    </row>
    <row r="443" s="117" customFormat="1" customHeight="1" spans="1:13">
      <c r="A443" s="682"/>
      <c r="B443" s="702"/>
      <c r="C443" s="205"/>
      <c r="D443" s="660" t="s">
        <v>932</v>
      </c>
      <c r="E443" s="661"/>
      <c r="F443" s="662"/>
      <c r="G443" s="623"/>
      <c r="H443" s="625"/>
      <c r="I443" s="167">
        <f>SUM(I441:I442)</f>
        <v>1</v>
      </c>
      <c r="J443" s="167"/>
      <c r="K443" s="677">
        <f>SUM(K441:K442)</f>
        <v>1</v>
      </c>
      <c r="L443" s="597"/>
      <c r="M443" s="598"/>
    </row>
    <row r="444" s="117" customFormat="1" customHeight="1" spans="1:13">
      <c r="A444" s="682"/>
      <c r="B444" s="702"/>
      <c r="C444" s="572" t="s">
        <v>957</v>
      </c>
      <c r="D444" s="705"/>
      <c r="E444" s="705"/>
      <c r="F444" s="705"/>
      <c r="G444" s="705"/>
      <c r="H444" s="705"/>
      <c r="I444" s="705"/>
      <c r="J444" s="705"/>
      <c r="K444" s="705"/>
      <c r="L444" s="705"/>
      <c r="M444" s="631"/>
    </row>
    <row r="445" s="117" customFormat="1" ht="31.5" spans="1:14">
      <c r="A445" s="682"/>
      <c r="B445" s="702"/>
      <c r="C445" s="167">
        <v>1</v>
      </c>
      <c r="D445" s="574" t="s">
        <v>958</v>
      </c>
      <c r="E445" s="575"/>
      <c r="F445" s="219"/>
      <c r="G445" s="1133" t="s">
        <v>959</v>
      </c>
      <c r="H445" s="175" t="s">
        <v>203</v>
      </c>
      <c r="I445" s="167">
        <v>1</v>
      </c>
      <c r="J445" s="167">
        <v>1</v>
      </c>
      <c r="K445" s="148">
        <v>1</v>
      </c>
      <c r="L445" s="709" t="s">
        <v>930</v>
      </c>
      <c r="M445" s="676" t="s">
        <v>960</v>
      </c>
      <c r="N445" s="119" t="s">
        <v>411</v>
      </c>
    </row>
    <row r="446" s="117" customFormat="1" customHeight="1" spans="1:13">
      <c r="A446" s="682"/>
      <c r="B446" s="702"/>
      <c r="C446" s="205"/>
      <c r="D446" s="660" t="s">
        <v>932</v>
      </c>
      <c r="E446" s="661"/>
      <c r="F446" s="662"/>
      <c r="G446" s="623"/>
      <c r="H446" s="625"/>
      <c r="I446" s="167">
        <f>SUM(I445:I445)</f>
        <v>1</v>
      </c>
      <c r="J446" s="167"/>
      <c r="K446" s="677">
        <f>SUM(K445:K445)</f>
        <v>1</v>
      </c>
      <c r="L446" s="597"/>
      <c r="M446" s="598"/>
    </row>
    <row r="447" s="117" customFormat="1" customHeight="1" spans="1:13">
      <c r="A447" s="682"/>
      <c r="B447" s="702"/>
      <c r="C447" s="704" t="s">
        <v>961</v>
      </c>
      <c r="D447" s="705"/>
      <c r="E447" s="705"/>
      <c r="F447" s="705"/>
      <c r="G447" s="705"/>
      <c r="H447" s="705"/>
      <c r="I447" s="705"/>
      <c r="J447" s="705"/>
      <c r="K447" s="705"/>
      <c r="L447" s="705"/>
      <c r="M447" s="631"/>
    </row>
    <row r="448" s="117" customFormat="1" ht="39.75" customHeight="1" spans="1:14">
      <c r="A448" s="682"/>
      <c r="B448" s="702"/>
      <c r="C448" s="167">
        <v>1</v>
      </c>
      <c r="D448" s="574" t="s">
        <v>962</v>
      </c>
      <c r="E448" s="575"/>
      <c r="F448" s="219"/>
      <c r="G448" s="1132" t="s">
        <v>963</v>
      </c>
      <c r="H448" s="175" t="s">
        <v>203</v>
      </c>
      <c r="I448" s="167">
        <v>1</v>
      </c>
      <c r="J448" s="167">
        <v>1</v>
      </c>
      <c r="K448" s="148">
        <v>1</v>
      </c>
      <c r="L448" s="709" t="s">
        <v>930</v>
      </c>
      <c r="M448" s="676" t="s">
        <v>964</v>
      </c>
      <c r="N448" s="119" t="s">
        <v>411</v>
      </c>
    </row>
    <row r="449" s="117" customFormat="1" ht="39.75" customHeight="1" spans="1:14">
      <c r="A449" s="682"/>
      <c r="B449" s="702"/>
      <c r="C449" s="167">
        <v>2</v>
      </c>
      <c r="D449" s="574" t="s">
        <v>965</v>
      </c>
      <c r="E449" s="575"/>
      <c r="F449" s="219"/>
      <c r="G449" s="1132" t="s">
        <v>966</v>
      </c>
      <c r="H449" s="166"/>
      <c r="I449" s="167">
        <v>1</v>
      </c>
      <c r="J449" s="167">
        <v>1</v>
      </c>
      <c r="K449" s="148">
        <v>1</v>
      </c>
      <c r="L449" s="709" t="s">
        <v>930</v>
      </c>
      <c r="M449" s="676" t="s">
        <v>967</v>
      </c>
      <c r="N449" s="119" t="s">
        <v>411</v>
      </c>
    </row>
    <row r="450" s="117" customFormat="1" ht="39.75" customHeight="1" spans="1:14">
      <c r="A450" s="682"/>
      <c r="B450" s="702"/>
      <c r="C450" s="167">
        <v>3</v>
      </c>
      <c r="D450" s="574" t="s">
        <v>968</v>
      </c>
      <c r="E450" s="575"/>
      <c r="F450" s="219"/>
      <c r="G450" s="1132" t="s">
        <v>705</v>
      </c>
      <c r="H450" s="166"/>
      <c r="I450" s="167">
        <v>1</v>
      </c>
      <c r="J450" s="167">
        <v>1</v>
      </c>
      <c r="K450" s="148">
        <v>1</v>
      </c>
      <c r="L450" s="709" t="s">
        <v>930</v>
      </c>
      <c r="M450" s="676" t="s">
        <v>969</v>
      </c>
      <c r="N450" s="119" t="s">
        <v>411</v>
      </c>
    </row>
    <row r="451" s="117" customFormat="1" customHeight="1" spans="1:13">
      <c r="A451" s="682"/>
      <c r="B451" s="702"/>
      <c r="C451" s="205"/>
      <c r="D451" s="660" t="s">
        <v>932</v>
      </c>
      <c r="E451" s="661"/>
      <c r="F451" s="662"/>
      <c r="G451" s="623"/>
      <c r="H451" s="625"/>
      <c r="I451" s="167">
        <f>SUM(I448:I450)</f>
        <v>3</v>
      </c>
      <c r="J451" s="167"/>
      <c r="K451" s="677">
        <f>SUM(K448:K450)</f>
        <v>3</v>
      </c>
      <c r="L451" s="597"/>
      <c r="M451" s="598"/>
    </row>
    <row r="452" s="117" customFormat="1" customHeight="1" spans="1:13">
      <c r="A452" s="682"/>
      <c r="B452" s="702"/>
      <c r="C452" s="704" t="s">
        <v>970</v>
      </c>
      <c r="D452" s="705"/>
      <c r="E452" s="705"/>
      <c r="F452" s="705"/>
      <c r="G452" s="705"/>
      <c r="H452" s="705"/>
      <c r="I452" s="705"/>
      <c r="J452" s="705"/>
      <c r="K452" s="705"/>
      <c r="L452" s="705"/>
      <c r="M452" s="631"/>
    </row>
    <row r="453" s="117" customFormat="1" ht="31.5" spans="1:14">
      <c r="A453" s="682"/>
      <c r="B453" s="702"/>
      <c r="C453" s="167">
        <v>1</v>
      </c>
      <c r="D453" s="574" t="s">
        <v>971</v>
      </c>
      <c r="E453" s="575"/>
      <c r="F453" s="219"/>
      <c r="G453" s="1133" t="s">
        <v>712</v>
      </c>
      <c r="H453" s="175" t="s">
        <v>203</v>
      </c>
      <c r="I453" s="167">
        <v>1</v>
      </c>
      <c r="J453" s="167">
        <v>1</v>
      </c>
      <c r="K453" s="148">
        <v>1</v>
      </c>
      <c r="L453" s="709" t="s">
        <v>930</v>
      </c>
      <c r="M453" s="676" t="s">
        <v>972</v>
      </c>
      <c r="N453" s="119" t="s">
        <v>411</v>
      </c>
    </row>
    <row r="454" s="117" customFormat="1" customHeight="1" spans="1:13">
      <c r="A454" s="682"/>
      <c r="B454" s="702"/>
      <c r="C454" s="205"/>
      <c r="D454" s="660" t="s">
        <v>932</v>
      </c>
      <c r="E454" s="661"/>
      <c r="F454" s="662"/>
      <c r="G454" s="623"/>
      <c r="H454" s="625"/>
      <c r="I454" s="167">
        <f>SUM(I453:I453)</f>
        <v>1</v>
      </c>
      <c r="J454" s="167"/>
      <c r="K454" s="677">
        <f>SUM(K453:K453)</f>
        <v>1</v>
      </c>
      <c r="L454" s="597"/>
      <c r="M454" s="598"/>
    </row>
    <row r="455" s="117" customFormat="1" customHeight="1" spans="1:13">
      <c r="A455" s="682"/>
      <c r="B455" s="702"/>
      <c r="C455" s="704" t="s">
        <v>973</v>
      </c>
      <c r="D455" s="705"/>
      <c r="E455" s="705"/>
      <c r="F455" s="705"/>
      <c r="G455" s="705"/>
      <c r="H455" s="705"/>
      <c r="I455" s="705"/>
      <c r="J455" s="705"/>
      <c r="K455" s="705"/>
      <c r="L455" s="705"/>
      <c r="M455" s="631"/>
    </row>
    <row r="456" s="117" customFormat="1" ht="31.5" spans="1:14">
      <c r="A456" s="682"/>
      <c r="B456" s="702"/>
      <c r="C456" s="167">
        <v>1</v>
      </c>
      <c r="D456" s="574" t="s">
        <v>974</v>
      </c>
      <c r="E456" s="575"/>
      <c r="F456" s="219"/>
      <c r="G456" s="1133" t="s">
        <v>742</v>
      </c>
      <c r="H456" s="175" t="s">
        <v>203</v>
      </c>
      <c r="I456" s="167">
        <v>1</v>
      </c>
      <c r="J456" s="167">
        <v>1</v>
      </c>
      <c r="K456" s="148">
        <v>1</v>
      </c>
      <c r="L456" s="709" t="s">
        <v>930</v>
      </c>
      <c r="M456" s="676" t="s">
        <v>975</v>
      </c>
      <c r="N456" s="119" t="s">
        <v>411</v>
      </c>
    </row>
    <row r="457" s="117" customFormat="1" customHeight="1" spans="1:13">
      <c r="A457" s="682"/>
      <c r="B457" s="702"/>
      <c r="C457" s="205"/>
      <c r="D457" s="660" t="s">
        <v>932</v>
      </c>
      <c r="E457" s="661"/>
      <c r="F457" s="662"/>
      <c r="G457" s="623"/>
      <c r="H457" s="625"/>
      <c r="I457" s="167">
        <f>SUM(I456:I456)</f>
        <v>1</v>
      </c>
      <c r="J457" s="167"/>
      <c r="K457" s="677">
        <f>SUM(K456:K456)</f>
        <v>1</v>
      </c>
      <c r="L457" s="597"/>
      <c r="M457" s="598"/>
    </row>
    <row r="458" s="117" customFormat="1" customHeight="1" spans="1:13">
      <c r="A458" s="682"/>
      <c r="B458" s="702"/>
      <c r="C458" s="572" t="s">
        <v>976</v>
      </c>
      <c r="D458" s="705"/>
      <c r="E458" s="705"/>
      <c r="F458" s="705"/>
      <c r="G458" s="705"/>
      <c r="H458" s="705"/>
      <c r="I458" s="705"/>
      <c r="J458" s="705"/>
      <c r="K458" s="705"/>
      <c r="L458" s="705"/>
      <c r="M458" s="631"/>
    </row>
    <row r="459" s="117" customFormat="1" ht="42" customHeight="1" spans="1:14">
      <c r="A459" s="682"/>
      <c r="B459" s="702"/>
      <c r="C459" s="167">
        <v>1</v>
      </c>
      <c r="D459" s="574" t="s">
        <v>977</v>
      </c>
      <c r="E459" s="575"/>
      <c r="F459" s="219"/>
      <c r="G459" s="658" t="s">
        <v>978</v>
      </c>
      <c r="H459" s="175" t="s">
        <v>203</v>
      </c>
      <c r="I459" s="167">
        <v>1</v>
      </c>
      <c r="J459" s="167">
        <v>1</v>
      </c>
      <c r="K459" s="148">
        <v>1</v>
      </c>
      <c r="L459" s="709" t="s">
        <v>930</v>
      </c>
      <c r="M459" s="676" t="s">
        <v>979</v>
      </c>
      <c r="N459" s="119" t="s">
        <v>411</v>
      </c>
    </row>
    <row r="460" s="117" customFormat="1" customHeight="1" spans="1:13">
      <c r="A460" s="682"/>
      <c r="B460" s="702"/>
      <c r="C460" s="205"/>
      <c r="D460" s="660" t="s">
        <v>932</v>
      </c>
      <c r="E460" s="661"/>
      <c r="F460" s="662"/>
      <c r="G460" s="623"/>
      <c r="H460" s="625"/>
      <c r="I460" s="167">
        <f>SUM(I459:I459)</f>
        <v>1</v>
      </c>
      <c r="J460" s="167"/>
      <c r="K460" s="677">
        <f>SUM(K459:K459)</f>
        <v>1</v>
      </c>
      <c r="L460" s="597"/>
      <c r="M460" s="598"/>
    </row>
    <row r="461" s="557" customFormat="1" ht="19.5" customHeight="1" spans="1:13">
      <c r="A461" s="710"/>
      <c r="B461" s="710"/>
      <c r="C461" s="328" t="s">
        <v>980</v>
      </c>
      <c r="D461" s="329"/>
      <c r="E461" s="329"/>
      <c r="F461" s="329"/>
      <c r="G461" s="329"/>
      <c r="H461" s="329"/>
      <c r="I461" s="329"/>
      <c r="J461" s="383"/>
      <c r="K461" s="695">
        <f>K465+K468+K472+K477+K483+K489+K497+K504+K508+K512+K516+K522+K525+K531+K536+K540</f>
        <v>23.5</v>
      </c>
      <c r="L461" s="694"/>
      <c r="M461" s="671"/>
    </row>
    <row r="462" s="119" customFormat="1" customHeight="1" spans="1:13">
      <c r="A462" s="711"/>
      <c r="B462" s="166"/>
      <c r="C462" s="684" t="s">
        <v>623</v>
      </c>
      <c r="D462" s="685"/>
      <c r="E462" s="685"/>
      <c r="F462" s="685"/>
      <c r="G462" s="685"/>
      <c r="H462" s="685"/>
      <c r="I462" s="685"/>
      <c r="J462" s="685"/>
      <c r="K462" s="685"/>
      <c r="L462" s="597"/>
      <c r="M462" s="598"/>
    </row>
    <row r="463" s="119" customFormat="1" ht="34.5" customHeight="1" spans="1:14">
      <c r="A463" s="711"/>
      <c r="B463" s="166"/>
      <c r="C463" s="167">
        <v>1</v>
      </c>
      <c r="D463" s="574" t="s">
        <v>981</v>
      </c>
      <c r="E463" s="575"/>
      <c r="F463" s="219"/>
      <c r="G463" s="1132" t="s">
        <v>982</v>
      </c>
      <c r="H463" s="175" t="s">
        <v>204</v>
      </c>
      <c r="I463" s="167">
        <v>1</v>
      </c>
      <c r="J463" s="167">
        <v>0.5</v>
      </c>
      <c r="K463" s="657">
        <f>SUM(I463*J463)</f>
        <v>0.5</v>
      </c>
      <c r="L463" s="709" t="s">
        <v>930</v>
      </c>
      <c r="M463" s="676" t="s">
        <v>983</v>
      </c>
      <c r="N463" s="119" t="s">
        <v>411</v>
      </c>
    </row>
    <row r="464" s="119" customFormat="1" ht="42" customHeight="1" spans="1:14">
      <c r="A464" s="711"/>
      <c r="B464" s="166"/>
      <c r="C464" s="167">
        <v>2</v>
      </c>
      <c r="D464" s="574" t="s">
        <v>984</v>
      </c>
      <c r="E464" s="575"/>
      <c r="F464" s="219"/>
      <c r="G464" s="1132" t="s">
        <v>941</v>
      </c>
      <c r="H464" s="166"/>
      <c r="I464" s="167">
        <v>1</v>
      </c>
      <c r="J464" s="167">
        <v>0.5</v>
      </c>
      <c r="K464" s="657">
        <f t="shared" ref="K464" si="53">SUM(I464*J464)</f>
        <v>0.5</v>
      </c>
      <c r="L464" s="709" t="s">
        <v>930</v>
      </c>
      <c r="M464" s="676" t="s">
        <v>985</v>
      </c>
      <c r="N464" s="119" t="s">
        <v>411</v>
      </c>
    </row>
    <row r="465" s="119" customFormat="1" customHeight="1" spans="1:13">
      <c r="A465" s="711"/>
      <c r="B465" s="712"/>
      <c r="C465" s="205"/>
      <c r="D465" s="660" t="s">
        <v>986</v>
      </c>
      <c r="E465" s="661"/>
      <c r="F465" s="662"/>
      <c r="G465" s="623"/>
      <c r="H465" s="625"/>
      <c r="I465" s="167">
        <f>SUM(I463:I464)</f>
        <v>2</v>
      </c>
      <c r="J465" s="167"/>
      <c r="K465" s="677">
        <f>SUM(K463:K464)</f>
        <v>1</v>
      </c>
      <c r="L465" s="597"/>
      <c r="M465" s="598"/>
    </row>
    <row r="466" s="119" customFormat="1" customHeight="1" spans="1:13">
      <c r="A466" s="711"/>
      <c r="B466" s="712"/>
      <c r="C466" s="684" t="s">
        <v>630</v>
      </c>
      <c r="D466" s="685"/>
      <c r="E466" s="685"/>
      <c r="F466" s="685"/>
      <c r="G466" s="685"/>
      <c r="H466" s="685"/>
      <c r="I466" s="685"/>
      <c r="J466" s="685"/>
      <c r="K466" s="685"/>
      <c r="L466" s="656"/>
      <c r="M466" s="713"/>
    </row>
    <row r="467" s="119" customFormat="1" ht="42" customHeight="1" spans="1:14">
      <c r="A467" s="711"/>
      <c r="B467" s="166"/>
      <c r="C467" s="167">
        <v>1</v>
      </c>
      <c r="D467" s="574" t="s">
        <v>987</v>
      </c>
      <c r="E467" s="575"/>
      <c r="F467" s="219"/>
      <c r="G467" s="1132" t="s">
        <v>988</v>
      </c>
      <c r="H467" s="624" t="s">
        <v>204</v>
      </c>
      <c r="I467" s="167">
        <v>1</v>
      </c>
      <c r="J467" s="167">
        <v>0.5</v>
      </c>
      <c r="K467" s="657">
        <f t="shared" ref="K467" si="54">SUM(I467*J467)</f>
        <v>0.5</v>
      </c>
      <c r="L467" s="709" t="s">
        <v>930</v>
      </c>
      <c r="M467" s="676" t="s">
        <v>989</v>
      </c>
      <c r="N467" s="119" t="s">
        <v>411</v>
      </c>
    </row>
    <row r="468" s="119" customFormat="1" customHeight="1" spans="1:13">
      <c r="A468" s="711"/>
      <c r="B468" s="712"/>
      <c r="C468" s="205"/>
      <c r="D468" s="660" t="s">
        <v>986</v>
      </c>
      <c r="E468" s="661"/>
      <c r="F468" s="662"/>
      <c r="G468" s="623"/>
      <c r="H468" s="625"/>
      <c r="I468" s="167">
        <f>SUM(I466:I467)</f>
        <v>1</v>
      </c>
      <c r="J468" s="167"/>
      <c r="K468" s="677">
        <f>SUM(K466:K467)</f>
        <v>0.5</v>
      </c>
      <c r="L468" s="597"/>
      <c r="M468" s="598"/>
    </row>
    <row r="469" s="119" customFormat="1" customHeight="1" spans="1:13">
      <c r="A469" s="711"/>
      <c r="B469" s="166"/>
      <c r="C469" s="684" t="s">
        <v>637</v>
      </c>
      <c r="D469" s="685"/>
      <c r="E469" s="685"/>
      <c r="F469" s="685"/>
      <c r="G469" s="685"/>
      <c r="H469" s="685"/>
      <c r="I469" s="685"/>
      <c r="J469" s="685"/>
      <c r="K469" s="685"/>
      <c r="L469" s="597"/>
      <c r="M469" s="598"/>
    </row>
    <row r="470" s="119" customFormat="1" ht="31.5" spans="1:14">
      <c r="A470" s="711"/>
      <c r="B470" s="166"/>
      <c r="C470" s="167">
        <v>1</v>
      </c>
      <c r="D470" s="574" t="s">
        <v>990</v>
      </c>
      <c r="E470" s="575"/>
      <c r="F470" s="219"/>
      <c r="G470" s="1132" t="s">
        <v>991</v>
      </c>
      <c r="H470" s="175" t="s">
        <v>204</v>
      </c>
      <c r="I470" s="167">
        <v>1</v>
      </c>
      <c r="J470" s="167">
        <v>0.5</v>
      </c>
      <c r="K470" s="657">
        <f>SUM(I470*J470)</f>
        <v>0.5</v>
      </c>
      <c r="L470" s="709" t="s">
        <v>930</v>
      </c>
      <c r="M470" s="676" t="s">
        <v>992</v>
      </c>
      <c r="N470" s="119" t="s">
        <v>411</v>
      </c>
    </row>
    <row r="471" s="119" customFormat="1" ht="42" customHeight="1" spans="1:14">
      <c r="A471" s="711"/>
      <c r="B471" s="166"/>
      <c r="C471" s="167">
        <v>2</v>
      </c>
      <c r="D471" s="574" t="s">
        <v>993</v>
      </c>
      <c r="E471" s="575"/>
      <c r="F471" s="219"/>
      <c r="G471" s="1132" t="s">
        <v>994</v>
      </c>
      <c r="H471" s="166"/>
      <c r="I471" s="167">
        <v>1</v>
      </c>
      <c r="J471" s="167">
        <v>0.5</v>
      </c>
      <c r="K471" s="657">
        <f t="shared" ref="K471" si="55">SUM(I471*J471)</f>
        <v>0.5</v>
      </c>
      <c r="L471" s="709" t="s">
        <v>930</v>
      </c>
      <c r="M471" s="676" t="s">
        <v>995</v>
      </c>
      <c r="N471" s="119" t="s">
        <v>411</v>
      </c>
    </row>
    <row r="472" s="119" customFormat="1" customHeight="1" spans="1:13">
      <c r="A472" s="711"/>
      <c r="B472" s="712"/>
      <c r="C472" s="205"/>
      <c r="D472" s="660" t="s">
        <v>986</v>
      </c>
      <c r="E472" s="661"/>
      <c r="F472" s="662"/>
      <c r="G472" s="623"/>
      <c r="H472" s="625"/>
      <c r="I472" s="167">
        <f>SUM(I470:I471)</f>
        <v>2</v>
      </c>
      <c r="J472" s="167"/>
      <c r="K472" s="677">
        <f>SUM(K470:K471)</f>
        <v>1</v>
      </c>
      <c r="L472" s="597"/>
      <c r="M472" s="598"/>
    </row>
    <row r="473" s="119" customFormat="1" customHeight="1" spans="1:13">
      <c r="A473" s="711"/>
      <c r="B473" s="712"/>
      <c r="C473" s="684" t="s">
        <v>703</v>
      </c>
      <c r="D473" s="685"/>
      <c r="E473" s="685"/>
      <c r="F473" s="685"/>
      <c r="G473" s="685"/>
      <c r="H473" s="685"/>
      <c r="I473" s="685"/>
      <c r="J473" s="685"/>
      <c r="K473" s="685"/>
      <c r="L473" s="656"/>
      <c r="M473" s="713"/>
    </row>
    <row r="474" s="119" customFormat="1" ht="31.5" spans="1:14">
      <c r="A474" s="711"/>
      <c r="B474" s="712"/>
      <c r="C474" s="167">
        <v>1</v>
      </c>
      <c r="D474" s="574" t="s">
        <v>996</v>
      </c>
      <c r="E474" s="575"/>
      <c r="F474" s="219"/>
      <c r="G474" s="1132" t="s">
        <v>966</v>
      </c>
      <c r="H474" s="175" t="s">
        <v>204</v>
      </c>
      <c r="I474" s="167">
        <v>1</v>
      </c>
      <c r="J474" s="167">
        <v>0.5</v>
      </c>
      <c r="K474" s="657">
        <f>SUM(I474*J474)</f>
        <v>0.5</v>
      </c>
      <c r="L474" s="709" t="s">
        <v>930</v>
      </c>
      <c r="M474" s="676" t="s">
        <v>997</v>
      </c>
      <c r="N474" s="119" t="s">
        <v>411</v>
      </c>
    </row>
    <row r="475" s="119" customFormat="1" ht="43.5" customHeight="1" spans="1:14">
      <c r="A475" s="711"/>
      <c r="B475" s="712"/>
      <c r="C475" s="167">
        <v>2</v>
      </c>
      <c r="D475" s="574" t="s">
        <v>998</v>
      </c>
      <c r="E475" s="575"/>
      <c r="F475" s="219"/>
      <c r="G475" s="1132" t="s">
        <v>705</v>
      </c>
      <c r="H475" s="166"/>
      <c r="I475" s="167">
        <v>1</v>
      </c>
      <c r="J475" s="167">
        <v>0.5</v>
      </c>
      <c r="K475" s="657">
        <f t="shared" ref="K475:K476" si="56">SUM(I475*J475)</f>
        <v>0.5</v>
      </c>
      <c r="L475" s="709" t="s">
        <v>930</v>
      </c>
      <c r="M475" s="676" t="s">
        <v>999</v>
      </c>
      <c r="N475" s="119" t="s">
        <v>411</v>
      </c>
    </row>
    <row r="476" s="119" customFormat="1" ht="31.5" spans="1:14">
      <c r="A476" s="711"/>
      <c r="B476" s="712"/>
      <c r="C476" s="167">
        <v>3</v>
      </c>
      <c r="D476" s="574" t="s">
        <v>1000</v>
      </c>
      <c r="E476" s="575"/>
      <c r="F476" s="219"/>
      <c r="G476" s="1132" t="s">
        <v>1001</v>
      </c>
      <c r="H476" s="166"/>
      <c r="I476" s="167">
        <v>1</v>
      </c>
      <c r="J476" s="167">
        <v>0.5</v>
      </c>
      <c r="K476" s="657">
        <f t="shared" si="56"/>
        <v>0.5</v>
      </c>
      <c r="L476" s="709" t="s">
        <v>930</v>
      </c>
      <c r="M476" s="676" t="s">
        <v>1002</v>
      </c>
      <c r="N476" s="119" t="s">
        <v>411</v>
      </c>
    </row>
    <row r="477" s="119" customFormat="1" customHeight="1" spans="1:13">
      <c r="A477" s="711"/>
      <c r="B477" s="712"/>
      <c r="C477" s="205"/>
      <c r="D477" s="660" t="s">
        <v>986</v>
      </c>
      <c r="E477" s="661"/>
      <c r="F477" s="662"/>
      <c r="G477" s="623"/>
      <c r="H477" s="625"/>
      <c r="I477" s="167">
        <f>SUM(I474:I476)</f>
        <v>3</v>
      </c>
      <c r="J477" s="167"/>
      <c r="K477" s="677">
        <f>SUM(K474:K476)</f>
        <v>1.5</v>
      </c>
      <c r="L477" s="597"/>
      <c r="M477" s="598"/>
    </row>
    <row r="478" s="119" customFormat="1" customHeight="1" spans="1:13">
      <c r="A478" s="711"/>
      <c r="B478" s="712"/>
      <c r="C478" s="684" t="s">
        <v>710</v>
      </c>
      <c r="D478" s="685"/>
      <c r="E478" s="685"/>
      <c r="F478" s="685"/>
      <c r="G478" s="685"/>
      <c r="H478" s="685"/>
      <c r="I478" s="685"/>
      <c r="J478" s="685"/>
      <c r="K478" s="685"/>
      <c r="L478" s="656"/>
      <c r="M478" s="713"/>
    </row>
    <row r="479" s="119" customFormat="1" ht="31.5" spans="1:14">
      <c r="A479" s="711"/>
      <c r="B479" s="712"/>
      <c r="C479" s="167">
        <v>1</v>
      </c>
      <c r="D479" s="574" t="s">
        <v>1003</v>
      </c>
      <c r="E479" s="575"/>
      <c r="F479" s="219"/>
      <c r="G479" s="1132" t="s">
        <v>1004</v>
      </c>
      <c r="H479" s="175" t="s">
        <v>204</v>
      </c>
      <c r="I479" s="167">
        <v>1</v>
      </c>
      <c r="J479" s="167">
        <v>0.5</v>
      </c>
      <c r="K479" s="657">
        <f t="shared" ref="K479:K482" si="57">SUM(I479*J479)</f>
        <v>0.5</v>
      </c>
      <c r="L479" s="709" t="s">
        <v>930</v>
      </c>
      <c r="M479" s="676" t="s">
        <v>1005</v>
      </c>
      <c r="N479" s="119" t="s">
        <v>411</v>
      </c>
    </row>
    <row r="480" s="119" customFormat="1" ht="41.25" customHeight="1" spans="1:14">
      <c r="A480" s="711"/>
      <c r="B480" s="712"/>
      <c r="C480" s="167">
        <v>2</v>
      </c>
      <c r="D480" s="574" t="s">
        <v>1006</v>
      </c>
      <c r="E480" s="575"/>
      <c r="F480" s="219"/>
      <c r="G480" s="1132" t="s">
        <v>1004</v>
      </c>
      <c r="H480" s="166"/>
      <c r="I480" s="167">
        <v>1</v>
      </c>
      <c r="J480" s="167">
        <v>0.5</v>
      </c>
      <c r="K480" s="657">
        <f t="shared" si="57"/>
        <v>0.5</v>
      </c>
      <c r="L480" s="709" t="s">
        <v>930</v>
      </c>
      <c r="M480" s="676" t="s">
        <v>1007</v>
      </c>
      <c r="N480" s="119" t="s">
        <v>411</v>
      </c>
    </row>
    <row r="481" s="119" customFormat="1" ht="44.25" customHeight="1" spans="1:14">
      <c r="A481" s="711"/>
      <c r="B481" s="712"/>
      <c r="C481" s="167">
        <v>3</v>
      </c>
      <c r="D481" s="574" t="s">
        <v>1008</v>
      </c>
      <c r="E481" s="575"/>
      <c r="F481" s="219"/>
      <c r="G481" s="1132" t="s">
        <v>646</v>
      </c>
      <c r="H481" s="166"/>
      <c r="I481" s="167">
        <v>1</v>
      </c>
      <c r="J481" s="167">
        <v>0.5</v>
      </c>
      <c r="K481" s="657">
        <f t="shared" ref="K481" si="58">SUM(I481*J481)</f>
        <v>0.5</v>
      </c>
      <c r="L481" s="709" t="s">
        <v>930</v>
      </c>
      <c r="M481" s="676" t="s">
        <v>1009</v>
      </c>
      <c r="N481" s="119" t="s">
        <v>411</v>
      </c>
    </row>
    <row r="482" s="119" customFormat="1" ht="36.75" customHeight="1" spans="1:14">
      <c r="A482" s="711"/>
      <c r="B482" s="712"/>
      <c r="C482" s="167">
        <v>4</v>
      </c>
      <c r="D482" s="574" t="s">
        <v>1010</v>
      </c>
      <c r="E482" s="575"/>
      <c r="F482" s="219"/>
      <c r="G482" s="1132" t="s">
        <v>1011</v>
      </c>
      <c r="H482" s="166"/>
      <c r="I482" s="167">
        <v>1</v>
      </c>
      <c r="J482" s="167">
        <v>0.5</v>
      </c>
      <c r="K482" s="657">
        <f t="shared" si="57"/>
        <v>0.5</v>
      </c>
      <c r="L482" s="709" t="s">
        <v>930</v>
      </c>
      <c r="M482" s="676" t="s">
        <v>1012</v>
      </c>
      <c r="N482" s="119" t="s">
        <v>411</v>
      </c>
    </row>
    <row r="483" s="119" customFormat="1" customHeight="1" spans="1:13">
      <c r="A483" s="711"/>
      <c r="B483" s="712"/>
      <c r="C483" s="205"/>
      <c r="D483" s="660" t="s">
        <v>986</v>
      </c>
      <c r="E483" s="661"/>
      <c r="F483" s="662"/>
      <c r="G483" s="623"/>
      <c r="H483" s="625"/>
      <c r="I483" s="167">
        <f>SUM(I479:I482)</f>
        <v>4</v>
      </c>
      <c r="J483" s="167"/>
      <c r="K483" s="677">
        <f>SUM(K479:K482)</f>
        <v>2</v>
      </c>
      <c r="L483" s="597"/>
      <c r="M483" s="598"/>
    </row>
    <row r="484" s="119" customFormat="1" customHeight="1" spans="1:13">
      <c r="A484" s="711"/>
      <c r="B484" s="712"/>
      <c r="C484" s="684" t="s">
        <v>1013</v>
      </c>
      <c r="D484" s="685"/>
      <c r="E484" s="685"/>
      <c r="F484" s="685"/>
      <c r="G484" s="685"/>
      <c r="H484" s="685"/>
      <c r="I484" s="685"/>
      <c r="J484" s="685"/>
      <c r="K484" s="685"/>
      <c r="L484" s="656"/>
      <c r="M484" s="713"/>
    </row>
    <row r="485" s="119" customFormat="1" ht="31.5" spans="1:14">
      <c r="A485" s="711"/>
      <c r="B485" s="712"/>
      <c r="C485" s="167">
        <v>1</v>
      </c>
      <c r="D485" s="574" t="s">
        <v>1014</v>
      </c>
      <c r="E485" s="575"/>
      <c r="F485" s="219"/>
      <c r="G485" s="1132" t="s">
        <v>1015</v>
      </c>
      <c r="H485" s="175" t="s">
        <v>204</v>
      </c>
      <c r="I485" s="167">
        <v>1</v>
      </c>
      <c r="J485" s="167">
        <v>0.5</v>
      </c>
      <c r="K485" s="657">
        <f>SUM(I485*J485)</f>
        <v>0.5</v>
      </c>
      <c r="L485" s="709" t="s">
        <v>930</v>
      </c>
      <c r="M485" s="676" t="s">
        <v>1016</v>
      </c>
      <c r="N485" s="119" t="s">
        <v>411</v>
      </c>
    </row>
    <row r="486" s="119" customFormat="1" ht="44.25" customHeight="1" spans="1:14">
      <c r="A486" s="711"/>
      <c r="B486" s="712"/>
      <c r="C486" s="167">
        <v>2</v>
      </c>
      <c r="D486" s="574" t="s">
        <v>1017</v>
      </c>
      <c r="E486" s="575"/>
      <c r="F486" s="219"/>
      <c r="G486" s="1132" t="s">
        <v>1018</v>
      </c>
      <c r="H486" s="166"/>
      <c r="I486" s="167">
        <v>1</v>
      </c>
      <c r="J486" s="167">
        <v>0.5</v>
      </c>
      <c r="K486" s="657">
        <f>SUM(I486*J486)</f>
        <v>0.5</v>
      </c>
      <c r="L486" s="709" t="s">
        <v>930</v>
      </c>
      <c r="M486" s="676" t="s">
        <v>1019</v>
      </c>
      <c r="N486" s="119" t="s">
        <v>411</v>
      </c>
    </row>
    <row r="487" s="119" customFormat="1" ht="44.25" customHeight="1" spans="1:14">
      <c r="A487" s="711"/>
      <c r="B487" s="712"/>
      <c r="C487" s="167">
        <v>3</v>
      </c>
      <c r="D487" s="574" t="s">
        <v>1020</v>
      </c>
      <c r="E487" s="575"/>
      <c r="F487" s="219"/>
      <c r="G487" s="1132" t="s">
        <v>724</v>
      </c>
      <c r="H487" s="166"/>
      <c r="I487" s="167">
        <v>1</v>
      </c>
      <c r="J487" s="167">
        <v>0.5</v>
      </c>
      <c r="K487" s="657">
        <f>SUM(I487*J487)</f>
        <v>0.5</v>
      </c>
      <c r="L487" s="709" t="s">
        <v>930</v>
      </c>
      <c r="M487" s="676" t="s">
        <v>1021</v>
      </c>
      <c r="N487" s="119" t="s">
        <v>411</v>
      </c>
    </row>
    <row r="488" s="119" customFormat="1" ht="44.25" customHeight="1" spans="1:14">
      <c r="A488" s="711"/>
      <c r="B488" s="712"/>
      <c r="C488" s="167">
        <v>4</v>
      </c>
      <c r="D488" s="574" t="s">
        <v>1022</v>
      </c>
      <c r="E488" s="575"/>
      <c r="F488" s="219"/>
      <c r="G488" s="1132" t="s">
        <v>1023</v>
      </c>
      <c r="H488" s="174"/>
      <c r="I488" s="167">
        <v>1</v>
      </c>
      <c r="J488" s="167">
        <v>0.5</v>
      </c>
      <c r="K488" s="657">
        <f>SUM(I488*J488)</f>
        <v>0.5</v>
      </c>
      <c r="L488" s="709" t="s">
        <v>930</v>
      </c>
      <c r="M488" s="676" t="s">
        <v>1024</v>
      </c>
      <c r="N488" s="119" t="s">
        <v>411</v>
      </c>
    </row>
    <row r="489" s="119" customFormat="1" customHeight="1" spans="1:13">
      <c r="A489" s="711"/>
      <c r="B489" s="712"/>
      <c r="C489" s="205"/>
      <c r="D489" s="660" t="s">
        <v>986</v>
      </c>
      <c r="E489" s="661"/>
      <c r="F489" s="662"/>
      <c r="G489" s="623"/>
      <c r="H489" s="625"/>
      <c r="I489" s="167">
        <f>SUM(I485:I488)</f>
        <v>4</v>
      </c>
      <c r="J489" s="167"/>
      <c r="K489" s="677">
        <f>SUM(K485:K488)</f>
        <v>2</v>
      </c>
      <c r="L489" s="597"/>
      <c r="M489" s="598"/>
    </row>
    <row r="490" s="119" customFormat="1" customHeight="1" spans="1:13">
      <c r="A490" s="711"/>
      <c r="B490" s="712"/>
      <c r="C490" s="684" t="s">
        <v>1025</v>
      </c>
      <c r="D490" s="685"/>
      <c r="E490" s="685"/>
      <c r="F490" s="685"/>
      <c r="G490" s="685"/>
      <c r="H490" s="685"/>
      <c r="I490" s="685"/>
      <c r="J490" s="685"/>
      <c r="K490" s="685"/>
      <c r="L490" s="656"/>
      <c r="M490" s="713"/>
    </row>
    <row r="491" s="119" customFormat="1" ht="42" customHeight="1" spans="1:14">
      <c r="A491" s="711"/>
      <c r="B491" s="712"/>
      <c r="C491" s="167">
        <v>1</v>
      </c>
      <c r="D491" s="574" t="s">
        <v>1026</v>
      </c>
      <c r="E491" s="575"/>
      <c r="F491" s="219"/>
      <c r="G491" s="1131" t="s">
        <v>1027</v>
      </c>
      <c r="H491" s="175" t="s">
        <v>204</v>
      </c>
      <c r="I491" s="167">
        <v>1</v>
      </c>
      <c r="J491" s="167">
        <v>0.5</v>
      </c>
      <c r="K491" s="657">
        <f>SUM(I491*J491)</f>
        <v>0.5</v>
      </c>
      <c r="L491" s="709" t="s">
        <v>930</v>
      </c>
      <c r="M491" s="676" t="s">
        <v>1028</v>
      </c>
      <c r="N491" s="119" t="s">
        <v>411</v>
      </c>
    </row>
    <row r="492" s="119" customFormat="1" ht="42" customHeight="1" spans="1:14">
      <c r="A492" s="711"/>
      <c r="B492" s="712"/>
      <c r="C492" s="167">
        <v>2</v>
      </c>
      <c r="D492" s="574" t="s">
        <v>1029</v>
      </c>
      <c r="E492" s="575"/>
      <c r="F492" s="219"/>
      <c r="G492" s="1131" t="s">
        <v>1030</v>
      </c>
      <c r="H492" s="166"/>
      <c r="I492" s="167">
        <v>1</v>
      </c>
      <c r="J492" s="167">
        <v>0.5</v>
      </c>
      <c r="K492" s="657">
        <f t="shared" ref="K492:K496" si="59">SUM(I492*J492)</f>
        <v>0.5</v>
      </c>
      <c r="L492" s="709" t="s">
        <v>930</v>
      </c>
      <c r="M492" s="676" t="s">
        <v>1031</v>
      </c>
      <c r="N492" s="119" t="s">
        <v>411</v>
      </c>
    </row>
    <row r="493" s="119" customFormat="1" ht="42" customHeight="1" spans="1:14">
      <c r="A493" s="711"/>
      <c r="B493" s="712"/>
      <c r="C493" s="167">
        <v>3</v>
      </c>
      <c r="D493" s="574" t="s">
        <v>1032</v>
      </c>
      <c r="E493" s="575"/>
      <c r="F493" s="219"/>
      <c r="G493" s="1131" t="s">
        <v>1033</v>
      </c>
      <c r="H493" s="166"/>
      <c r="I493" s="167">
        <v>1</v>
      </c>
      <c r="J493" s="167">
        <v>0.5</v>
      </c>
      <c r="K493" s="657">
        <f t="shared" si="59"/>
        <v>0.5</v>
      </c>
      <c r="L493" s="709" t="s">
        <v>930</v>
      </c>
      <c r="M493" s="676" t="s">
        <v>1034</v>
      </c>
      <c r="N493" s="119" t="s">
        <v>411</v>
      </c>
    </row>
    <row r="494" s="119" customFormat="1" ht="42" customHeight="1" spans="1:14">
      <c r="A494" s="711"/>
      <c r="B494" s="712"/>
      <c r="C494" s="167">
        <v>4</v>
      </c>
      <c r="D494" s="574" t="s">
        <v>1035</v>
      </c>
      <c r="E494" s="575"/>
      <c r="F494" s="219"/>
      <c r="G494" s="1131" t="s">
        <v>1036</v>
      </c>
      <c r="H494" s="166"/>
      <c r="I494" s="167">
        <v>1</v>
      </c>
      <c r="J494" s="167">
        <v>0.5</v>
      </c>
      <c r="K494" s="657">
        <f t="shared" si="59"/>
        <v>0.5</v>
      </c>
      <c r="L494" s="709" t="s">
        <v>930</v>
      </c>
      <c r="M494" s="676" t="s">
        <v>1037</v>
      </c>
      <c r="N494" s="119" t="s">
        <v>411</v>
      </c>
    </row>
    <row r="495" s="119" customFormat="1" ht="42" customHeight="1" spans="1:14">
      <c r="A495" s="711"/>
      <c r="B495" s="712"/>
      <c r="C495" s="167">
        <v>5</v>
      </c>
      <c r="D495" s="574" t="s">
        <v>1038</v>
      </c>
      <c r="E495" s="575"/>
      <c r="F495" s="219"/>
      <c r="G495" s="1131" t="s">
        <v>1039</v>
      </c>
      <c r="H495" s="166"/>
      <c r="I495" s="167">
        <v>1</v>
      </c>
      <c r="J495" s="167">
        <v>0.5</v>
      </c>
      <c r="K495" s="657">
        <f t="shared" si="59"/>
        <v>0.5</v>
      </c>
      <c r="L495" s="709" t="s">
        <v>930</v>
      </c>
      <c r="M495" s="676" t="s">
        <v>1040</v>
      </c>
      <c r="N495" s="119" t="s">
        <v>411</v>
      </c>
    </row>
    <row r="496" s="119" customFormat="1" ht="42" customHeight="1" spans="1:14">
      <c r="A496" s="711"/>
      <c r="B496" s="712"/>
      <c r="C496" s="167">
        <v>6</v>
      </c>
      <c r="D496" s="574" t="s">
        <v>1041</v>
      </c>
      <c r="E496" s="575"/>
      <c r="F496" s="219"/>
      <c r="G496" s="1131" t="s">
        <v>887</v>
      </c>
      <c r="H496" s="174"/>
      <c r="I496" s="167">
        <v>1</v>
      </c>
      <c r="J496" s="167">
        <v>0.5</v>
      </c>
      <c r="K496" s="657">
        <f t="shared" si="59"/>
        <v>0.5</v>
      </c>
      <c r="L496" s="709" t="s">
        <v>930</v>
      </c>
      <c r="M496" s="676" t="s">
        <v>1042</v>
      </c>
      <c r="N496" s="119" t="s">
        <v>411</v>
      </c>
    </row>
    <row r="497" s="119" customFormat="1" customHeight="1" spans="1:13">
      <c r="A497" s="711"/>
      <c r="B497" s="712"/>
      <c r="C497" s="205"/>
      <c r="D497" s="660" t="s">
        <v>986</v>
      </c>
      <c r="E497" s="661"/>
      <c r="F497" s="662"/>
      <c r="G497" s="623"/>
      <c r="H497" s="625"/>
      <c r="I497" s="167">
        <f>SUM(I491:I496)</f>
        <v>6</v>
      </c>
      <c r="J497" s="167"/>
      <c r="K497" s="677">
        <f>SUM(K491:K496)</f>
        <v>3</v>
      </c>
      <c r="L497" s="597"/>
      <c r="M497" s="598"/>
    </row>
    <row r="498" s="119" customFormat="1" customHeight="1" spans="1:13">
      <c r="A498" s="711"/>
      <c r="B498" s="712"/>
      <c r="C498" s="684" t="s">
        <v>1043</v>
      </c>
      <c r="D498" s="685"/>
      <c r="E498" s="685"/>
      <c r="F498" s="685"/>
      <c r="G498" s="685"/>
      <c r="H498" s="685"/>
      <c r="I498" s="685"/>
      <c r="J498" s="685"/>
      <c r="K498" s="685"/>
      <c r="L498" s="656"/>
      <c r="M498" s="713"/>
    </row>
    <row r="499" s="119" customFormat="1" ht="44.25" customHeight="1" spans="1:14">
      <c r="A499" s="711"/>
      <c r="B499" s="712"/>
      <c r="C499" s="167">
        <v>1</v>
      </c>
      <c r="D499" s="574" t="s">
        <v>1044</v>
      </c>
      <c r="E499" s="575"/>
      <c r="F499" s="219"/>
      <c r="G499" s="1131" t="s">
        <v>1045</v>
      </c>
      <c r="H499" s="175" t="s">
        <v>204</v>
      </c>
      <c r="I499" s="167">
        <v>1</v>
      </c>
      <c r="J499" s="167">
        <v>0.5</v>
      </c>
      <c r="K499" s="657">
        <f>SUM(I499*J499)</f>
        <v>0.5</v>
      </c>
      <c r="L499" s="709" t="s">
        <v>930</v>
      </c>
      <c r="M499" s="676" t="s">
        <v>1046</v>
      </c>
      <c r="N499" s="119" t="s">
        <v>411</v>
      </c>
    </row>
    <row r="500" s="119" customFormat="1" ht="42" customHeight="1" spans="1:14">
      <c r="A500" s="711"/>
      <c r="B500" s="712"/>
      <c r="C500" s="167">
        <v>2</v>
      </c>
      <c r="D500" s="574" t="s">
        <v>1047</v>
      </c>
      <c r="E500" s="575"/>
      <c r="F500" s="219"/>
      <c r="G500" s="1131" t="s">
        <v>1048</v>
      </c>
      <c r="H500" s="166"/>
      <c r="I500" s="167">
        <v>1</v>
      </c>
      <c r="J500" s="167">
        <v>0.5</v>
      </c>
      <c r="K500" s="657">
        <f t="shared" ref="K500:K503" si="60">SUM(I500*J500)</f>
        <v>0.5</v>
      </c>
      <c r="L500" s="709" t="s">
        <v>930</v>
      </c>
      <c r="M500" s="676" t="s">
        <v>1049</v>
      </c>
      <c r="N500" s="119" t="s">
        <v>411</v>
      </c>
    </row>
    <row r="501" s="119" customFormat="1" ht="42" customHeight="1" spans="1:14">
      <c r="A501" s="711"/>
      <c r="B501" s="712"/>
      <c r="C501" s="167">
        <v>3</v>
      </c>
      <c r="D501" s="574" t="s">
        <v>1050</v>
      </c>
      <c r="E501" s="575"/>
      <c r="F501" s="219"/>
      <c r="G501" s="1131" t="s">
        <v>1051</v>
      </c>
      <c r="H501" s="166"/>
      <c r="I501" s="167">
        <v>1</v>
      </c>
      <c r="J501" s="167">
        <v>0.5</v>
      </c>
      <c r="K501" s="657">
        <f t="shared" si="60"/>
        <v>0.5</v>
      </c>
      <c r="L501" s="709" t="s">
        <v>930</v>
      </c>
      <c r="M501" s="676" t="s">
        <v>1052</v>
      </c>
      <c r="N501" s="119" t="s">
        <v>411</v>
      </c>
    </row>
    <row r="502" s="119" customFormat="1" ht="42" customHeight="1" spans="1:14">
      <c r="A502" s="711"/>
      <c r="B502" s="712"/>
      <c r="C502" s="167">
        <v>4</v>
      </c>
      <c r="D502" s="574" t="s">
        <v>1053</v>
      </c>
      <c r="E502" s="575"/>
      <c r="F502" s="219"/>
      <c r="G502" s="1131" t="s">
        <v>1054</v>
      </c>
      <c r="H502" s="166"/>
      <c r="I502" s="167">
        <v>1</v>
      </c>
      <c r="J502" s="167">
        <v>0.5</v>
      </c>
      <c r="K502" s="657">
        <f t="shared" si="60"/>
        <v>0.5</v>
      </c>
      <c r="L502" s="709" t="s">
        <v>930</v>
      </c>
      <c r="M502" s="676" t="s">
        <v>1055</v>
      </c>
      <c r="N502" s="119" t="s">
        <v>411</v>
      </c>
    </row>
    <row r="503" s="119" customFormat="1" ht="42.75" customHeight="1" spans="1:14">
      <c r="A503" s="711"/>
      <c r="B503" s="712"/>
      <c r="C503" s="167">
        <v>5</v>
      </c>
      <c r="D503" s="574" t="s">
        <v>1056</v>
      </c>
      <c r="E503" s="575"/>
      <c r="F503" s="219"/>
      <c r="G503" s="1131" t="s">
        <v>1057</v>
      </c>
      <c r="H503" s="174"/>
      <c r="I503" s="167">
        <v>1</v>
      </c>
      <c r="J503" s="167">
        <v>0.5</v>
      </c>
      <c r="K503" s="657">
        <f t="shared" si="60"/>
        <v>0.5</v>
      </c>
      <c r="L503" s="709" t="s">
        <v>930</v>
      </c>
      <c r="M503" s="676" t="s">
        <v>1058</v>
      </c>
      <c r="N503" s="119" t="s">
        <v>411</v>
      </c>
    </row>
    <row r="504" s="119" customFormat="1" customHeight="1" spans="1:13">
      <c r="A504" s="711"/>
      <c r="B504" s="712"/>
      <c r="C504" s="205"/>
      <c r="D504" s="660" t="s">
        <v>986</v>
      </c>
      <c r="E504" s="661"/>
      <c r="F504" s="662"/>
      <c r="G504" s="623"/>
      <c r="H504" s="625"/>
      <c r="I504" s="167">
        <f>SUM(I499:I503)</f>
        <v>5</v>
      </c>
      <c r="J504" s="167"/>
      <c r="K504" s="677">
        <f>SUM(K499:K503)</f>
        <v>2.5</v>
      </c>
      <c r="L504" s="597"/>
      <c r="M504" s="598"/>
    </row>
    <row r="505" s="119" customFormat="1" customHeight="1" spans="1:13">
      <c r="A505" s="711"/>
      <c r="B505" s="712"/>
      <c r="C505" s="684" t="s">
        <v>764</v>
      </c>
      <c r="D505" s="685"/>
      <c r="E505" s="685"/>
      <c r="F505" s="685"/>
      <c r="G505" s="685"/>
      <c r="H505" s="685"/>
      <c r="I505" s="685"/>
      <c r="J505" s="685"/>
      <c r="K505" s="685"/>
      <c r="L505" s="656"/>
      <c r="M505" s="713"/>
    </row>
    <row r="506" s="119" customFormat="1" ht="42" spans="1:14">
      <c r="A506" s="711"/>
      <c r="B506" s="712"/>
      <c r="C506" s="167">
        <v>1</v>
      </c>
      <c r="D506" s="574" t="s">
        <v>1059</v>
      </c>
      <c r="E506" s="575"/>
      <c r="F506" s="219"/>
      <c r="G506" s="1133" t="s">
        <v>1060</v>
      </c>
      <c r="H506" s="175" t="s">
        <v>204</v>
      </c>
      <c r="I506" s="167">
        <v>1</v>
      </c>
      <c r="J506" s="167">
        <v>0.5</v>
      </c>
      <c r="K506" s="657">
        <f>SUM(I506*J506)</f>
        <v>0.5</v>
      </c>
      <c r="L506" s="709" t="s">
        <v>930</v>
      </c>
      <c r="M506" s="676" t="s">
        <v>1061</v>
      </c>
      <c r="N506" s="119" t="s">
        <v>411</v>
      </c>
    </row>
    <row r="507" s="119" customFormat="1" ht="41.25" customHeight="1" spans="1:14">
      <c r="A507" s="711"/>
      <c r="B507" s="712"/>
      <c r="C507" s="167">
        <v>2</v>
      </c>
      <c r="D507" s="144" t="s">
        <v>1062</v>
      </c>
      <c r="E507" s="145"/>
      <c r="F507" s="146"/>
      <c r="G507" s="1133" t="s">
        <v>1063</v>
      </c>
      <c r="H507" s="166"/>
      <c r="I507" s="167">
        <v>1</v>
      </c>
      <c r="J507" s="167">
        <v>0.5</v>
      </c>
      <c r="K507" s="657">
        <f>SUM(I507*J507)</f>
        <v>0.5</v>
      </c>
      <c r="L507" s="709" t="s">
        <v>930</v>
      </c>
      <c r="M507" s="676" t="s">
        <v>1064</v>
      </c>
      <c r="N507" s="119" t="s">
        <v>411</v>
      </c>
    </row>
    <row r="508" s="119" customFormat="1" customHeight="1" spans="1:13">
      <c r="A508" s="711"/>
      <c r="B508" s="712"/>
      <c r="C508" s="205"/>
      <c r="D508" s="660" t="s">
        <v>986</v>
      </c>
      <c r="E508" s="661"/>
      <c r="F508" s="662"/>
      <c r="G508" s="623"/>
      <c r="H508" s="625"/>
      <c r="I508" s="167">
        <f>SUM(I506:I507)</f>
        <v>2</v>
      </c>
      <c r="J508" s="167"/>
      <c r="K508" s="677">
        <f>SUM(K506:K507)</f>
        <v>1</v>
      </c>
      <c r="L508" s="597"/>
      <c r="M508" s="598"/>
    </row>
    <row r="509" s="119" customFormat="1" customHeight="1" spans="1:13">
      <c r="A509" s="711"/>
      <c r="B509" s="712"/>
      <c r="C509" s="684" t="s">
        <v>774</v>
      </c>
      <c r="D509" s="685"/>
      <c r="E509" s="685"/>
      <c r="F509" s="685"/>
      <c r="G509" s="685"/>
      <c r="H509" s="685"/>
      <c r="I509" s="685"/>
      <c r="J509" s="685"/>
      <c r="K509" s="685"/>
      <c r="L509" s="656"/>
      <c r="M509" s="713"/>
    </row>
    <row r="510" s="119" customFormat="1" ht="31.5" spans="1:14">
      <c r="A510" s="711"/>
      <c r="B510" s="712"/>
      <c r="C510" s="167">
        <v>1</v>
      </c>
      <c r="D510" s="574" t="s">
        <v>1065</v>
      </c>
      <c r="E510" s="575"/>
      <c r="F510" s="219"/>
      <c r="G510" s="1131" t="s">
        <v>1066</v>
      </c>
      <c r="H510" s="175" t="s">
        <v>204</v>
      </c>
      <c r="I510" s="167">
        <v>1</v>
      </c>
      <c r="J510" s="167">
        <v>0.5</v>
      </c>
      <c r="K510" s="657">
        <f>SUM(I510*J510)</f>
        <v>0.5</v>
      </c>
      <c r="L510" s="709" t="s">
        <v>930</v>
      </c>
      <c r="M510" s="676" t="s">
        <v>1067</v>
      </c>
      <c r="N510" s="119" t="s">
        <v>411</v>
      </c>
    </row>
    <row r="511" s="119" customFormat="1" ht="31.5" spans="1:14">
      <c r="A511" s="711"/>
      <c r="B511" s="712"/>
      <c r="C511" s="167">
        <v>2</v>
      </c>
      <c r="D511" s="574" t="s">
        <v>1068</v>
      </c>
      <c r="E511" s="575"/>
      <c r="F511" s="219"/>
      <c r="G511" s="1131" t="s">
        <v>1069</v>
      </c>
      <c r="H511" s="174"/>
      <c r="I511" s="167">
        <v>1</v>
      </c>
      <c r="J511" s="167">
        <v>0.5</v>
      </c>
      <c r="K511" s="657">
        <f>SUM(I511*J511)</f>
        <v>0.5</v>
      </c>
      <c r="L511" s="709" t="s">
        <v>930</v>
      </c>
      <c r="M511" s="676" t="s">
        <v>1070</v>
      </c>
      <c r="N511" s="119" t="s">
        <v>411</v>
      </c>
    </row>
    <row r="512" s="119" customFormat="1" customHeight="1" spans="1:13">
      <c r="A512" s="711"/>
      <c r="B512" s="712"/>
      <c r="C512" s="205"/>
      <c r="D512" s="660" t="s">
        <v>986</v>
      </c>
      <c r="E512" s="661"/>
      <c r="F512" s="662"/>
      <c r="G512" s="623"/>
      <c r="H512" s="625"/>
      <c r="I512" s="167">
        <f>SUM(I510:I511)</f>
        <v>2</v>
      </c>
      <c r="J512" s="167"/>
      <c r="K512" s="677">
        <f>SUM(K510:K511)</f>
        <v>1</v>
      </c>
      <c r="L512" s="597"/>
      <c r="M512" s="598"/>
    </row>
    <row r="513" s="119" customFormat="1" customHeight="1" spans="1:13">
      <c r="A513" s="711"/>
      <c r="B513" s="712"/>
      <c r="C513" s="684" t="s">
        <v>778</v>
      </c>
      <c r="D513" s="685"/>
      <c r="E513" s="685"/>
      <c r="F513" s="685"/>
      <c r="G513" s="685"/>
      <c r="H513" s="685"/>
      <c r="I513" s="685"/>
      <c r="J513" s="685"/>
      <c r="K513" s="685"/>
      <c r="L513" s="656"/>
      <c r="M513" s="713"/>
    </row>
    <row r="514" s="119" customFormat="1" ht="43.5" customHeight="1" spans="1:14">
      <c r="A514" s="711"/>
      <c r="B514" s="712"/>
      <c r="C514" s="167">
        <v>1</v>
      </c>
      <c r="D514" s="574" t="s">
        <v>1071</v>
      </c>
      <c r="E514" s="575"/>
      <c r="F514" s="219"/>
      <c r="G514" s="1131" t="s">
        <v>1072</v>
      </c>
      <c r="H514" s="175" t="s">
        <v>204</v>
      </c>
      <c r="I514" s="167">
        <v>1</v>
      </c>
      <c r="J514" s="167">
        <v>0.5</v>
      </c>
      <c r="K514" s="657">
        <f>SUM(I514*J514)</f>
        <v>0.5</v>
      </c>
      <c r="L514" s="709" t="s">
        <v>930</v>
      </c>
      <c r="M514" s="676" t="s">
        <v>1073</v>
      </c>
      <c r="N514" s="119" t="s">
        <v>411</v>
      </c>
    </row>
    <row r="515" s="119" customFormat="1" ht="41.25" customHeight="1" spans="1:14">
      <c r="A515" s="711"/>
      <c r="B515" s="712"/>
      <c r="C515" s="167">
        <v>2</v>
      </c>
      <c r="D515" s="574" t="s">
        <v>1074</v>
      </c>
      <c r="E515" s="575"/>
      <c r="F515" s="219"/>
      <c r="G515" s="1133" t="s">
        <v>1075</v>
      </c>
      <c r="H515" s="174"/>
      <c r="I515" s="167">
        <v>1</v>
      </c>
      <c r="J515" s="167">
        <v>0.5</v>
      </c>
      <c r="K515" s="657">
        <f>SUM(I515*J515)</f>
        <v>0.5</v>
      </c>
      <c r="L515" s="709" t="s">
        <v>930</v>
      </c>
      <c r="M515" s="676" t="s">
        <v>1076</v>
      </c>
      <c r="N515" s="119" t="s">
        <v>411</v>
      </c>
    </row>
    <row r="516" s="119" customFormat="1" customHeight="1" spans="1:13">
      <c r="A516" s="711"/>
      <c r="B516" s="712"/>
      <c r="C516" s="205"/>
      <c r="D516" s="660" t="s">
        <v>986</v>
      </c>
      <c r="E516" s="661"/>
      <c r="F516" s="662"/>
      <c r="G516" s="623"/>
      <c r="H516" s="625"/>
      <c r="I516" s="167">
        <f>SUM(I514:I515)</f>
        <v>2</v>
      </c>
      <c r="J516" s="167"/>
      <c r="K516" s="677">
        <f>SUM(K514:K515)</f>
        <v>1</v>
      </c>
      <c r="L516" s="597"/>
      <c r="M516" s="598"/>
    </row>
    <row r="517" s="119" customFormat="1" customHeight="1" spans="1:13">
      <c r="A517" s="711"/>
      <c r="B517" s="712"/>
      <c r="C517" s="684" t="s">
        <v>788</v>
      </c>
      <c r="D517" s="685"/>
      <c r="E517" s="685"/>
      <c r="F517" s="685"/>
      <c r="G517" s="685"/>
      <c r="H517" s="685"/>
      <c r="I517" s="685"/>
      <c r="J517" s="685"/>
      <c r="K517" s="685"/>
      <c r="L517" s="656"/>
      <c r="M517" s="713"/>
    </row>
    <row r="518" s="119" customFormat="1" ht="41.25" customHeight="1" spans="1:14">
      <c r="A518" s="711"/>
      <c r="B518" s="712"/>
      <c r="C518" s="167">
        <v>1</v>
      </c>
      <c r="D518" s="574" t="s">
        <v>1077</v>
      </c>
      <c r="E518" s="575"/>
      <c r="F518" s="219"/>
      <c r="G518" s="1131" t="s">
        <v>1078</v>
      </c>
      <c r="H518" s="175" t="s">
        <v>204</v>
      </c>
      <c r="I518" s="167">
        <v>1</v>
      </c>
      <c r="J518" s="167">
        <v>0.5</v>
      </c>
      <c r="K518" s="657">
        <f>SUM(I518*J518)</f>
        <v>0.5</v>
      </c>
      <c r="L518" s="709" t="s">
        <v>930</v>
      </c>
      <c r="M518" s="676" t="s">
        <v>1079</v>
      </c>
      <c r="N518" s="119" t="s">
        <v>411</v>
      </c>
    </row>
    <row r="519" s="119" customFormat="1" ht="31.5" spans="1:14">
      <c r="A519" s="714"/>
      <c r="B519" s="715"/>
      <c r="C519" s="167">
        <v>2</v>
      </c>
      <c r="D519" s="574" t="s">
        <v>1080</v>
      </c>
      <c r="E519" s="575"/>
      <c r="F519" s="219"/>
      <c r="G519" s="1131" t="s">
        <v>1081</v>
      </c>
      <c r="H519" s="166"/>
      <c r="I519" s="167">
        <v>1</v>
      </c>
      <c r="J519" s="167">
        <v>0.5</v>
      </c>
      <c r="K519" s="657">
        <f>SUM(I519*J519)</f>
        <v>0.5</v>
      </c>
      <c r="L519" s="709" t="s">
        <v>930</v>
      </c>
      <c r="M519" s="676" t="s">
        <v>1082</v>
      </c>
      <c r="N519" s="119" t="s">
        <v>411</v>
      </c>
    </row>
    <row r="520" s="119" customFormat="1" ht="42" customHeight="1" spans="1:14">
      <c r="A520" s="714"/>
      <c r="B520" s="715"/>
      <c r="C520" s="167">
        <v>3</v>
      </c>
      <c r="D520" s="574" t="s">
        <v>1083</v>
      </c>
      <c r="E520" s="575"/>
      <c r="F520" s="219"/>
      <c r="G520" s="1131" t="s">
        <v>793</v>
      </c>
      <c r="H520" s="166"/>
      <c r="I520" s="167">
        <v>1</v>
      </c>
      <c r="J520" s="167">
        <v>0.5</v>
      </c>
      <c r="K520" s="657">
        <f>SUM(I520*J520)</f>
        <v>0.5</v>
      </c>
      <c r="L520" s="709" t="s">
        <v>930</v>
      </c>
      <c r="M520" s="676" t="s">
        <v>1084</v>
      </c>
      <c r="N520" s="119" t="s">
        <v>411</v>
      </c>
    </row>
    <row r="521" s="119" customFormat="1" ht="42" customHeight="1" spans="1:14">
      <c r="A521" s="714"/>
      <c r="B521" s="715"/>
      <c r="C521" s="167">
        <v>4</v>
      </c>
      <c r="D521" s="574" t="s">
        <v>1085</v>
      </c>
      <c r="E521" s="575"/>
      <c r="F521" s="219"/>
      <c r="G521" s="1131" t="s">
        <v>1086</v>
      </c>
      <c r="H521" s="174"/>
      <c r="I521" s="167">
        <v>1</v>
      </c>
      <c r="J521" s="167">
        <v>0.5</v>
      </c>
      <c r="K521" s="657">
        <f>SUM(I521*J521)</f>
        <v>0.5</v>
      </c>
      <c r="L521" s="709" t="s">
        <v>930</v>
      </c>
      <c r="M521" s="676" t="s">
        <v>1087</v>
      </c>
      <c r="N521" s="119" t="s">
        <v>411</v>
      </c>
    </row>
    <row r="522" s="119" customFormat="1" customHeight="1" spans="1:13">
      <c r="A522" s="711"/>
      <c r="B522" s="712"/>
      <c r="C522" s="205"/>
      <c r="D522" s="660" t="s">
        <v>986</v>
      </c>
      <c r="E522" s="661"/>
      <c r="F522" s="662"/>
      <c r="G522" s="623"/>
      <c r="H522" s="625"/>
      <c r="I522" s="167">
        <f>SUM(I518:I521)</f>
        <v>4</v>
      </c>
      <c r="J522" s="167"/>
      <c r="K522" s="677">
        <f>SUM(K518:K521)</f>
        <v>2</v>
      </c>
      <c r="L522" s="597"/>
      <c r="M522" s="598"/>
    </row>
    <row r="523" s="119" customFormat="1" customHeight="1" spans="1:13">
      <c r="A523" s="711"/>
      <c r="B523" s="712"/>
      <c r="C523" s="684" t="s">
        <v>798</v>
      </c>
      <c r="D523" s="685"/>
      <c r="E523" s="685"/>
      <c r="F523" s="685"/>
      <c r="G523" s="685"/>
      <c r="H523" s="685"/>
      <c r="I523" s="685"/>
      <c r="J523" s="685"/>
      <c r="K523" s="685"/>
      <c r="L523" s="656"/>
      <c r="M523" s="713"/>
    </row>
    <row r="524" s="119" customFormat="1" ht="41.25" customHeight="1" spans="1:14">
      <c r="A524" s="711"/>
      <c r="B524" s="712"/>
      <c r="C524" s="167">
        <v>1</v>
      </c>
      <c r="D524" s="574" t="s">
        <v>1088</v>
      </c>
      <c r="E524" s="575"/>
      <c r="F524" s="219"/>
      <c r="G524" s="1133" t="s">
        <v>800</v>
      </c>
      <c r="H524" s="175" t="s">
        <v>204</v>
      </c>
      <c r="I524" s="167">
        <v>1</v>
      </c>
      <c r="J524" s="167">
        <v>0.5</v>
      </c>
      <c r="K524" s="657">
        <f>SUM(I524*J524)</f>
        <v>0.5</v>
      </c>
      <c r="L524" s="709" t="s">
        <v>930</v>
      </c>
      <c r="M524" s="676" t="s">
        <v>1089</v>
      </c>
      <c r="N524" s="119" t="s">
        <v>411</v>
      </c>
    </row>
    <row r="525" s="119" customFormat="1" customHeight="1" spans="1:13">
      <c r="A525" s="711"/>
      <c r="B525" s="712"/>
      <c r="C525" s="205"/>
      <c r="D525" s="660" t="s">
        <v>986</v>
      </c>
      <c r="E525" s="661"/>
      <c r="F525" s="662"/>
      <c r="G525" s="623"/>
      <c r="H525" s="625"/>
      <c r="I525" s="167">
        <f>SUM(I524:I524)</f>
        <v>1</v>
      </c>
      <c r="J525" s="167"/>
      <c r="K525" s="677">
        <f>SUM(K524:K524)</f>
        <v>0.5</v>
      </c>
      <c r="L525" s="597"/>
      <c r="M525" s="598"/>
    </row>
    <row r="526" s="119" customFormat="1" customHeight="1" spans="1:13">
      <c r="A526" s="711"/>
      <c r="B526" s="712"/>
      <c r="C526" s="684" t="s">
        <v>802</v>
      </c>
      <c r="D526" s="685"/>
      <c r="E526" s="685"/>
      <c r="F526" s="685"/>
      <c r="G526" s="685"/>
      <c r="H526" s="685"/>
      <c r="I526" s="685"/>
      <c r="J526" s="685"/>
      <c r="K526" s="685"/>
      <c r="L526" s="656"/>
      <c r="M526" s="713"/>
    </row>
    <row r="527" s="119" customFormat="1" ht="40.5" customHeight="1" spans="1:14">
      <c r="A527" s="711"/>
      <c r="B527" s="712"/>
      <c r="C527" s="167">
        <v>1</v>
      </c>
      <c r="D527" s="574" t="s">
        <v>1090</v>
      </c>
      <c r="E527" s="575"/>
      <c r="F527" s="219"/>
      <c r="G527" s="1131" t="s">
        <v>1091</v>
      </c>
      <c r="H527" s="206" t="s">
        <v>204</v>
      </c>
      <c r="I527" s="167">
        <v>1</v>
      </c>
      <c r="J527" s="167">
        <v>0.5</v>
      </c>
      <c r="K527" s="657">
        <f>SUM(I527*J527)</f>
        <v>0.5</v>
      </c>
      <c r="L527" s="709" t="s">
        <v>930</v>
      </c>
      <c r="M527" s="676" t="s">
        <v>1092</v>
      </c>
      <c r="N527" s="119" t="s">
        <v>411</v>
      </c>
    </row>
    <row r="528" s="119" customFormat="1" ht="40.5" customHeight="1" spans="1:14">
      <c r="A528" s="711"/>
      <c r="B528" s="712"/>
      <c r="C528" s="167">
        <v>2</v>
      </c>
      <c r="D528" s="574" t="s">
        <v>1093</v>
      </c>
      <c r="E528" s="575"/>
      <c r="F528" s="219"/>
      <c r="G528" s="1131" t="s">
        <v>1094</v>
      </c>
      <c r="H528" s="480"/>
      <c r="I528" s="167">
        <v>1</v>
      </c>
      <c r="J528" s="167">
        <v>0.5</v>
      </c>
      <c r="K528" s="657">
        <f>SUM(I528*J528)</f>
        <v>0.5</v>
      </c>
      <c r="L528" s="709" t="s">
        <v>930</v>
      </c>
      <c r="M528" s="676" t="s">
        <v>1095</v>
      </c>
      <c r="N528" s="119" t="s">
        <v>411</v>
      </c>
    </row>
    <row r="529" s="119" customFormat="1" ht="40.5" customHeight="1" spans="1:14">
      <c r="A529" s="711"/>
      <c r="B529" s="712"/>
      <c r="C529" s="167">
        <v>3</v>
      </c>
      <c r="D529" s="574" t="s">
        <v>1096</v>
      </c>
      <c r="E529" s="575"/>
      <c r="F529" s="219"/>
      <c r="G529" s="1131" t="s">
        <v>1097</v>
      </c>
      <c r="H529" s="480"/>
      <c r="I529" s="167">
        <v>1</v>
      </c>
      <c r="J529" s="167">
        <v>0.5</v>
      </c>
      <c r="K529" s="657">
        <f>SUM(I529*J529)</f>
        <v>0.5</v>
      </c>
      <c r="L529" s="709" t="s">
        <v>930</v>
      </c>
      <c r="M529" s="676" t="s">
        <v>1098</v>
      </c>
      <c r="N529" s="119" t="s">
        <v>411</v>
      </c>
    </row>
    <row r="530" s="119" customFormat="1" ht="40.5" customHeight="1" spans="1:14">
      <c r="A530" s="711"/>
      <c r="B530" s="712"/>
      <c r="C530" s="167">
        <v>4</v>
      </c>
      <c r="D530" s="574" t="s">
        <v>1099</v>
      </c>
      <c r="E530" s="575"/>
      <c r="F530" s="219"/>
      <c r="G530" s="1131" t="s">
        <v>1100</v>
      </c>
      <c r="H530" s="214"/>
      <c r="I530" s="167">
        <v>1</v>
      </c>
      <c r="J530" s="167">
        <v>0.5</v>
      </c>
      <c r="K530" s="657">
        <f>SUM(I530*J530)</f>
        <v>0.5</v>
      </c>
      <c r="L530" s="709" t="s">
        <v>930</v>
      </c>
      <c r="M530" s="676" t="s">
        <v>1101</v>
      </c>
      <c r="N530" s="119" t="s">
        <v>411</v>
      </c>
    </row>
    <row r="531" s="119" customFormat="1" customHeight="1" spans="1:13">
      <c r="A531" s="711"/>
      <c r="B531" s="712"/>
      <c r="C531" s="205"/>
      <c r="D531" s="660" t="s">
        <v>986</v>
      </c>
      <c r="E531" s="661"/>
      <c r="F531" s="662"/>
      <c r="G531" s="623"/>
      <c r="H531" s="625"/>
      <c r="I531" s="167">
        <f>SUM(I527:I530)</f>
        <v>4</v>
      </c>
      <c r="J531" s="167"/>
      <c r="K531" s="677">
        <f>SUM(K527:K530)</f>
        <v>2</v>
      </c>
      <c r="L531" s="597"/>
      <c r="M531" s="598"/>
    </row>
    <row r="532" s="119" customFormat="1" customHeight="1" spans="1:13">
      <c r="A532" s="711"/>
      <c r="B532" s="712"/>
      <c r="C532" s="684" t="s">
        <v>806</v>
      </c>
      <c r="D532" s="685"/>
      <c r="E532" s="685"/>
      <c r="F532" s="685"/>
      <c r="G532" s="685"/>
      <c r="H532" s="685"/>
      <c r="I532" s="685"/>
      <c r="J532" s="685"/>
      <c r="K532" s="685"/>
      <c r="L532" s="656"/>
      <c r="M532" s="713"/>
    </row>
    <row r="533" s="119" customFormat="1" ht="41.25" customHeight="1" spans="1:14">
      <c r="A533" s="711"/>
      <c r="B533" s="712"/>
      <c r="C533" s="167">
        <v>1</v>
      </c>
      <c r="D533" s="574" t="s">
        <v>1102</v>
      </c>
      <c r="E533" s="575"/>
      <c r="F533" s="219"/>
      <c r="G533" s="1131" t="s">
        <v>1103</v>
      </c>
      <c r="H533" s="175" t="s">
        <v>204</v>
      </c>
      <c r="I533" s="167">
        <v>1</v>
      </c>
      <c r="J533" s="167">
        <v>0.5</v>
      </c>
      <c r="K533" s="657">
        <f>SUM(I533*J533)</f>
        <v>0.5</v>
      </c>
      <c r="L533" s="709" t="s">
        <v>930</v>
      </c>
      <c r="M533" s="676" t="s">
        <v>1104</v>
      </c>
      <c r="N533" s="119" t="s">
        <v>411</v>
      </c>
    </row>
    <row r="534" s="119" customFormat="1" ht="31.5" spans="1:14">
      <c r="A534" s="714"/>
      <c r="B534" s="715"/>
      <c r="C534" s="167">
        <v>2</v>
      </c>
      <c r="D534" s="574" t="s">
        <v>1105</v>
      </c>
      <c r="E534" s="575"/>
      <c r="F534" s="219"/>
      <c r="G534" s="1131" t="s">
        <v>1106</v>
      </c>
      <c r="H534" s="166"/>
      <c r="I534" s="167">
        <v>1</v>
      </c>
      <c r="J534" s="167">
        <v>0.5</v>
      </c>
      <c r="K534" s="657">
        <f>SUM(I534*J534)</f>
        <v>0.5</v>
      </c>
      <c r="L534" s="709" t="s">
        <v>930</v>
      </c>
      <c r="M534" s="676" t="s">
        <v>1107</v>
      </c>
      <c r="N534" s="119" t="s">
        <v>411</v>
      </c>
    </row>
    <row r="535" s="119" customFormat="1" ht="42" customHeight="1" spans="1:14">
      <c r="A535" s="714"/>
      <c r="B535" s="715"/>
      <c r="C535" s="167">
        <v>3</v>
      </c>
      <c r="D535" s="574" t="s">
        <v>1108</v>
      </c>
      <c r="E535" s="575"/>
      <c r="F535" s="219"/>
      <c r="G535" s="1131" t="s">
        <v>1109</v>
      </c>
      <c r="H535" s="166"/>
      <c r="I535" s="167">
        <v>1</v>
      </c>
      <c r="J535" s="167">
        <v>0.5</v>
      </c>
      <c r="K535" s="657">
        <f>SUM(I535*J535)</f>
        <v>0.5</v>
      </c>
      <c r="L535" s="709" t="s">
        <v>930</v>
      </c>
      <c r="M535" s="676" t="s">
        <v>1110</v>
      </c>
      <c r="N535" s="119" t="s">
        <v>411</v>
      </c>
    </row>
    <row r="536" s="119" customFormat="1" customHeight="1" spans="1:13">
      <c r="A536" s="711"/>
      <c r="B536" s="712"/>
      <c r="C536" s="205"/>
      <c r="D536" s="660" t="s">
        <v>986</v>
      </c>
      <c r="E536" s="661"/>
      <c r="F536" s="662"/>
      <c r="G536" s="623"/>
      <c r="H536" s="625"/>
      <c r="I536" s="167">
        <f>SUM(I533:I535)</f>
        <v>3</v>
      </c>
      <c r="J536" s="167"/>
      <c r="K536" s="677">
        <f>SUM(K533:K535)</f>
        <v>1.5</v>
      </c>
      <c r="L536" s="597"/>
      <c r="M536" s="598"/>
    </row>
    <row r="537" s="119" customFormat="1" customHeight="1" spans="1:13">
      <c r="A537" s="711"/>
      <c r="B537" s="712"/>
      <c r="C537" s="684" t="s">
        <v>818</v>
      </c>
      <c r="D537" s="685"/>
      <c r="E537" s="685"/>
      <c r="F537" s="685"/>
      <c r="G537" s="685"/>
      <c r="H537" s="685"/>
      <c r="I537" s="685"/>
      <c r="J537" s="685"/>
      <c r="K537" s="685"/>
      <c r="L537" s="656"/>
      <c r="M537" s="713"/>
    </row>
    <row r="538" s="119" customFormat="1" ht="40.5" customHeight="1" spans="1:14">
      <c r="A538" s="711"/>
      <c r="B538" s="712"/>
      <c r="C538" s="167">
        <v>1</v>
      </c>
      <c r="D538" s="574" t="s">
        <v>1111</v>
      </c>
      <c r="E538" s="575"/>
      <c r="F538" s="219"/>
      <c r="G538" s="1131" t="s">
        <v>820</v>
      </c>
      <c r="H538" s="206" t="s">
        <v>204</v>
      </c>
      <c r="I538" s="167">
        <v>1</v>
      </c>
      <c r="J538" s="167">
        <v>0.5</v>
      </c>
      <c r="K538" s="657">
        <f>SUM(I538*J538)</f>
        <v>0.5</v>
      </c>
      <c r="L538" s="709" t="s">
        <v>930</v>
      </c>
      <c r="M538" s="676" t="s">
        <v>1112</v>
      </c>
      <c r="N538" s="119" t="s">
        <v>411</v>
      </c>
    </row>
    <row r="539" s="119" customFormat="1" ht="40.5" customHeight="1" spans="1:14">
      <c r="A539" s="711"/>
      <c r="B539" s="712"/>
      <c r="C539" s="167">
        <v>2</v>
      </c>
      <c r="D539" s="574" t="s">
        <v>1113</v>
      </c>
      <c r="E539" s="575"/>
      <c r="F539" s="219"/>
      <c r="G539" s="1131" t="s">
        <v>1114</v>
      </c>
      <c r="H539" s="214"/>
      <c r="I539" s="167">
        <v>1</v>
      </c>
      <c r="J539" s="167">
        <v>0.5</v>
      </c>
      <c r="K539" s="657">
        <f>SUM(I539*J539)</f>
        <v>0.5</v>
      </c>
      <c r="L539" s="709" t="s">
        <v>930</v>
      </c>
      <c r="M539" s="676" t="s">
        <v>1115</v>
      </c>
      <c r="N539" s="119" t="s">
        <v>411</v>
      </c>
    </row>
    <row r="540" s="119" customFormat="1" customHeight="1" spans="1:13">
      <c r="A540" s="711"/>
      <c r="B540" s="712"/>
      <c r="C540" s="205"/>
      <c r="D540" s="660" t="s">
        <v>986</v>
      </c>
      <c r="E540" s="661"/>
      <c r="F540" s="662"/>
      <c r="G540" s="623"/>
      <c r="H540" s="625"/>
      <c r="I540" s="167">
        <f>SUM(I538:I539)</f>
        <v>2</v>
      </c>
      <c r="J540" s="167"/>
      <c r="K540" s="677">
        <f>SUM(K538:K539)</f>
        <v>1</v>
      </c>
      <c r="L540" s="597"/>
      <c r="M540" s="598"/>
    </row>
    <row r="541" s="117" customFormat="1" ht="21.6" customHeight="1" spans="1:13">
      <c r="A541" s="651"/>
      <c r="B541" s="298" t="s">
        <v>205</v>
      </c>
      <c r="C541" s="415" t="s">
        <v>206</v>
      </c>
      <c r="D541" s="416"/>
      <c r="E541" s="416"/>
      <c r="F541" s="416"/>
      <c r="G541" s="416"/>
      <c r="H541" s="416"/>
      <c r="I541" s="416"/>
      <c r="J541" s="422"/>
      <c r="K541" s="668">
        <f>K542</f>
        <v>24</v>
      </c>
      <c r="L541" s="597"/>
      <c r="M541" s="598"/>
    </row>
    <row r="542" s="558" customFormat="1" customHeight="1" spans="1:13">
      <c r="A542" s="652"/>
      <c r="B542" s="652"/>
      <c r="C542" s="328" t="s">
        <v>1116</v>
      </c>
      <c r="D542" s="329"/>
      <c r="E542" s="329"/>
      <c r="F542" s="383"/>
      <c r="G542" s="716"/>
      <c r="H542" s="185"/>
      <c r="I542" s="719"/>
      <c r="J542" s="719"/>
      <c r="K542" s="720">
        <f>K548+K550+K552+K554+K556+K558+K560+K562+K564+K566+K568+K572</f>
        <v>24</v>
      </c>
      <c r="L542" s="597"/>
      <c r="M542" s="598"/>
    </row>
    <row r="543" s="119" customFormat="1" customHeight="1" spans="1:13">
      <c r="A543" s="142"/>
      <c r="B543" s="166"/>
      <c r="C543" s="704" t="s">
        <v>1117</v>
      </c>
      <c r="D543" s="705"/>
      <c r="E543" s="705"/>
      <c r="F543" s="705"/>
      <c r="G543" s="705"/>
      <c r="H543" s="705"/>
      <c r="I543" s="705"/>
      <c r="J543" s="705"/>
      <c r="K543" s="705"/>
      <c r="L543" s="705"/>
      <c r="M543" s="631"/>
    </row>
    <row r="544" s="119" customFormat="1" ht="45" customHeight="1" spans="1:13">
      <c r="A544" s="142"/>
      <c r="B544" s="166"/>
      <c r="C544" s="205">
        <v>1</v>
      </c>
      <c r="D544" s="574" t="s">
        <v>1118</v>
      </c>
      <c r="E544" s="575"/>
      <c r="F544" s="219"/>
      <c r="G544" s="1134" t="s">
        <v>1119</v>
      </c>
      <c r="H544" s="657" t="s">
        <v>1120</v>
      </c>
      <c r="I544" s="657">
        <v>1</v>
      </c>
      <c r="J544" s="657">
        <v>2</v>
      </c>
      <c r="K544" s="660">
        <v>2</v>
      </c>
      <c r="L544" s="601" t="s">
        <v>1121</v>
      </c>
      <c r="M544" s="721" t="s">
        <v>1122</v>
      </c>
    </row>
    <row r="545" s="119" customFormat="1" customHeight="1" spans="1:14">
      <c r="A545" s="142"/>
      <c r="B545" s="166"/>
      <c r="C545" s="704" t="s">
        <v>1123</v>
      </c>
      <c r="D545" s="705"/>
      <c r="E545" s="705"/>
      <c r="F545" s="705"/>
      <c r="G545" s="705"/>
      <c r="H545" s="705"/>
      <c r="I545" s="705"/>
      <c r="J545" s="705"/>
      <c r="K545" s="705"/>
      <c r="L545" s="603"/>
      <c r="M545" s="722"/>
      <c r="N545" s="119" t="s">
        <v>411</v>
      </c>
    </row>
    <row r="546" s="119" customFormat="1" ht="45" customHeight="1" spans="1:13">
      <c r="A546" s="142"/>
      <c r="B546" s="166"/>
      <c r="C546" s="205">
        <v>1</v>
      </c>
      <c r="D546" s="574" t="s">
        <v>1118</v>
      </c>
      <c r="E546" s="575"/>
      <c r="F546" s="219"/>
      <c r="G546" s="1134" t="s">
        <v>1119</v>
      </c>
      <c r="H546" s="657" t="s">
        <v>1120</v>
      </c>
      <c r="I546" s="657">
        <v>1</v>
      </c>
      <c r="J546" s="657">
        <v>2</v>
      </c>
      <c r="K546" s="660">
        <v>2</v>
      </c>
      <c r="L546" s="628"/>
      <c r="M546" s="723"/>
    </row>
    <row r="547" s="119" customFormat="1" customHeight="1" spans="1:13">
      <c r="A547" s="142"/>
      <c r="B547" s="166"/>
      <c r="C547" s="704" t="s">
        <v>696</v>
      </c>
      <c r="D547" s="705"/>
      <c r="E547" s="705"/>
      <c r="F547" s="705"/>
      <c r="G547" s="705"/>
      <c r="H547" s="705"/>
      <c r="I547" s="705"/>
      <c r="J547" s="705"/>
      <c r="K547" s="705"/>
      <c r="L547" s="705"/>
      <c r="M547" s="631"/>
    </row>
    <row r="548" s="119" customFormat="1" ht="45" customHeight="1" spans="1:13">
      <c r="A548" s="142"/>
      <c r="B548" s="166"/>
      <c r="C548" s="205">
        <v>1</v>
      </c>
      <c r="D548" s="574" t="s">
        <v>1124</v>
      </c>
      <c r="E548" s="575"/>
      <c r="F548" s="219"/>
      <c r="G548" s="717" t="s">
        <v>1125</v>
      </c>
      <c r="H548" s="657" t="s">
        <v>1120</v>
      </c>
      <c r="I548" s="657">
        <v>1</v>
      </c>
      <c r="J548" s="657">
        <v>2</v>
      </c>
      <c r="K548" s="660">
        <v>2</v>
      </c>
      <c r="L548" s="601" t="s">
        <v>1126</v>
      </c>
      <c r="M548" s="611" t="s">
        <v>1127</v>
      </c>
    </row>
    <row r="549" s="119" customFormat="1" customHeight="1" spans="1:14">
      <c r="A549" s="142"/>
      <c r="B549" s="166"/>
      <c r="C549" s="704" t="s">
        <v>703</v>
      </c>
      <c r="D549" s="705"/>
      <c r="E549" s="705"/>
      <c r="F549" s="705"/>
      <c r="G549" s="705"/>
      <c r="H549" s="705"/>
      <c r="I549" s="705"/>
      <c r="J549" s="705"/>
      <c r="K549" s="705"/>
      <c r="L549" s="603"/>
      <c r="M549" s="636"/>
      <c r="N549" s="119" t="s">
        <v>411</v>
      </c>
    </row>
    <row r="550" s="119" customFormat="1" ht="45" customHeight="1" spans="1:13">
      <c r="A550" s="142"/>
      <c r="B550" s="166"/>
      <c r="C550" s="205">
        <v>1</v>
      </c>
      <c r="D550" s="574" t="s">
        <v>1124</v>
      </c>
      <c r="E550" s="575"/>
      <c r="F550" s="219"/>
      <c r="G550" s="717" t="s">
        <v>1125</v>
      </c>
      <c r="H550" s="657" t="s">
        <v>1120</v>
      </c>
      <c r="I550" s="657">
        <v>1</v>
      </c>
      <c r="J550" s="657">
        <v>2</v>
      </c>
      <c r="K550" s="660">
        <v>2</v>
      </c>
      <c r="L550" s="628"/>
      <c r="M550" s="637"/>
    </row>
    <row r="551" s="119" customFormat="1" customHeight="1" spans="1:13">
      <c r="A551" s="142"/>
      <c r="B551" s="166"/>
      <c r="C551" s="704" t="s">
        <v>710</v>
      </c>
      <c r="D551" s="705"/>
      <c r="E551" s="705"/>
      <c r="F551" s="705"/>
      <c r="G551" s="705"/>
      <c r="H551" s="705"/>
      <c r="I551" s="705"/>
      <c r="J551" s="705"/>
      <c r="K551" s="705"/>
      <c r="L551" s="705"/>
      <c r="M551" s="631"/>
    </row>
    <row r="552" s="119" customFormat="1" ht="45" customHeight="1" spans="1:13">
      <c r="A552" s="142"/>
      <c r="B552" s="166"/>
      <c r="C552" s="205">
        <v>1</v>
      </c>
      <c r="D552" s="574" t="s">
        <v>1128</v>
      </c>
      <c r="E552" s="575"/>
      <c r="F552" s="219"/>
      <c r="G552" s="717" t="s">
        <v>1129</v>
      </c>
      <c r="H552" s="657" t="s">
        <v>1120</v>
      </c>
      <c r="I552" s="657">
        <v>1</v>
      </c>
      <c r="J552" s="657">
        <v>2</v>
      </c>
      <c r="K552" s="660">
        <v>2</v>
      </c>
      <c r="L552" s="601" t="s">
        <v>1130</v>
      </c>
      <c r="M552" s="611" t="s">
        <v>1131</v>
      </c>
    </row>
    <row r="553" s="119" customFormat="1" customHeight="1" spans="1:14">
      <c r="A553" s="142"/>
      <c r="B553" s="166"/>
      <c r="C553" s="704" t="s">
        <v>1013</v>
      </c>
      <c r="D553" s="705"/>
      <c r="E553" s="705"/>
      <c r="F553" s="705"/>
      <c r="G553" s="705"/>
      <c r="H553" s="705"/>
      <c r="I553" s="705"/>
      <c r="J553" s="705"/>
      <c r="K553" s="705"/>
      <c r="L553" s="603"/>
      <c r="M553" s="636"/>
      <c r="N553" s="119" t="s">
        <v>411</v>
      </c>
    </row>
    <row r="554" s="119" customFormat="1" ht="45" customHeight="1" spans="1:13">
      <c r="A554" s="142"/>
      <c r="B554" s="166"/>
      <c r="C554" s="205">
        <v>1</v>
      </c>
      <c r="D554" s="574" t="s">
        <v>1128</v>
      </c>
      <c r="E554" s="575"/>
      <c r="F554" s="219"/>
      <c r="G554" s="717" t="s">
        <v>1129</v>
      </c>
      <c r="H554" s="657" t="s">
        <v>1120</v>
      </c>
      <c r="I554" s="657">
        <v>1</v>
      </c>
      <c r="J554" s="657">
        <v>2</v>
      </c>
      <c r="K554" s="660">
        <v>2</v>
      </c>
      <c r="L554" s="628"/>
      <c r="M554" s="637"/>
    </row>
    <row r="555" s="119" customFormat="1" customHeight="1" spans="1:13">
      <c r="A555" s="142"/>
      <c r="B555" s="166"/>
      <c r="C555" s="704" t="s">
        <v>729</v>
      </c>
      <c r="D555" s="705"/>
      <c r="E555" s="705"/>
      <c r="F555" s="705"/>
      <c r="G555" s="705"/>
      <c r="H555" s="705"/>
      <c r="I555" s="705"/>
      <c r="J555" s="705"/>
      <c r="K555" s="705"/>
      <c r="L555" s="705"/>
      <c r="M555" s="631"/>
    </row>
    <row r="556" s="119" customFormat="1" ht="45" customHeight="1" spans="1:13">
      <c r="A556" s="142"/>
      <c r="B556" s="166"/>
      <c r="C556" s="205">
        <v>1</v>
      </c>
      <c r="D556" s="574" t="s">
        <v>1132</v>
      </c>
      <c r="E556" s="575"/>
      <c r="F556" s="219"/>
      <c r="G556" s="717" t="s">
        <v>1133</v>
      </c>
      <c r="H556" s="657" t="s">
        <v>1120</v>
      </c>
      <c r="I556" s="657">
        <v>1</v>
      </c>
      <c r="J556" s="657">
        <v>2</v>
      </c>
      <c r="K556" s="660">
        <v>2</v>
      </c>
      <c r="L556" s="601" t="s">
        <v>1134</v>
      </c>
      <c r="M556" s="611" t="s">
        <v>1135</v>
      </c>
    </row>
    <row r="557" s="119" customFormat="1" customHeight="1" spans="1:14">
      <c r="A557" s="142"/>
      <c r="B557" s="166"/>
      <c r="C557" s="704" t="s">
        <v>1136</v>
      </c>
      <c r="D557" s="705"/>
      <c r="E557" s="705"/>
      <c r="F557" s="705"/>
      <c r="G557" s="705"/>
      <c r="H557" s="705"/>
      <c r="I557" s="705"/>
      <c r="J557" s="705"/>
      <c r="K557" s="705"/>
      <c r="L557" s="603"/>
      <c r="M557" s="636"/>
      <c r="N557" s="119" t="s">
        <v>411</v>
      </c>
    </row>
    <row r="558" s="119" customFormat="1" ht="45" customHeight="1" spans="1:13">
      <c r="A558" s="142"/>
      <c r="B558" s="166"/>
      <c r="C558" s="205">
        <v>1</v>
      </c>
      <c r="D558" s="574" t="s">
        <v>1132</v>
      </c>
      <c r="E558" s="575"/>
      <c r="F558" s="219"/>
      <c r="G558" s="717" t="s">
        <v>1133</v>
      </c>
      <c r="H558" s="657" t="s">
        <v>1120</v>
      </c>
      <c r="I558" s="657">
        <v>1</v>
      </c>
      <c r="J558" s="657">
        <v>2</v>
      </c>
      <c r="K558" s="660">
        <v>2</v>
      </c>
      <c r="L558" s="628"/>
      <c r="M558" s="637"/>
    </row>
    <row r="559" s="119" customFormat="1" customHeight="1" spans="1:13">
      <c r="A559" s="142"/>
      <c r="B559" s="166"/>
      <c r="C559" s="704" t="s">
        <v>764</v>
      </c>
      <c r="D559" s="705"/>
      <c r="E559" s="705"/>
      <c r="F559" s="705"/>
      <c r="G559" s="705"/>
      <c r="H559" s="705"/>
      <c r="I559" s="705"/>
      <c r="J559" s="705"/>
      <c r="K559" s="705"/>
      <c r="L559" s="705"/>
      <c r="M559" s="724"/>
    </row>
    <row r="560" s="119" customFormat="1" ht="42" spans="1:14">
      <c r="A560" s="142"/>
      <c r="B560" s="166"/>
      <c r="C560" s="205">
        <v>1</v>
      </c>
      <c r="D560" s="574" t="s">
        <v>1137</v>
      </c>
      <c r="E560" s="575"/>
      <c r="F560" s="219"/>
      <c r="G560" s="717" t="s">
        <v>1138</v>
      </c>
      <c r="H560" s="657" t="s">
        <v>1120</v>
      </c>
      <c r="I560" s="657">
        <v>1</v>
      </c>
      <c r="J560" s="657">
        <v>2</v>
      </c>
      <c r="K560" s="657">
        <v>2</v>
      </c>
      <c r="L560" s="613" t="s">
        <v>1139</v>
      </c>
      <c r="M560" s="611" t="s">
        <v>1140</v>
      </c>
      <c r="N560" s="119" t="s">
        <v>411</v>
      </c>
    </row>
    <row r="561" s="119" customFormat="1" customHeight="1" spans="1:13">
      <c r="A561" s="142"/>
      <c r="B561" s="166"/>
      <c r="C561" s="704" t="s">
        <v>774</v>
      </c>
      <c r="D561" s="705"/>
      <c r="E561" s="705"/>
      <c r="F561" s="705"/>
      <c r="G561" s="705"/>
      <c r="H561" s="705"/>
      <c r="I561" s="705"/>
      <c r="J561" s="705"/>
      <c r="K561" s="705"/>
      <c r="L561" s="705"/>
      <c r="M561" s="724"/>
    </row>
    <row r="562" s="119" customFormat="1" ht="42" customHeight="1" spans="1:14">
      <c r="A562" s="142"/>
      <c r="B562" s="166"/>
      <c r="C562" s="205">
        <v>1</v>
      </c>
      <c r="D562" s="574" t="s">
        <v>1137</v>
      </c>
      <c r="E562" s="575"/>
      <c r="F562" s="219"/>
      <c r="G562" s="717" t="s">
        <v>772</v>
      </c>
      <c r="H562" s="657" t="s">
        <v>1120</v>
      </c>
      <c r="I562" s="657">
        <v>1</v>
      </c>
      <c r="J562" s="657">
        <v>2</v>
      </c>
      <c r="K562" s="657">
        <v>2</v>
      </c>
      <c r="L562" s="613" t="s">
        <v>1141</v>
      </c>
      <c r="M562" s="611" t="s">
        <v>1142</v>
      </c>
      <c r="N562" s="119" t="s">
        <v>411</v>
      </c>
    </row>
    <row r="563" s="119" customFormat="1" customHeight="1" spans="1:13">
      <c r="A563" s="142"/>
      <c r="B563" s="166"/>
      <c r="C563" s="704" t="s">
        <v>1143</v>
      </c>
      <c r="D563" s="705"/>
      <c r="E563" s="705"/>
      <c r="F563" s="705"/>
      <c r="G563" s="705"/>
      <c r="H563" s="705"/>
      <c r="I563" s="705"/>
      <c r="J563" s="705"/>
      <c r="K563" s="705"/>
      <c r="L563" s="705"/>
      <c r="M563" s="724"/>
    </row>
    <row r="564" s="119" customFormat="1" ht="45" customHeight="1" spans="1:14">
      <c r="A564" s="142"/>
      <c r="B564" s="166"/>
      <c r="C564" s="205">
        <v>1</v>
      </c>
      <c r="D564" s="574" t="s">
        <v>1144</v>
      </c>
      <c r="E564" s="575"/>
      <c r="F564" s="219"/>
      <c r="G564" s="717" t="s">
        <v>1145</v>
      </c>
      <c r="H564" s="657" t="s">
        <v>1120</v>
      </c>
      <c r="I564" s="657">
        <v>1</v>
      </c>
      <c r="J564" s="657">
        <v>2</v>
      </c>
      <c r="K564" s="657">
        <v>2</v>
      </c>
      <c r="L564" s="613" t="s">
        <v>1146</v>
      </c>
      <c r="M564" s="611" t="s">
        <v>1147</v>
      </c>
      <c r="N564" s="119" t="s">
        <v>411</v>
      </c>
    </row>
    <row r="565" s="119" customFormat="1" customHeight="1" spans="1:13">
      <c r="A565" s="142"/>
      <c r="B565" s="166"/>
      <c r="C565" s="704" t="s">
        <v>1148</v>
      </c>
      <c r="D565" s="705"/>
      <c r="E565" s="705"/>
      <c r="F565" s="705"/>
      <c r="G565" s="705"/>
      <c r="H565" s="705"/>
      <c r="I565" s="705"/>
      <c r="J565" s="705"/>
      <c r="K565" s="705"/>
      <c r="L565" s="705"/>
      <c r="M565" s="724"/>
    </row>
    <row r="566" s="119" customFormat="1" ht="31.5" spans="1:14">
      <c r="A566" s="142"/>
      <c r="B566" s="166"/>
      <c r="C566" s="205">
        <v>1</v>
      </c>
      <c r="D566" s="574" t="s">
        <v>1149</v>
      </c>
      <c r="E566" s="575"/>
      <c r="F566" s="219"/>
      <c r="G566" s="717" t="s">
        <v>1150</v>
      </c>
      <c r="H566" s="657" t="s">
        <v>1120</v>
      </c>
      <c r="I566" s="657">
        <v>1</v>
      </c>
      <c r="J566" s="657">
        <v>2</v>
      </c>
      <c r="K566" s="657">
        <v>2</v>
      </c>
      <c r="L566" s="613" t="s">
        <v>1151</v>
      </c>
      <c r="M566" s="611" t="s">
        <v>1152</v>
      </c>
      <c r="N566" s="119" t="s">
        <v>411</v>
      </c>
    </row>
    <row r="567" s="119" customFormat="1" customHeight="1" spans="1:13">
      <c r="A567" s="142"/>
      <c r="B567" s="166"/>
      <c r="C567" s="704" t="s">
        <v>1153</v>
      </c>
      <c r="D567" s="705"/>
      <c r="E567" s="705"/>
      <c r="F567" s="705"/>
      <c r="G567" s="705"/>
      <c r="H567" s="705"/>
      <c r="I567" s="705"/>
      <c r="J567" s="705"/>
      <c r="K567" s="705"/>
      <c r="L567" s="705"/>
      <c r="M567" s="724"/>
    </row>
    <row r="568" s="119" customFormat="1" ht="64.5" customHeight="1" spans="1:14">
      <c r="A568" s="142"/>
      <c r="B568" s="166"/>
      <c r="C568" s="205">
        <v>1</v>
      </c>
      <c r="D568" s="574" t="s">
        <v>1154</v>
      </c>
      <c r="E568" s="575"/>
      <c r="F568" s="219"/>
      <c r="G568" s="1134" t="s">
        <v>1155</v>
      </c>
      <c r="H568" s="657" t="s">
        <v>1120</v>
      </c>
      <c r="I568" s="657">
        <v>1</v>
      </c>
      <c r="J568" s="657">
        <v>2</v>
      </c>
      <c r="K568" s="657">
        <v>2</v>
      </c>
      <c r="L568" s="613" t="s">
        <v>1156</v>
      </c>
      <c r="M568" s="611" t="s">
        <v>1157</v>
      </c>
      <c r="N568" s="119" t="s">
        <v>411</v>
      </c>
    </row>
    <row r="569" s="119" customFormat="1" customHeight="1" spans="1:13">
      <c r="A569" s="142"/>
      <c r="B569" s="166"/>
      <c r="C569" s="704" t="s">
        <v>802</v>
      </c>
      <c r="D569" s="705"/>
      <c r="E569" s="705"/>
      <c r="F569" s="705"/>
      <c r="G569" s="705"/>
      <c r="H569" s="705"/>
      <c r="I569" s="705"/>
      <c r="J569" s="705"/>
      <c r="K569" s="705"/>
      <c r="L569" s="705"/>
      <c r="M569" s="724"/>
    </row>
    <row r="570" s="119" customFormat="1" ht="63" customHeight="1" spans="1:14">
      <c r="A570" s="142"/>
      <c r="B570" s="166"/>
      <c r="C570" s="205">
        <v>1</v>
      </c>
      <c r="D570" s="574" t="s">
        <v>1158</v>
      </c>
      <c r="E570" s="575"/>
      <c r="F570" s="219"/>
      <c r="G570" s="717" t="s">
        <v>1159</v>
      </c>
      <c r="H570" s="657" t="s">
        <v>1120</v>
      </c>
      <c r="I570" s="657">
        <v>1</v>
      </c>
      <c r="J570" s="657">
        <v>2</v>
      </c>
      <c r="K570" s="657">
        <v>2</v>
      </c>
      <c r="L570" s="613" t="s">
        <v>1160</v>
      </c>
      <c r="M570" s="611" t="s">
        <v>1161</v>
      </c>
      <c r="N570" s="119" t="s">
        <v>411</v>
      </c>
    </row>
    <row r="571" s="119" customFormat="1" customHeight="1" spans="1:13">
      <c r="A571" s="142"/>
      <c r="B571" s="166"/>
      <c r="C571" s="704" t="s">
        <v>806</v>
      </c>
      <c r="D571" s="705"/>
      <c r="E571" s="705"/>
      <c r="F571" s="705"/>
      <c r="G571" s="705"/>
      <c r="H571" s="705"/>
      <c r="I571" s="705"/>
      <c r="J571" s="705"/>
      <c r="K571" s="705"/>
      <c r="L571" s="705"/>
      <c r="M571" s="724"/>
    </row>
    <row r="572" s="119" customFormat="1" ht="52.5" customHeight="1" spans="1:14">
      <c r="A572" s="142"/>
      <c r="B572" s="166"/>
      <c r="C572" s="205">
        <v>1</v>
      </c>
      <c r="D572" s="574" t="s">
        <v>1162</v>
      </c>
      <c r="E572" s="575"/>
      <c r="F572" s="219"/>
      <c r="G572" s="1134" t="s">
        <v>1163</v>
      </c>
      <c r="H572" s="657" t="s">
        <v>1120</v>
      </c>
      <c r="I572" s="657">
        <v>1</v>
      </c>
      <c r="J572" s="657">
        <v>2</v>
      </c>
      <c r="K572" s="657">
        <v>2</v>
      </c>
      <c r="L572" s="613" t="s">
        <v>1164</v>
      </c>
      <c r="M572" s="611" t="s">
        <v>1165</v>
      </c>
      <c r="N572" s="119" t="s">
        <v>411</v>
      </c>
    </row>
    <row r="573" s="117" customFormat="1" customHeight="1" spans="1:13">
      <c r="A573" s="651"/>
      <c r="B573" s="718" t="s">
        <v>208</v>
      </c>
      <c r="C573" s="415" t="s">
        <v>209</v>
      </c>
      <c r="D573" s="416"/>
      <c r="E573" s="416"/>
      <c r="F573" s="416"/>
      <c r="G573" s="416"/>
      <c r="H573" s="416"/>
      <c r="I573" s="416"/>
      <c r="J573" s="422"/>
      <c r="K573" s="467">
        <v>0</v>
      </c>
      <c r="L573" s="694"/>
      <c r="M573" s="671"/>
    </row>
    <row r="574" s="117" customFormat="1" ht="37.15" customHeight="1" spans="1:13">
      <c r="A574" s="142"/>
      <c r="B574" s="174"/>
      <c r="C574" s="144" t="s">
        <v>210</v>
      </c>
      <c r="D574" s="145"/>
      <c r="E574" s="145"/>
      <c r="F574" s="146"/>
      <c r="G574" s="141"/>
      <c r="H574" s="167"/>
      <c r="I574" s="148"/>
      <c r="J574" s="186"/>
      <c r="K574" s="186"/>
      <c r="L574" s="597"/>
      <c r="M574" s="598"/>
    </row>
    <row r="575" s="117" customFormat="1" customHeight="1" spans="1:13">
      <c r="A575" s="651"/>
      <c r="B575" s="331" t="s">
        <v>211</v>
      </c>
      <c r="C575" s="415" t="s">
        <v>212</v>
      </c>
      <c r="D575" s="416"/>
      <c r="E575" s="416"/>
      <c r="F575" s="416"/>
      <c r="G575" s="416"/>
      <c r="H575" s="416"/>
      <c r="I575" s="416"/>
      <c r="J575" s="422"/>
      <c r="K575" s="467">
        <v>0</v>
      </c>
      <c r="L575" s="725"/>
      <c r="M575" s="726"/>
    </row>
    <row r="576" s="117" customFormat="1" customHeight="1" spans="1:13">
      <c r="A576" s="142"/>
      <c r="B576" s="166"/>
      <c r="C576" s="625">
        <v>1</v>
      </c>
      <c r="D576" s="144" t="s">
        <v>213</v>
      </c>
      <c r="E576" s="145"/>
      <c r="F576" s="146"/>
      <c r="G576" s="141"/>
      <c r="H576" s="167"/>
      <c r="I576" s="148"/>
      <c r="J576" s="186"/>
      <c r="K576" s="186"/>
      <c r="L576" s="597"/>
      <c r="M576" s="598"/>
    </row>
    <row r="577" s="117" customFormat="1" ht="45.6" customHeight="1" spans="1:13">
      <c r="A577" s="727"/>
      <c r="B577" s="728"/>
      <c r="C577" s="625">
        <v>2</v>
      </c>
      <c r="D577" s="144" t="s">
        <v>214</v>
      </c>
      <c r="E577" s="145"/>
      <c r="F577" s="146"/>
      <c r="G577" s="141"/>
      <c r="H577" s="167"/>
      <c r="I577" s="148"/>
      <c r="J577" s="186"/>
      <c r="K577" s="186"/>
      <c r="L577" s="597"/>
      <c r="M577" s="598"/>
    </row>
    <row r="578" s="117" customFormat="1" customHeight="1" spans="1:13">
      <c r="A578" s="729"/>
      <c r="B578" s="331" t="s">
        <v>175</v>
      </c>
      <c r="C578" s="415" t="s">
        <v>215</v>
      </c>
      <c r="D578" s="416"/>
      <c r="E578" s="416"/>
      <c r="F578" s="416"/>
      <c r="G578" s="416"/>
      <c r="H578" s="416"/>
      <c r="I578" s="416"/>
      <c r="J578" s="422"/>
      <c r="K578" s="467">
        <v>0</v>
      </c>
      <c r="L578" s="597"/>
      <c r="M578" s="598"/>
    </row>
    <row r="579" s="117" customFormat="1" ht="37.9" customHeight="1" spans="1:13">
      <c r="A579" s="142"/>
      <c r="B579" s="174"/>
      <c r="C579" s="146"/>
      <c r="D579" s="144" t="s">
        <v>216</v>
      </c>
      <c r="E579" s="145"/>
      <c r="F579" s="146"/>
      <c r="G579" s="141"/>
      <c r="H579" s="167"/>
      <c r="I579" s="148"/>
      <c r="J579" s="186"/>
      <c r="K579" s="186"/>
      <c r="L579" s="597"/>
      <c r="M579" s="598"/>
    </row>
    <row r="580" s="117" customFormat="1" ht="15" spans="1:13">
      <c r="A580" s="729"/>
      <c r="B580" s="249" t="s">
        <v>217</v>
      </c>
      <c r="C580" s="415" t="s">
        <v>218</v>
      </c>
      <c r="D580" s="416"/>
      <c r="E580" s="416"/>
      <c r="F580" s="416"/>
      <c r="G580" s="416"/>
      <c r="H580" s="416"/>
      <c r="I580" s="416"/>
      <c r="J580" s="422"/>
      <c r="K580" s="668">
        <f>SUM(K581:K604)</f>
        <v>24</v>
      </c>
      <c r="L580" s="694"/>
      <c r="M580" s="671"/>
    </row>
    <row r="581" s="117" customFormat="1" customHeight="1" spans="1:13">
      <c r="A581" s="727"/>
      <c r="B581" s="166"/>
      <c r="C581" s="167">
        <v>1</v>
      </c>
      <c r="D581" s="144" t="s">
        <v>219</v>
      </c>
      <c r="E581" s="145"/>
      <c r="F581" s="146"/>
      <c r="G581" s="141"/>
      <c r="H581" s="167"/>
      <c r="I581" s="148"/>
      <c r="J581" s="186"/>
      <c r="K581" s="186"/>
      <c r="L581" s="597"/>
      <c r="M581" s="598"/>
    </row>
    <row r="582" s="117" customFormat="1" ht="30.6" customHeight="1" spans="1:13">
      <c r="A582" s="727"/>
      <c r="B582" s="702"/>
      <c r="C582" s="625">
        <v>2</v>
      </c>
      <c r="D582" s="144" t="s">
        <v>220</v>
      </c>
      <c r="E582" s="145"/>
      <c r="F582" s="146"/>
      <c r="G582" s="141"/>
      <c r="H582" s="167"/>
      <c r="I582" s="148"/>
      <c r="J582" s="186"/>
      <c r="K582" s="186"/>
      <c r="L582" s="597"/>
      <c r="M582" s="598"/>
    </row>
    <row r="583" s="117" customFormat="1" ht="46.9" customHeight="1" spans="1:13">
      <c r="A583" s="730"/>
      <c r="B583" s="166"/>
      <c r="C583" s="625">
        <v>3</v>
      </c>
      <c r="D583" s="144" t="s">
        <v>221</v>
      </c>
      <c r="E583" s="145"/>
      <c r="F583" s="146"/>
      <c r="G583" s="141"/>
      <c r="H583" s="167"/>
      <c r="I583" s="148"/>
      <c r="J583" s="186"/>
      <c r="K583" s="186"/>
      <c r="L583" s="597"/>
      <c r="M583" s="598"/>
    </row>
    <row r="584" s="117" customFormat="1" ht="35.45" customHeight="1" spans="1:13">
      <c r="A584" s="142"/>
      <c r="B584" s="166"/>
      <c r="C584" s="167">
        <v>4</v>
      </c>
      <c r="D584" s="144" t="s">
        <v>222</v>
      </c>
      <c r="E584" s="145"/>
      <c r="F584" s="146"/>
      <c r="G584" s="141"/>
      <c r="H584" s="167"/>
      <c r="I584" s="148"/>
      <c r="J584" s="186"/>
      <c r="K584" s="186"/>
      <c r="L584" s="597"/>
      <c r="M584" s="598"/>
    </row>
    <row r="585" s="117" customFormat="1" customHeight="1" spans="1:13">
      <c r="A585" s="142"/>
      <c r="B585" s="730"/>
      <c r="C585" s="167">
        <v>5</v>
      </c>
      <c r="D585" s="144" t="s">
        <v>223</v>
      </c>
      <c r="E585" s="145"/>
      <c r="F585" s="146"/>
      <c r="G585" s="141"/>
      <c r="H585" s="167"/>
      <c r="I585" s="148"/>
      <c r="J585" s="186"/>
      <c r="K585" s="186"/>
      <c r="L585" s="597"/>
      <c r="M585" s="598"/>
    </row>
    <row r="586" s="117" customFormat="1" ht="48" customHeight="1" spans="1:13">
      <c r="A586" s="730"/>
      <c r="B586" s="166"/>
      <c r="C586" s="167">
        <v>6</v>
      </c>
      <c r="D586" s="144" t="s">
        <v>224</v>
      </c>
      <c r="E586" s="145"/>
      <c r="F586" s="146"/>
      <c r="G586" s="141"/>
      <c r="H586" s="167"/>
      <c r="I586" s="148"/>
      <c r="J586" s="186"/>
      <c r="K586" s="186"/>
      <c r="L586" s="597"/>
      <c r="M586" s="598"/>
    </row>
    <row r="587" s="117" customFormat="1" ht="48" customHeight="1" spans="1:13">
      <c r="A587" s="731"/>
      <c r="B587" s="166"/>
      <c r="C587" s="657">
        <v>7</v>
      </c>
      <c r="D587" s="732" t="s">
        <v>1166</v>
      </c>
      <c r="E587" s="733"/>
      <c r="F587" s="734"/>
      <c r="G587" s="660"/>
      <c r="H587" s="657"/>
      <c r="I587" s="751"/>
      <c r="J587" s="752"/>
      <c r="K587" s="753"/>
      <c r="L587" s="754"/>
      <c r="M587" s="755"/>
    </row>
    <row r="588" s="117" customFormat="1" ht="60.75" customHeight="1" spans="1:13">
      <c r="A588" s="248"/>
      <c r="B588" s="166"/>
      <c r="C588" s="174">
        <v>8</v>
      </c>
      <c r="D588" s="144" t="s">
        <v>1167</v>
      </c>
      <c r="E588" s="145"/>
      <c r="F588" s="146"/>
      <c r="G588" s="215"/>
      <c r="H588" s="174"/>
      <c r="I588" s="169"/>
      <c r="J588" s="235"/>
      <c r="K588" s="186"/>
      <c r="L588" s="597"/>
      <c r="M588" s="598"/>
    </row>
    <row r="589" s="119" customFormat="1" customHeight="1" spans="1:13">
      <c r="A589" s="142"/>
      <c r="B589" s="166"/>
      <c r="D589" s="704" t="s">
        <v>1168</v>
      </c>
      <c r="E589" s="705"/>
      <c r="F589" s="705"/>
      <c r="G589" s="705"/>
      <c r="H589" s="705"/>
      <c r="I589" s="705"/>
      <c r="J589" s="705"/>
      <c r="K589" s="705"/>
      <c r="L589" s="705"/>
      <c r="M589" s="724"/>
    </row>
    <row r="590" s="117" customFormat="1" ht="72.75" customHeight="1" spans="1:13">
      <c r="A590" s="248"/>
      <c r="B590" s="166"/>
      <c r="C590" s="174"/>
      <c r="D590" s="144" t="s">
        <v>1169</v>
      </c>
      <c r="E590" s="145"/>
      <c r="F590" s="146"/>
      <c r="G590" s="1135" t="s">
        <v>1170</v>
      </c>
      <c r="H590" s="215" t="s">
        <v>1171</v>
      </c>
      <c r="I590" s="169">
        <v>1</v>
      </c>
      <c r="J590" s="169">
        <v>3</v>
      </c>
      <c r="K590" s="169">
        <f>SUM(I590*J590)</f>
        <v>3</v>
      </c>
      <c r="L590" s="601" t="s">
        <v>1172</v>
      </c>
      <c r="M590" s="611" t="s">
        <v>1173</v>
      </c>
    </row>
    <row r="591" s="119" customFormat="1" customHeight="1" spans="1:13">
      <c r="A591" s="142"/>
      <c r="B591" s="166"/>
      <c r="D591" s="704" t="s">
        <v>1174</v>
      </c>
      <c r="E591" s="705"/>
      <c r="F591" s="705"/>
      <c r="G591" s="705"/>
      <c r="H591" s="705"/>
      <c r="I591" s="705"/>
      <c r="J591" s="705"/>
      <c r="K591" s="705"/>
      <c r="L591" s="603"/>
      <c r="M591" s="756"/>
    </row>
    <row r="592" s="117" customFormat="1" ht="72.75" customHeight="1" spans="1:13">
      <c r="A592" s="248"/>
      <c r="B592" s="166"/>
      <c r="C592" s="174"/>
      <c r="D592" s="144" t="s">
        <v>1169</v>
      </c>
      <c r="E592" s="145"/>
      <c r="F592" s="146"/>
      <c r="G592" s="1135" t="s">
        <v>1175</v>
      </c>
      <c r="H592" s="215" t="s">
        <v>1171</v>
      </c>
      <c r="I592" s="169">
        <v>1</v>
      </c>
      <c r="J592" s="169">
        <v>3</v>
      </c>
      <c r="K592" s="169">
        <f t="shared" ref="K592:K600" si="61">SUM(I592*J592)</f>
        <v>3</v>
      </c>
      <c r="L592" s="603"/>
      <c r="M592" s="756"/>
    </row>
    <row r="593" s="119" customFormat="1" customHeight="1" spans="1:13">
      <c r="A593" s="142"/>
      <c r="B593" s="166"/>
      <c r="D593" s="704" t="s">
        <v>1176</v>
      </c>
      <c r="E593" s="705"/>
      <c r="F593" s="705"/>
      <c r="G593" s="705"/>
      <c r="H593" s="705"/>
      <c r="I593" s="705"/>
      <c r="J593" s="705"/>
      <c r="K593" s="705"/>
      <c r="L593" s="603"/>
      <c r="M593" s="756"/>
    </row>
    <row r="594" s="117" customFormat="1" ht="72.75" customHeight="1" spans="1:13">
      <c r="A594" s="248"/>
      <c r="B594" s="166"/>
      <c r="C594" s="174"/>
      <c r="D594" s="144" t="s">
        <v>1169</v>
      </c>
      <c r="E594" s="145"/>
      <c r="F594" s="146"/>
      <c r="G594" s="1135" t="s">
        <v>560</v>
      </c>
      <c r="H594" s="215" t="s">
        <v>1171</v>
      </c>
      <c r="I594" s="169">
        <v>1</v>
      </c>
      <c r="J594" s="169">
        <v>3</v>
      </c>
      <c r="K594" s="169">
        <f t="shared" si="61"/>
        <v>3</v>
      </c>
      <c r="L594" s="603"/>
      <c r="M594" s="756"/>
    </row>
    <row r="595" s="119" customFormat="1" customHeight="1" spans="1:13">
      <c r="A595" s="142"/>
      <c r="B595" s="166"/>
      <c r="D595" s="704" t="s">
        <v>1177</v>
      </c>
      <c r="E595" s="705"/>
      <c r="F595" s="705"/>
      <c r="G595" s="705"/>
      <c r="H595" s="705"/>
      <c r="I595" s="705"/>
      <c r="J595" s="705"/>
      <c r="K595" s="705"/>
      <c r="L595" s="603"/>
      <c r="M595" s="756"/>
    </row>
    <row r="596" s="117" customFormat="1" ht="72.75" customHeight="1" spans="1:13">
      <c r="A596" s="248"/>
      <c r="B596" s="166"/>
      <c r="C596" s="174"/>
      <c r="D596" s="144" t="s">
        <v>1169</v>
      </c>
      <c r="E596" s="145"/>
      <c r="F596" s="146"/>
      <c r="G596" s="1135" t="s">
        <v>571</v>
      </c>
      <c r="H596" s="215" t="s">
        <v>1171</v>
      </c>
      <c r="I596" s="169">
        <v>1</v>
      </c>
      <c r="J596" s="169">
        <v>3</v>
      </c>
      <c r="K596" s="169">
        <f t="shared" si="61"/>
        <v>3</v>
      </c>
      <c r="L596" s="603"/>
      <c r="M596" s="756"/>
    </row>
    <row r="597" s="119" customFormat="1" customHeight="1" spans="1:14">
      <c r="A597" s="142"/>
      <c r="B597" s="166"/>
      <c r="D597" s="704" t="s">
        <v>1178</v>
      </c>
      <c r="E597" s="705"/>
      <c r="F597" s="705"/>
      <c r="G597" s="705"/>
      <c r="H597" s="705"/>
      <c r="I597" s="705"/>
      <c r="J597" s="705"/>
      <c r="K597" s="705"/>
      <c r="L597" s="603"/>
      <c r="M597" s="756"/>
      <c r="N597" s="119" t="s">
        <v>411</v>
      </c>
    </row>
    <row r="598" s="117" customFormat="1" ht="72.75" customHeight="1" spans="1:13">
      <c r="A598" s="248"/>
      <c r="B598" s="166"/>
      <c r="C598" s="174"/>
      <c r="D598" s="144" t="s">
        <v>1169</v>
      </c>
      <c r="E598" s="145"/>
      <c r="F598" s="146"/>
      <c r="G598" s="1135" t="s">
        <v>581</v>
      </c>
      <c r="H598" s="215" t="s">
        <v>1171</v>
      </c>
      <c r="I598" s="169">
        <v>1</v>
      </c>
      <c r="J598" s="169">
        <v>3</v>
      </c>
      <c r="K598" s="169">
        <f t="shared" si="61"/>
        <v>3</v>
      </c>
      <c r="L598" s="603"/>
      <c r="M598" s="756"/>
    </row>
    <row r="599" s="119" customFormat="1" customHeight="1" spans="1:13">
      <c r="A599" s="142"/>
      <c r="B599" s="166"/>
      <c r="D599" s="704" t="s">
        <v>1179</v>
      </c>
      <c r="E599" s="705"/>
      <c r="F599" s="705"/>
      <c r="G599" s="705"/>
      <c r="H599" s="705"/>
      <c r="I599" s="705"/>
      <c r="J599" s="705"/>
      <c r="K599" s="705"/>
      <c r="L599" s="603"/>
      <c r="M599" s="756"/>
    </row>
    <row r="600" s="117" customFormat="1" ht="72.75" customHeight="1" spans="1:13">
      <c r="A600" s="248"/>
      <c r="B600" s="166"/>
      <c r="C600" s="174"/>
      <c r="D600" s="144" t="s">
        <v>1169</v>
      </c>
      <c r="E600" s="145"/>
      <c r="F600" s="146"/>
      <c r="G600" s="1135" t="s">
        <v>590</v>
      </c>
      <c r="H600" s="215" t="s">
        <v>1171</v>
      </c>
      <c r="I600" s="169">
        <v>1</v>
      </c>
      <c r="J600" s="169">
        <v>3</v>
      </c>
      <c r="K600" s="169">
        <f t="shared" si="61"/>
        <v>3</v>
      </c>
      <c r="L600" s="603"/>
      <c r="M600" s="756"/>
    </row>
    <row r="601" s="119" customFormat="1" customHeight="1" spans="1:13">
      <c r="A601" s="142"/>
      <c r="B601" s="166"/>
      <c r="D601" s="704" t="s">
        <v>1180</v>
      </c>
      <c r="E601" s="705"/>
      <c r="F601" s="705"/>
      <c r="G601" s="705"/>
      <c r="H601" s="705"/>
      <c r="I601" s="705"/>
      <c r="J601" s="705"/>
      <c r="K601" s="705"/>
      <c r="L601" s="603"/>
      <c r="M601" s="756"/>
    </row>
    <row r="602" s="117" customFormat="1" ht="72.75" customHeight="1" spans="1:13">
      <c r="A602" s="248"/>
      <c r="B602" s="166"/>
      <c r="C602" s="174"/>
      <c r="D602" s="144" t="s">
        <v>1169</v>
      </c>
      <c r="E602" s="145"/>
      <c r="F602" s="146"/>
      <c r="G602" s="1135" t="s">
        <v>1181</v>
      </c>
      <c r="H602" s="215" t="s">
        <v>1171</v>
      </c>
      <c r="I602" s="169">
        <v>1</v>
      </c>
      <c r="J602" s="169">
        <v>3</v>
      </c>
      <c r="K602" s="169">
        <f>SUM(I602*J602)</f>
        <v>3</v>
      </c>
      <c r="L602" s="603"/>
      <c r="M602" s="756"/>
    </row>
    <row r="603" s="119" customFormat="1" customHeight="1" spans="1:13">
      <c r="A603" s="142"/>
      <c r="B603" s="166"/>
      <c r="D603" s="704" t="s">
        <v>1182</v>
      </c>
      <c r="E603" s="705"/>
      <c r="F603" s="705"/>
      <c r="G603" s="705"/>
      <c r="H603" s="705"/>
      <c r="I603" s="705"/>
      <c r="J603" s="705"/>
      <c r="K603" s="705"/>
      <c r="L603" s="603"/>
      <c r="M603" s="756"/>
    </row>
    <row r="604" s="117" customFormat="1" ht="72.75" customHeight="1" spans="1:13">
      <c r="A604" s="248"/>
      <c r="B604" s="166"/>
      <c r="C604" s="174"/>
      <c r="D604" s="144" t="s">
        <v>1169</v>
      </c>
      <c r="E604" s="145"/>
      <c r="F604" s="146"/>
      <c r="G604" s="1135" t="s">
        <v>608</v>
      </c>
      <c r="H604" s="215" t="s">
        <v>1171</v>
      </c>
      <c r="I604" s="169">
        <v>1</v>
      </c>
      <c r="J604" s="169">
        <v>3</v>
      </c>
      <c r="K604" s="169">
        <f>SUM(I604*J604)</f>
        <v>3</v>
      </c>
      <c r="L604" s="628"/>
      <c r="M604" s="757"/>
    </row>
    <row r="605" s="117" customFormat="1" ht="21.6" customHeight="1" spans="1:13">
      <c r="A605" s="735"/>
      <c r="B605" s="331" t="s">
        <v>227</v>
      </c>
      <c r="C605" s="415" t="s">
        <v>228</v>
      </c>
      <c r="D605" s="416"/>
      <c r="E605" s="416"/>
      <c r="F605" s="416"/>
      <c r="G605" s="416"/>
      <c r="H605" s="416"/>
      <c r="I605" s="416"/>
      <c r="J605" s="422"/>
      <c r="K605" s="467">
        <v>0</v>
      </c>
      <c r="L605" s="597"/>
      <c r="M605" s="598"/>
    </row>
    <row r="606" s="117" customFormat="1" customHeight="1" spans="1:13">
      <c r="A606" s="736"/>
      <c r="B606" s="166"/>
      <c r="C606" s="625">
        <v>1</v>
      </c>
      <c r="D606" s="144" t="s">
        <v>229</v>
      </c>
      <c r="E606" s="145"/>
      <c r="F606" s="146"/>
      <c r="G606" s="141"/>
      <c r="H606" s="167"/>
      <c r="I606" s="148"/>
      <c r="J606" s="186"/>
      <c r="K606" s="186"/>
      <c r="L606" s="597"/>
      <c r="M606" s="598"/>
    </row>
    <row r="607" s="117" customFormat="1" customHeight="1" spans="1:13">
      <c r="A607" s="736"/>
      <c r="B607" s="728"/>
      <c r="C607" s="167">
        <v>2</v>
      </c>
      <c r="D607" s="144" t="s">
        <v>230</v>
      </c>
      <c r="E607" s="145"/>
      <c r="F607" s="146"/>
      <c r="G607" s="141"/>
      <c r="H607" s="167"/>
      <c r="I607" s="148"/>
      <c r="J607" s="186"/>
      <c r="K607" s="232"/>
      <c r="L607" s="758"/>
      <c r="M607" s="608"/>
    </row>
    <row r="608" s="117" customFormat="1" customHeight="1" spans="1:13">
      <c r="A608" s="737"/>
      <c r="B608" s="331" t="s">
        <v>231</v>
      </c>
      <c r="C608" s="415" t="s">
        <v>232</v>
      </c>
      <c r="D608" s="416"/>
      <c r="E608" s="416"/>
      <c r="F608" s="416"/>
      <c r="G608" s="416"/>
      <c r="H608" s="416"/>
      <c r="I608" s="416"/>
      <c r="J608" s="422"/>
      <c r="K608" s="467">
        <v>0</v>
      </c>
      <c r="L608" s="597"/>
      <c r="M608" s="598"/>
    </row>
    <row r="609" s="117" customFormat="1" customHeight="1" spans="1:13">
      <c r="A609" s="736"/>
      <c r="B609" s="166"/>
      <c r="C609" s="167">
        <v>1</v>
      </c>
      <c r="D609" s="144" t="s">
        <v>233</v>
      </c>
      <c r="E609" s="145"/>
      <c r="F609" s="146"/>
      <c r="G609" s="141"/>
      <c r="H609" s="167"/>
      <c r="I609" s="148"/>
      <c r="J609" s="186"/>
      <c r="K609" s="186"/>
      <c r="L609" s="597"/>
      <c r="M609" s="598"/>
    </row>
    <row r="610" s="117" customFormat="1" customHeight="1" spans="1:13">
      <c r="A610" s="736"/>
      <c r="B610" s="728"/>
      <c r="C610" s="625">
        <v>2</v>
      </c>
      <c r="D610" s="144" t="s">
        <v>234</v>
      </c>
      <c r="E610" s="145"/>
      <c r="F610" s="146"/>
      <c r="G610" s="141"/>
      <c r="H610" s="167"/>
      <c r="I610" s="148"/>
      <c r="J610" s="186"/>
      <c r="K610" s="300"/>
      <c r="L610" s="759"/>
      <c r="M610" s="760"/>
    </row>
    <row r="611" s="117" customFormat="1" customHeight="1" spans="1:13">
      <c r="A611" s="737"/>
      <c r="B611" s="331" t="s">
        <v>235</v>
      </c>
      <c r="C611" s="570" t="s">
        <v>236</v>
      </c>
      <c r="D611" s="571"/>
      <c r="E611" s="571"/>
      <c r="F611" s="571"/>
      <c r="G611" s="571"/>
      <c r="H611" s="571"/>
      <c r="I611" s="571"/>
      <c r="J611" s="599"/>
      <c r="K611" s="467">
        <v>0</v>
      </c>
      <c r="L611" s="759"/>
      <c r="M611" s="760"/>
    </row>
    <row r="612" s="117" customFormat="1" customHeight="1" spans="1:13">
      <c r="A612" s="736"/>
      <c r="B612" s="166"/>
      <c r="C612" s="1136" t="s">
        <v>150</v>
      </c>
      <c r="D612" s="738" t="s">
        <v>237</v>
      </c>
      <c r="E612" s="739"/>
      <c r="F612" s="740"/>
      <c r="G612" s="215"/>
      <c r="H612" s="174"/>
      <c r="I612" s="169"/>
      <c r="J612" s="300"/>
      <c r="K612" s="300"/>
      <c r="L612" s="759"/>
      <c r="M612" s="760"/>
    </row>
    <row r="613" s="117" customFormat="1" customHeight="1" spans="1:13">
      <c r="A613" s="736"/>
      <c r="B613" s="331"/>
      <c r="C613" s="1136" t="s">
        <v>152</v>
      </c>
      <c r="D613" s="738" t="s">
        <v>238</v>
      </c>
      <c r="E613" s="739"/>
      <c r="F613" s="740"/>
      <c r="G613" s="215"/>
      <c r="H613" s="174"/>
      <c r="I613" s="169"/>
      <c r="J613" s="300"/>
      <c r="K613" s="272"/>
      <c r="L613" s="761"/>
      <c r="M613" s="726"/>
    </row>
    <row r="614" s="117" customFormat="1" customHeight="1" spans="1:13">
      <c r="A614" s="736"/>
      <c r="B614" s="166"/>
      <c r="C614" s="1137" t="s">
        <v>154</v>
      </c>
      <c r="D614" s="738" t="s">
        <v>239</v>
      </c>
      <c r="E614" s="739"/>
      <c r="F614" s="740"/>
      <c r="G614" s="141"/>
      <c r="H614" s="167"/>
      <c r="I614" s="148"/>
      <c r="J614" s="272"/>
      <c r="K614" s="272"/>
      <c r="L614" s="761"/>
      <c r="M614" s="726"/>
    </row>
    <row r="615" s="117" customFormat="1" customHeight="1" spans="1:13">
      <c r="A615" s="736"/>
      <c r="B615" s="166"/>
      <c r="C615" s="1138" t="s">
        <v>156</v>
      </c>
      <c r="D615" s="738" t="s">
        <v>240</v>
      </c>
      <c r="E615" s="739"/>
      <c r="F615" s="740"/>
      <c r="G615" s="141"/>
      <c r="H615" s="167"/>
      <c r="I615" s="148"/>
      <c r="J615" s="272"/>
      <c r="K615" s="272"/>
      <c r="L615" s="761"/>
      <c r="M615" s="726"/>
    </row>
    <row r="616" s="117" customFormat="1" customHeight="1" spans="1:13">
      <c r="A616" s="736"/>
      <c r="B616" s="248"/>
      <c r="C616" s="1138" t="s">
        <v>158</v>
      </c>
      <c r="D616" s="738" t="s">
        <v>241</v>
      </c>
      <c r="E616" s="739"/>
      <c r="F616" s="740"/>
      <c r="G616" s="141"/>
      <c r="H616" s="167"/>
      <c r="I616" s="148"/>
      <c r="J616" s="272"/>
      <c r="K616" s="272"/>
      <c r="L616" s="761"/>
      <c r="M616" s="726"/>
    </row>
    <row r="617" s="117" customFormat="1" customHeight="1" spans="1:13">
      <c r="A617" s="736"/>
      <c r="B617" s="142"/>
      <c r="C617" s="1138" t="s">
        <v>160</v>
      </c>
      <c r="D617" s="738" t="s">
        <v>242</v>
      </c>
      <c r="E617" s="739"/>
      <c r="F617" s="740"/>
      <c r="G617" s="141"/>
      <c r="H617" s="167"/>
      <c r="I617" s="148"/>
      <c r="J617" s="272"/>
      <c r="K617" s="272"/>
      <c r="L617" s="761"/>
      <c r="M617" s="726"/>
    </row>
    <row r="618" s="117" customFormat="1" customHeight="1" spans="1:13">
      <c r="A618" s="741"/>
      <c r="B618" s="142"/>
      <c r="C618" s="1138" t="s">
        <v>162</v>
      </c>
      <c r="D618" s="738" t="s">
        <v>243</v>
      </c>
      <c r="E618" s="739"/>
      <c r="F618" s="740"/>
      <c r="G618" s="141"/>
      <c r="H618" s="167"/>
      <c r="I618" s="148"/>
      <c r="J618" s="272"/>
      <c r="K618" s="238"/>
      <c r="L618" s="597"/>
      <c r="M618" s="598"/>
    </row>
    <row r="619" s="117" customFormat="1" customHeight="1" spans="1:13">
      <c r="A619" s="742"/>
      <c r="B619" s="235"/>
      <c r="C619" s="541" t="s">
        <v>1183</v>
      </c>
      <c r="D619" s="542"/>
      <c r="E619" s="542"/>
      <c r="F619" s="542"/>
      <c r="G619" s="542"/>
      <c r="H619" s="542"/>
      <c r="I619" s="542"/>
      <c r="J619" s="551"/>
      <c r="K619" s="552">
        <f>K26</f>
        <v>391.64</v>
      </c>
      <c r="L619" s="597"/>
      <c r="M619" s="598"/>
    </row>
    <row r="620" customHeight="1" spans="2:13">
      <c r="B620" s="743"/>
      <c r="C620" s="744"/>
      <c r="D620" s="744"/>
      <c r="E620" s="118"/>
      <c r="F620" s="118"/>
      <c r="G620" s="745"/>
      <c r="H620" s="746"/>
      <c r="I620" s="762"/>
      <c r="J620" s="745"/>
      <c r="K620" s="763"/>
      <c r="L620" s="764"/>
      <c r="M620" s="765"/>
    </row>
    <row r="621" s="117" customFormat="1" customHeight="1" spans="2:13">
      <c r="B621" s="124"/>
      <c r="C621" s="124" t="s">
        <v>1184</v>
      </c>
      <c r="D621" s="240"/>
      <c r="E621" s="240"/>
      <c r="F621" s="240"/>
      <c r="G621" s="747"/>
      <c r="H621" s="177"/>
      <c r="I621" s="306"/>
      <c r="J621" s="306"/>
      <c r="K621" s="178"/>
      <c r="L621" s="584"/>
      <c r="M621" s="585"/>
    </row>
    <row r="622" customHeight="1" spans="2:13">
      <c r="B622" s="748"/>
      <c r="C622" s="748"/>
      <c r="D622" s="749"/>
      <c r="E622" s="749"/>
      <c r="F622" s="749"/>
      <c r="G622" s="750"/>
      <c r="H622" s="746"/>
      <c r="I622" s="763"/>
      <c r="J622" s="763"/>
      <c r="K622" s="745"/>
      <c r="L622" s="766"/>
      <c r="M622" s="767"/>
    </row>
    <row r="623" ht="15" spans="2:13">
      <c r="B623" s="748"/>
      <c r="C623" s="749"/>
      <c r="D623" s="749"/>
      <c r="E623" s="749"/>
      <c r="F623" s="749"/>
      <c r="G623" s="750"/>
      <c r="H623" s="746"/>
      <c r="J623" s="127" t="s">
        <v>356</v>
      </c>
      <c r="K623" s="127"/>
      <c r="L623" s="127"/>
      <c r="M623" s="127"/>
    </row>
    <row r="624" ht="15" spans="2:13">
      <c r="B624" s="118"/>
      <c r="C624" s="744"/>
      <c r="D624" s="744"/>
      <c r="E624" s="118"/>
      <c r="F624" s="118"/>
      <c r="G624" s="745"/>
      <c r="H624" s="746"/>
      <c r="J624" s="117" t="s">
        <v>1185</v>
      </c>
      <c r="K624" s="126"/>
      <c r="L624" s="768"/>
      <c r="M624" s="769"/>
    </row>
    <row r="625" ht="15" spans="2:13">
      <c r="B625" s="118"/>
      <c r="C625" s="744"/>
      <c r="D625" s="744"/>
      <c r="E625" s="118"/>
      <c r="F625" s="118"/>
      <c r="G625" s="745"/>
      <c r="H625" s="746"/>
      <c r="J625" s="117" t="s">
        <v>1186</v>
      </c>
      <c r="K625" s="126"/>
      <c r="L625" s="768"/>
      <c r="M625" s="769"/>
    </row>
    <row r="626" ht="15" spans="2:13">
      <c r="B626" s="118"/>
      <c r="C626" s="744"/>
      <c r="H626" s="746"/>
      <c r="J626" s="117"/>
      <c r="K626" s="178"/>
      <c r="L626" s="584"/>
      <c r="M626" s="585"/>
    </row>
    <row r="627" ht="15" spans="2:13">
      <c r="B627" s="118"/>
      <c r="C627" s="744"/>
      <c r="H627" s="746"/>
      <c r="J627" s="117"/>
      <c r="K627" s="178"/>
      <c r="L627" s="584"/>
      <c r="M627" s="585"/>
    </row>
    <row r="628" ht="15" spans="2:13">
      <c r="B628" s="118"/>
      <c r="C628" s="744"/>
      <c r="H628" s="746"/>
      <c r="J628" s="117"/>
      <c r="K628" s="178"/>
      <c r="L628" s="584"/>
      <c r="M628" s="585"/>
    </row>
    <row r="629" ht="15" spans="2:13">
      <c r="B629" s="118"/>
      <c r="C629" s="744"/>
      <c r="D629" s="744"/>
      <c r="E629" s="118"/>
      <c r="F629" s="118"/>
      <c r="G629" s="745"/>
      <c r="H629" s="746"/>
      <c r="J629" s="117"/>
      <c r="K629" s="178"/>
      <c r="L629" s="584"/>
      <c r="M629" s="585"/>
    </row>
    <row r="630" ht="15" spans="2:13">
      <c r="B630" s="118"/>
      <c r="C630" s="744"/>
      <c r="D630" s="744"/>
      <c r="E630" s="118"/>
      <c r="F630" s="118"/>
      <c r="G630" s="745"/>
      <c r="H630" s="746"/>
      <c r="J630" s="117"/>
      <c r="K630" s="129"/>
      <c r="L630" s="770"/>
      <c r="M630" s="771"/>
    </row>
    <row r="631" ht="15" spans="2:13">
      <c r="B631" s="118"/>
      <c r="C631" s="744"/>
      <c r="D631" s="744"/>
      <c r="E631" s="118"/>
      <c r="F631" s="118"/>
      <c r="G631" s="745"/>
      <c r="H631" s="746"/>
      <c r="J631" s="129" t="s">
        <v>358</v>
      </c>
      <c r="K631" s="129"/>
      <c r="L631" s="129"/>
      <c r="M631" s="129"/>
    </row>
    <row r="632" ht="15" spans="2:13">
      <c r="B632" s="118"/>
      <c r="J632" s="1130" t="s">
        <v>359</v>
      </c>
      <c r="K632" s="126"/>
      <c r="L632" s="126"/>
      <c r="M632" s="126"/>
    </row>
    <row r="633" customHeight="1" spans="2:13">
      <c r="B633" s="118"/>
      <c r="M633" s="772"/>
    </row>
    <row r="634" customHeight="1" spans="2:13">
      <c r="B634" s="118"/>
      <c r="M634" s="772"/>
    </row>
    <row r="635" customHeight="1" spans="2:13">
      <c r="B635" s="118"/>
      <c r="M635" s="772"/>
    </row>
    <row r="636" customHeight="1" spans="2:13">
      <c r="B636" s="118"/>
      <c r="M636" s="772"/>
    </row>
    <row r="637" customHeight="1" spans="13:13">
      <c r="M637" s="772"/>
    </row>
    <row r="638" customHeight="1" spans="13:13">
      <c r="M638" s="772"/>
    </row>
    <row r="639" customHeight="1" spans="13:13">
      <c r="M639" s="772"/>
    </row>
    <row r="640" customHeight="1" spans="13:13">
      <c r="M640" s="772"/>
    </row>
    <row r="641" customHeight="1" spans="13:13">
      <c r="M641" s="772"/>
    </row>
    <row r="642" customHeight="1" spans="13:13">
      <c r="M642" s="772"/>
    </row>
    <row r="643" customHeight="1" spans="13:13">
      <c r="M643" s="772"/>
    </row>
    <row r="644" customHeight="1" spans="13:13">
      <c r="M644" s="772"/>
    </row>
    <row r="645" customHeight="1" spans="13:13">
      <c r="M645" s="772"/>
    </row>
    <row r="646" customHeight="1" spans="13:13">
      <c r="M646" s="772"/>
    </row>
    <row r="647" customHeight="1" spans="13:13">
      <c r="M647" s="772"/>
    </row>
    <row r="648" customHeight="1" spans="13:13">
      <c r="M648" s="772"/>
    </row>
    <row r="649" customHeight="1" spans="13:13">
      <c r="M649" s="772"/>
    </row>
    <row r="650" customHeight="1" spans="13:13">
      <c r="M650" s="772"/>
    </row>
    <row r="651" customHeight="1" spans="13:13">
      <c r="M651" s="772"/>
    </row>
    <row r="652" customHeight="1" spans="13:13">
      <c r="M652" s="772"/>
    </row>
    <row r="653" customHeight="1" spans="13:13">
      <c r="M653" s="772"/>
    </row>
    <row r="654" customHeight="1" spans="13:13">
      <c r="M654" s="772"/>
    </row>
    <row r="655" customHeight="1" spans="13:13">
      <c r="M655" s="772"/>
    </row>
    <row r="656" customHeight="1" spans="13:13">
      <c r="M656" s="772"/>
    </row>
    <row r="657" customHeight="1" spans="13:13">
      <c r="M657" s="772"/>
    </row>
    <row r="658" customHeight="1" spans="13:13">
      <c r="M658" s="772"/>
    </row>
    <row r="659" customHeight="1" spans="13:13">
      <c r="M659" s="772"/>
    </row>
    <row r="660" customHeight="1" spans="13:13">
      <c r="M660" s="772"/>
    </row>
    <row r="661" customHeight="1" spans="13:13">
      <c r="M661" s="772"/>
    </row>
    <row r="662" customHeight="1" spans="13:13">
      <c r="M662" s="772"/>
    </row>
    <row r="663" customHeight="1" spans="13:13">
      <c r="M663" s="772"/>
    </row>
    <row r="664" customHeight="1" spans="13:13">
      <c r="M664" s="772"/>
    </row>
    <row r="665" customHeight="1" spans="13:13">
      <c r="M665" s="772"/>
    </row>
    <row r="666" customHeight="1" spans="13:13">
      <c r="M666" s="772"/>
    </row>
    <row r="667" customHeight="1" spans="13:13">
      <c r="M667" s="772"/>
    </row>
    <row r="668" customHeight="1" spans="13:13">
      <c r="M668" s="772"/>
    </row>
    <row r="669" customHeight="1" spans="13:13">
      <c r="M669" s="772"/>
    </row>
    <row r="670" customHeight="1" spans="13:13">
      <c r="M670" s="772"/>
    </row>
    <row r="671" customHeight="1" spans="13:13">
      <c r="M671" s="772"/>
    </row>
    <row r="672" customHeight="1" spans="13:13">
      <c r="M672" s="772"/>
    </row>
    <row r="673" customHeight="1" spans="13:13">
      <c r="M673" s="772"/>
    </row>
    <row r="674" customHeight="1" spans="13:13">
      <c r="M674" s="772"/>
    </row>
    <row r="675" customHeight="1" spans="13:13">
      <c r="M675" s="772"/>
    </row>
    <row r="676" customHeight="1" spans="13:13">
      <c r="M676" s="772"/>
    </row>
    <row r="677" customHeight="1" spans="13:13">
      <c r="M677" s="772"/>
    </row>
    <row r="678" customHeight="1" spans="13:13">
      <c r="M678" s="772"/>
    </row>
    <row r="679" customHeight="1" spans="13:13">
      <c r="M679" s="772"/>
    </row>
    <row r="680" customHeight="1" spans="13:13">
      <c r="M680" s="772"/>
    </row>
    <row r="681" customHeight="1" spans="13:13">
      <c r="M681" s="772"/>
    </row>
    <row r="682" customHeight="1" spans="13:13">
      <c r="M682" s="772"/>
    </row>
    <row r="683" customHeight="1" spans="13:13">
      <c r="M683" s="772"/>
    </row>
    <row r="684" customHeight="1" spans="13:13">
      <c r="M684" s="772"/>
    </row>
    <row r="685" customHeight="1" spans="13:13">
      <c r="M685" s="772"/>
    </row>
    <row r="686" customHeight="1" spans="13:13">
      <c r="M686" s="772"/>
    </row>
    <row r="687" customHeight="1" spans="13:13">
      <c r="M687" s="772"/>
    </row>
    <row r="688" customHeight="1" spans="13:13">
      <c r="M688" s="772"/>
    </row>
    <row r="689" customHeight="1" spans="13:13">
      <c r="M689" s="772"/>
    </row>
    <row r="690" customHeight="1" spans="13:13">
      <c r="M690" s="772"/>
    </row>
    <row r="691" customHeight="1" spans="13:13">
      <c r="M691" s="772"/>
    </row>
    <row r="692" customHeight="1" spans="13:13">
      <c r="M692" s="772"/>
    </row>
    <row r="693" customHeight="1" spans="13:13">
      <c r="M693" s="772"/>
    </row>
    <row r="694" customHeight="1" spans="13:13">
      <c r="M694" s="772"/>
    </row>
    <row r="695" customHeight="1" spans="13:13">
      <c r="M695" s="772"/>
    </row>
    <row r="696" customHeight="1" spans="13:13">
      <c r="M696" s="772"/>
    </row>
    <row r="697" customHeight="1" spans="13:13">
      <c r="M697" s="772"/>
    </row>
    <row r="698" customHeight="1" spans="13:13">
      <c r="M698" s="772"/>
    </row>
    <row r="699" customHeight="1" spans="13:13">
      <c r="M699" s="772"/>
    </row>
    <row r="700" customHeight="1" spans="13:13">
      <c r="M700" s="772"/>
    </row>
    <row r="701" customHeight="1" spans="13:13">
      <c r="M701" s="772"/>
    </row>
    <row r="702" customHeight="1" spans="13:13">
      <c r="M702" s="772"/>
    </row>
    <row r="703" customHeight="1" spans="13:13">
      <c r="M703" s="772"/>
    </row>
    <row r="704" customHeight="1" spans="13:13">
      <c r="M704" s="772"/>
    </row>
    <row r="705" customHeight="1" spans="13:13">
      <c r="M705" s="772"/>
    </row>
    <row r="706" customHeight="1" spans="13:13">
      <c r="M706" s="772"/>
    </row>
    <row r="707" customHeight="1" spans="13:13">
      <c r="M707" s="772"/>
    </row>
    <row r="708" customHeight="1" spans="13:13">
      <c r="M708" s="772"/>
    </row>
    <row r="709" customHeight="1" spans="13:13">
      <c r="M709" s="772"/>
    </row>
    <row r="710" customHeight="1" spans="13:13">
      <c r="M710" s="772"/>
    </row>
    <row r="711" customHeight="1" spans="13:13">
      <c r="M711" s="772"/>
    </row>
    <row r="712" customHeight="1" spans="13:13">
      <c r="M712" s="772"/>
    </row>
    <row r="713" customHeight="1" spans="13:13">
      <c r="M713" s="772"/>
    </row>
    <row r="714" customHeight="1" spans="13:13">
      <c r="M714" s="772"/>
    </row>
    <row r="715" customHeight="1" spans="13:13">
      <c r="M715" s="772"/>
    </row>
    <row r="716" customHeight="1" spans="13:13">
      <c r="M716" s="772"/>
    </row>
    <row r="717" customHeight="1" spans="13:13">
      <c r="M717" s="772"/>
    </row>
    <row r="718" customHeight="1" spans="13:13">
      <c r="M718" s="772"/>
    </row>
    <row r="719" customHeight="1" spans="13:13">
      <c r="M719" s="772"/>
    </row>
    <row r="720" customHeight="1" spans="13:13">
      <c r="M720" s="772"/>
    </row>
    <row r="721" customHeight="1" spans="13:13">
      <c r="M721" s="772"/>
    </row>
    <row r="722" customHeight="1" spans="13:13">
      <c r="M722" s="772"/>
    </row>
    <row r="723" customHeight="1" spans="13:13">
      <c r="M723" s="772"/>
    </row>
    <row r="724" customHeight="1" spans="13:13">
      <c r="M724" s="772"/>
    </row>
    <row r="725" customHeight="1" spans="13:13">
      <c r="M725" s="772"/>
    </row>
    <row r="726" customHeight="1" spans="13:13">
      <c r="M726" s="772"/>
    </row>
    <row r="727" customHeight="1" spans="13:13">
      <c r="M727" s="772"/>
    </row>
    <row r="728" customHeight="1" spans="13:13">
      <c r="M728" s="772"/>
    </row>
    <row r="729" customHeight="1" spans="13:13">
      <c r="M729" s="772"/>
    </row>
    <row r="730" customHeight="1" spans="13:13">
      <c r="M730" s="772"/>
    </row>
    <row r="731" customHeight="1" spans="13:13">
      <c r="M731" s="772"/>
    </row>
    <row r="732" customHeight="1" spans="13:13">
      <c r="M732" s="772"/>
    </row>
    <row r="733" customHeight="1" spans="13:13">
      <c r="M733" s="772"/>
    </row>
    <row r="734" customHeight="1" spans="13:13">
      <c r="M734" s="772"/>
    </row>
    <row r="735" customHeight="1" spans="13:13">
      <c r="M735" s="772"/>
    </row>
    <row r="736" customHeight="1" spans="13:13">
      <c r="M736" s="772"/>
    </row>
    <row r="737" customHeight="1" spans="13:13">
      <c r="M737" s="772"/>
    </row>
    <row r="738" customHeight="1" spans="13:13">
      <c r="M738" s="772"/>
    </row>
    <row r="739" customHeight="1" spans="13:13">
      <c r="M739" s="772"/>
    </row>
    <row r="740" customHeight="1" spans="13:13">
      <c r="M740" s="772"/>
    </row>
    <row r="741" customHeight="1" spans="13:13">
      <c r="M741" s="772"/>
    </row>
    <row r="742" customHeight="1" spans="13:13">
      <c r="M742" s="772"/>
    </row>
    <row r="743" customHeight="1" spans="13:13">
      <c r="M743" s="772"/>
    </row>
    <row r="744" customHeight="1" spans="13:13">
      <c r="M744" s="772"/>
    </row>
    <row r="745" customHeight="1" spans="13:13">
      <c r="M745" s="772"/>
    </row>
    <row r="746" customHeight="1" spans="13:13">
      <c r="M746" s="772"/>
    </row>
    <row r="747" customHeight="1" spans="13:13">
      <c r="M747" s="772"/>
    </row>
    <row r="748" customHeight="1" spans="13:13">
      <c r="M748" s="772"/>
    </row>
    <row r="749" customHeight="1" spans="13:13">
      <c r="M749" s="772"/>
    </row>
    <row r="750" customHeight="1" spans="13:13">
      <c r="M750" s="772"/>
    </row>
    <row r="751" customHeight="1" spans="13:13">
      <c r="M751" s="772"/>
    </row>
    <row r="752" customHeight="1" spans="13:13">
      <c r="M752" s="772"/>
    </row>
    <row r="753" customHeight="1" spans="13:13">
      <c r="M753" s="772"/>
    </row>
    <row r="754" customHeight="1" spans="13:13">
      <c r="M754" s="772"/>
    </row>
    <row r="755" customHeight="1" spans="13:13">
      <c r="M755" s="772"/>
    </row>
    <row r="756" customHeight="1" spans="13:13">
      <c r="M756" s="772"/>
    </row>
    <row r="757" customHeight="1" spans="13:13">
      <c r="M757" s="772"/>
    </row>
    <row r="758" customHeight="1" spans="13:13">
      <c r="M758" s="772"/>
    </row>
    <row r="759" customHeight="1" spans="13:13">
      <c r="M759" s="772"/>
    </row>
    <row r="760" customHeight="1" spans="13:13">
      <c r="M760" s="772"/>
    </row>
    <row r="761" customHeight="1" spans="13:13">
      <c r="M761" s="772"/>
    </row>
    <row r="762" customHeight="1" spans="13:13">
      <c r="M762" s="772"/>
    </row>
    <row r="763" customHeight="1" spans="13:13">
      <c r="M763" s="772"/>
    </row>
    <row r="764" customHeight="1" spans="13:13">
      <c r="M764" s="772"/>
    </row>
    <row r="765" customHeight="1" spans="13:13">
      <c r="M765" s="772"/>
    </row>
    <row r="766" customHeight="1" spans="13:13">
      <c r="M766" s="772"/>
    </row>
    <row r="767" customHeight="1" spans="13:13">
      <c r="M767" s="772"/>
    </row>
    <row r="768" customHeight="1" spans="13:13">
      <c r="M768" s="772"/>
    </row>
    <row r="769" customHeight="1" spans="13:13">
      <c r="M769" s="772"/>
    </row>
    <row r="770" customHeight="1" spans="13:13">
      <c r="M770" s="772"/>
    </row>
    <row r="771" customHeight="1" spans="13:13">
      <c r="M771" s="772"/>
    </row>
    <row r="772" customHeight="1" spans="13:13">
      <c r="M772" s="772"/>
    </row>
    <row r="773" customHeight="1" spans="13:13">
      <c r="M773" s="772"/>
    </row>
    <row r="774" customHeight="1" spans="13:13">
      <c r="M774" s="772"/>
    </row>
    <row r="775" customHeight="1" spans="13:13">
      <c r="M775" s="772"/>
    </row>
    <row r="776" customHeight="1" spans="13:13">
      <c r="M776" s="772"/>
    </row>
    <row r="777" customHeight="1" spans="13:13">
      <c r="M777" s="772"/>
    </row>
    <row r="778" customHeight="1" spans="13:13">
      <c r="M778" s="772"/>
    </row>
    <row r="779" customHeight="1" spans="13:13">
      <c r="M779" s="772"/>
    </row>
    <row r="780" customHeight="1" spans="13:13">
      <c r="M780" s="772"/>
    </row>
    <row r="781" customHeight="1" spans="13:13">
      <c r="M781" s="772"/>
    </row>
    <row r="782" customHeight="1" spans="13:13">
      <c r="M782" s="772"/>
    </row>
    <row r="783" customHeight="1" spans="13:13">
      <c r="M783" s="772"/>
    </row>
    <row r="784" customHeight="1" spans="13:13">
      <c r="M784" s="772"/>
    </row>
    <row r="785" customHeight="1" spans="13:13">
      <c r="M785" s="772"/>
    </row>
    <row r="786" customHeight="1" spans="13:13">
      <c r="M786" s="772"/>
    </row>
    <row r="787" customHeight="1" spans="13:13">
      <c r="M787" s="772"/>
    </row>
    <row r="788" customHeight="1" spans="13:13">
      <c r="M788" s="772"/>
    </row>
    <row r="789" customHeight="1" spans="13:13">
      <c r="M789" s="772"/>
    </row>
    <row r="790" customHeight="1" spans="13:13">
      <c r="M790" s="772"/>
    </row>
    <row r="791" customHeight="1" spans="13:13">
      <c r="M791" s="772"/>
    </row>
    <row r="792" customHeight="1" spans="13:13">
      <c r="M792" s="772"/>
    </row>
    <row r="793" customHeight="1" spans="13:13">
      <c r="M793" s="772"/>
    </row>
    <row r="794" customHeight="1" spans="13:13">
      <c r="M794" s="772"/>
    </row>
    <row r="795" customHeight="1" spans="13:13">
      <c r="M795" s="772"/>
    </row>
    <row r="796" customHeight="1" spans="13:13">
      <c r="M796" s="772"/>
    </row>
    <row r="797" customHeight="1" spans="13:13">
      <c r="M797" s="772"/>
    </row>
    <row r="798" customHeight="1" spans="13:13">
      <c r="M798" s="772"/>
    </row>
    <row r="799" customHeight="1" spans="13:13">
      <c r="M799" s="772"/>
    </row>
    <row r="800" customHeight="1" spans="13:13">
      <c r="M800" s="772"/>
    </row>
    <row r="801" customHeight="1" spans="13:13">
      <c r="M801" s="772"/>
    </row>
    <row r="802" customHeight="1" spans="13:13">
      <c r="M802" s="772"/>
    </row>
    <row r="803" customHeight="1" spans="13:13">
      <c r="M803" s="772"/>
    </row>
    <row r="804" customHeight="1" spans="13:13">
      <c r="M804" s="772"/>
    </row>
    <row r="805" customHeight="1" spans="13:13">
      <c r="M805" s="772"/>
    </row>
    <row r="806" customHeight="1" spans="13:13">
      <c r="M806" s="772"/>
    </row>
    <row r="807" customHeight="1" spans="13:13">
      <c r="M807" s="772"/>
    </row>
    <row r="808" customHeight="1" spans="13:13">
      <c r="M808" s="772"/>
    </row>
    <row r="809" customHeight="1" spans="13:13">
      <c r="M809" s="772"/>
    </row>
    <row r="810" customHeight="1" spans="13:13">
      <c r="M810" s="772"/>
    </row>
    <row r="811" customHeight="1" spans="13:13">
      <c r="M811" s="772"/>
    </row>
    <row r="812" customHeight="1" spans="13:13">
      <c r="M812" s="772"/>
    </row>
    <row r="813" customHeight="1" spans="13:13">
      <c r="M813" s="772"/>
    </row>
    <row r="814" customHeight="1" spans="13:13">
      <c r="M814" s="772"/>
    </row>
    <row r="815" customHeight="1" spans="13:13">
      <c r="M815" s="772"/>
    </row>
    <row r="816" customHeight="1" spans="13:13">
      <c r="M816" s="772"/>
    </row>
    <row r="817" customHeight="1" spans="13:13">
      <c r="M817" s="772"/>
    </row>
    <row r="818" customHeight="1" spans="13:13">
      <c r="M818" s="772"/>
    </row>
    <row r="819" customHeight="1" spans="13:13">
      <c r="M819" s="772"/>
    </row>
    <row r="820" customHeight="1" spans="13:13">
      <c r="M820" s="772"/>
    </row>
    <row r="821" customHeight="1" spans="13:13">
      <c r="M821" s="772"/>
    </row>
    <row r="822" customHeight="1" spans="13:13">
      <c r="M822" s="772"/>
    </row>
    <row r="823" customHeight="1" spans="13:13">
      <c r="M823" s="772"/>
    </row>
    <row r="824" customHeight="1" spans="13:13">
      <c r="M824" s="772"/>
    </row>
    <row r="825" customHeight="1" spans="13:13">
      <c r="M825" s="772"/>
    </row>
    <row r="826" customHeight="1" spans="13:13">
      <c r="M826" s="772"/>
    </row>
    <row r="827" customHeight="1" spans="13:13">
      <c r="M827" s="772"/>
    </row>
    <row r="828" customHeight="1" spans="13:13">
      <c r="M828" s="772"/>
    </row>
    <row r="829" customHeight="1" spans="13:13">
      <c r="M829" s="772"/>
    </row>
    <row r="830" customHeight="1" spans="13:13">
      <c r="M830" s="772"/>
    </row>
    <row r="831" customHeight="1" spans="13:13">
      <c r="M831" s="772"/>
    </row>
    <row r="832" customHeight="1" spans="13:13">
      <c r="M832" s="772"/>
    </row>
    <row r="833" customHeight="1" spans="13:13">
      <c r="M833" s="772"/>
    </row>
    <row r="834" customHeight="1" spans="13:13">
      <c r="M834" s="772"/>
    </row>
    <row r="835" customHeight="1" spans="13:13">
      <c r="M835" s="772"/>
    </row>
    <row r="836" customHeight="1" spans="13:13">
      <c r="M836" s="772"/>
    </row>
    <row r="837" customHeight="1" spans="13:13">
      <c r="M837" s="772"/>
    </row>
    <row r="838" customHeight="1" spans="13:13">
      <c r="M838" s="772"/>
    </row>
    <row r="839" customHeight="1" spans="13:13">
      <c r="M839" s="772"/>
    </row>
    <row r="840" customHeight="1" spans="13:13">
      <c r="M840" s="772"/>
    </row>
    <row r="841" customHeight="1" spans="13:13">
      <c r="M841" s="772"/>
    </row>
    <row r="842" customHeight="1" spans="13:13">
      <c r="M842" s="772"/>
    </row>
    <row r="843" customHeight="1" spans="13:13">
      <c r="M843" s="772"/>
    </row>
    <row r="844" customHeight="1" spans="13:13">
      <c r="M844" s="772"/>
    </row>
    <row r="845" customHeight="1" spans="13:13">
      <c r="M845" s="772"/>
    </row>
    <row r="846" customHeight="1" spans="13:13">
      <c r="M846" s="772"/>
    </row>
    <row r="847" customHeight="1" spans="13:13">
      <c r="M847" s="772"/>
    </row>
    <row r="848" customHeight="1" spans="13:13">
      <c r="M848" s="772"/>
    </row>
    <row r="849" customHeight="1" spans="13:13">
      <c r="M849" s="772"/>
    </row>
    <row r="850" customHeight="1" spans="13:13">
      <c r="M850" s="772"/>
    </row>
    <row r="851" customHeight="1" spans="13:13">
      <c r="M851" s="772"/>
    </row>
    <row r="852" customHeight="1" spans="13:13">
      <c r="M852" s="772"/>
    </row>
    <row r="853" customHeight="1" spans="13:13">
      <c r="M853" s="772"/>
    </row>
    <row r="854" customHeight="1" spans="13:13">
      <c r="M854" s="772"/>
    </row>
    <row r="855" customHeight="1" spans="13:13">
      <c r="M855" s="772"/>
    </row>
    <row r="856" customHeight="1" spans="13:13">
      <c r="M856" s="772"/>
    </row>
    <row r="857" customHeight="1" spans="13:13">
      <c r="M857" s="772"/>
    </row>
    <row r="858" customHeight="1" spans="13:13">
      <c r="M858" s="772"/>
    </row>
    <row r="859" customHeight="1" spans="13:13">
      <c r="M859" s="772"/>
    </row>
    <row r="860" customHeight="1" spans="13:13">
      <c r="M860" s="772"/>
    </row>
    <row r="861" customHeight="1" spans="13:13">
      <c r="M861" s="772"/>
    </row>
    <row r="862" customHeight="1" spans="13:13">
      <c r="M862" s="772"/>
    </row>
    <row r="863" customHeight="1" spans="13:13">
      <c r="M863" s="772"/>
    </row>
    <row r="864" customHeight="1" spans="13:13">
      <c r="M864" s="772"/>
    </row>
    <row r="865" customHeight="1" spans="13:13">
      <c r="M865" s="772"/>
    </row>
    <row r="866" customHeight="1" spans="13:13">
      <c r="M866" s="772"/>
    </row>
    <row r="867" customHeight="1" spans="13:13">
      <c r="M867" s="772"/>
    </row>
    <row r="868" customHeight="1" spans="13:13">
      <c r="M868" s="772"/>
    </row>
    <row r="869" customHeight="1" spans="13:13">
      <c r="M869" s="772"/>
    </row>
    <row r="870" customHeight="1" spans="13:13">
      <c r="M870" s="772"/>
    </row>
    <row r="871" customHeight="1" spans="13:13">
      <c r="M871" s="772"/>
    </row>
    <row r="872" customHeight="1" spans="13:13">
      <c r="M872" s="772"/>
    </row>
    <row r="873" customHeight="1" spans="13:13">
      <c r="M873" s="772"/>
    </row>
    <row r="874" customHeight="1" spans="13:13">
      <c r="M874" s="772"/>
    </row>
    <row r="875" customHeight="1" spans="13:13">
      <c r="M875" s="772"/>
    </row>
    <row r="876" customHeight="1" spans="13:13">
      <c r="M876" s="772"/>
    </row>
    <row r="877" customHeight="1" spans="13:13">
      <c r="M877" s="772"/>
    </row>
    <row r="878" customHeight="1" spans="13:13">
      <c r="M878" s="772"/>
    </row>
    <row r="879" customHeight="1" spans="13:13">
      <c r="M879" s="772"/>
    </row>
    <row r="880" customHeight="1" spans="13:13">
      <c r="M880" s="772"/>
    </row>
    <row r="881" customHeight="1" spans="13:13">
      <c r="M881" s="772"/>
    </row>
    <row r="882" customHeight="1" spans="13:13">
      <c r="M882" s="772"/>
    </row>
    <row r="883" customHeight="1" spans="13:13">
      <c r="M883" s="772"/>
    </row>
    <row r="884" customHeight="1" spans="13:13">
      <c r="M884" s="772"/>
    </row>
    <row r="885" customHeight="1" spans="13:13">
      <c r="M885" s="772"/>
    </row>
    <row r="886" customHeight="1" spans="13:13">
      <c r="M886" s="772"/>
    </row>
    <row r="887" customHeight="1" spans="13:13">
      <c r="M887" s="772"/>
    </row>
    <row r="888" customHeight="1" spans="13:13">
      <c r="M888" s="772"/>
    </row>
    <row r="889" customHeight="1" spans="13:13">
      <c r="M889" s="772"/>
    </row>
    <row r="890" customHeight="1" spans="13:13">
      <c r="M890" s="772"/>
    </row>
    <row r="891" customHeight="1" spans="13:13">
      <c r="M891" s="772"/>
    </row>
    <row r="892" customHeight="1" spans="13:13">
      <c r="M892" s="772"/>
    </row>
    <row r="893" customHeight="1" spans="13:13">
      <c r="M893" s="772"/>
    </row>
    <row r="894" customHeight="1" spans="13:13">
      <c r="M894" s="772"/>
    </row>
    <row r="895" customHeight="1" spans="13:13">
      <c r="M895" s="772"/>
    </row>
    <row r="896" customHeight="1" spans="13:13">
      <c r="M896" s="772"/>
    </row>
    <row r="897" customHeight="1" spans="13:13">
      <c r="M897" s="772"/>
    </row>
    <row r="898" customHeight="1" spans="13:13">
      <c r="M898" s="772"/>
    </row>
    <row r="899" customHeight="1" spans="13:13">
      <c r="M899" s="772"/>
    </row>
    <row r="900" customHeight="1" spans="13:13">
      <c r="M900" s="772"/>
    </row>
    <row r="901" customHeight="1" spans="13:13">
      <c r="M901" s="772"/>
    </row>
    <row r="902" customHeight="1" spans="13:13">
      <c r="M902" s="772"/>
    </row>
    <row r="903" customHeight="1" spans="13:13">
      <c r="M903" s="772"/>
    </row>
    <row r="904" customHeight="1" spans="13:13">
      <c r="M904" s="772"/>
    </row>
    <row r="905" customHeight="1" spans="13:13">
      <c r="M905" s="772"/>
    </row>
    <row r="906" customHeight="1" spans="13:13">
      <c r="M906" s="772"/>
    </row>
    <row r="907" customHeight="1" spans="13:13">
      <c r="M907" s="772"/>
    </row>
    <row r="908" customHeight="1" spans="13:13">
      <c r="M908" s="772"/>
    </row>
    <row r="909" customHeight="1" spans="13:13">
      <c r="M909" s="772"/>
    </row>
    <row r="910" customHeight="1" spans="13:13">
      <c r="M910" s="772"/>
    </row>
    <row r="911" customHeight="1" spans="13:13">
      <c r="M911" s="772"/>
    </row>
    <row r="912" customHeight="1" spans="13:13">
      <c r="M912" s="772"/>
    </row>
    <row r="913" customHeight="1" spans="13:13">
      <c r="M913" s="772"/>
    </row>
    <row r="914" customHeight="1" spans="13:13">
      <c r="M914" s="772"/>
    </row>
    <row r="915" customHeight="1" spans="13:13">
      <c r="M915" s="772"/>
    </row>
    <row r="916" customHeight="1" spans="13:13">
      <c r="M916" s="772"/>
    </row>
    <row r="917" customHeight="1" spans="13:13">
      <c r="M917" s="772"/>
    </row>
    <row r="918" customHeight="1" spans="13:13">
      <c r="M918" s="772"/>
    </row>
    <row r="919" customHeight="1" spans="13:13">
      <c r="M919" s="772"/>
    </row>
    <row r="920" customHeight="1" spans="13:13">
      <c r="M920" s="772"/>
    </row>
    <row r="921" customHeight="1" spans="13:13">
      <c r="M921" s="772"/>
    </row>
    <row r="922" customHeight="1" spans="13:13">
      <c r="M922" s="772"/>
    </row>
    <row r="923" customHeight="1" spans="13:13">
      <c r="M923" s="772"/>
    </row>
    <row r="924" customHeight="1" spans="13:13">
      <c r="M924" s="772"/>
    </row>
    <row r="925" customHeight="1" spans="13:13">
      <c r="M925" s="772"/>
    </row>
    <row r="926" customHeight="1" spans="13:13">
      <c r="M926" s="772"/>
    </row>
    <row r="927" customHeight="1" spans="13:13">
      <c r="M927" s="772"/>
    </row>
    <row r="928" customHeight="1" spans="13:13">
      <c r="M928" s="772"/>
    </row>
    <row r="929" customHeight="1" spans="13:13">
      <c r="M929" s="772"/>
    </row>
    <row r="930" customHeight="1" spans="13:13">
      <c r="M930" s="772"/>
    </row>
    <row r="931" customHeight="1" spans="13:13">
      <c r="M931" s="772"/>
    </row>
    <row r="932" customHeight="1" spans="13:13">
      <c r="M932" s="772"/>
    </row>
    <row r="933" customHeight="1" spans="13:13">
      <c r="M933" s="772"/>
    </row>
    <row r="934" customHeight="1" spans="13:13">
      <c r="M934" s="772"/>
    </row>
    <row r="935" customHeight="1" spans="13:13">
      <c r="M935" s="772"/>
    </row>
    <row r="936" customHeight="1" spans="13:13">
      <c r="M936" s="772"/>
    </row>
    <row r="937" customHeight="1" spans="13:13">
      <c r="M937" s="772"/>
    </row>
    <row r="938" customHeight="1" spans="13:13">
      <c r="M938" s="772"/>
    </row>
    <row r="939" customHeight="1" spans="13:13">
      <c r="M939" s="772"/>
    </row>
    <row r="940" customHeight="1" spans="13:13">
      <c r="M940" s="772"/>
    </row>
    <row r="941" customHeight="1" spans="13:13">
      <c r="M941" s="772"/>
    </row>
    <row r="942" customHeight="1" spans="13:13">
      <c r="M942" s="772"/>
    </row>
    <row r="943" customHeight="1" spans="13:13">
      <c r="M943" s="772"/>
    </row>
    <row r="944" customHeight="1" spans="13:13">
      <c r="M944" s="772"/>
    </row>
    <row r="945" customHeight="1" spans="13:13">
      <c r="M945" s="772"/>
    </row>
    <row r="946" customHeight="1" spans="13:13">
      <c r="M946" s="772"/>
    </row>
    <row r="947" customHeight="1" spans="13:13">
      <c r="M947" s="772"/>
    </row>
    <row r="948" customHeight="1" spans="13:13">
      <c r="M948" s="772"/>
    </row>
    <row r="949" customHeight="1" spans="13:13">
      <c r="M949" s="772"/>
    </row>
    <row r="950" customHeight="1" spans="13:13">
      <c r="M950" s="772"/>
    </row>
    <row r="951" customHeight="1" spans="13:13">
      <c r="M951" s="772"/>
    </row>
    <row r="952" customHeight="1" spans="13:13">
      <c r="M952" s="772"/>
    </row>
    <row r="953" customHeight="1" spans="13:13">
      <c r="M953" s="772"/>
    </row>
    <row r="954" customHeight="1" spans="13:13">
      <c r="M954" s="772"/>
    </row>
    <row r="955" customHeight="1" spans="13:13">
      <c r="M955" s="772"/>
    </row>
    <row r="956" customHeight="1" spans="13:13">
      <c r="M956" s="772"/>
    </row>
    <row r="957" customHeight="1" spans="13:13">
      <c r="M957" s="772"/>
    </row>
    <row r="958" customHeight="1" spans="13:13">
      <c r="M958" s="772"/>
    </row>
    <row r="959" customHeight="1" spans="13:13">
      <c r="M959" s="772"/>
    </row>
    <row r="960" customHeight="1" spans="13:13">
      <c r="M960" s="772"/>
    </row>
    <row r="961" customHeight="1" spans="13:13">
      <c r="M961" s="772"/>
    </row>
    <row r="962" customHeight="1" spans="13:13">
      <c r="M962" s="772"/>
    </row>
    <row r="963" customHeight="1" spans="13:13">
      <c r="M963" s="772"/>
    </row>
    <row r="964" customHeight="1" spans="13:13">
      <c r="M964" s="772"/>
    </row>
    <row r="965" customHeight="1" spans="13:13">
      <c r="M965" s="772"/>
    </row>
    <row r="966" customHeight="1" spans="13:13">
      <c r="M966" s="772"/>
    </row>
    <row r="967" customHeight="1" spans="13:13">
      <c r="M967" s="772"/>
    </row>
    <row r="968" customHeight="1" spans="13:13">
      <c r="M968" s="772"/>
    </row>
    <row r="969" customHeight="1" spans="13:13">
      <c r="M969" s="772"/>
    </row>
    <row r="970" customHeight="1" spans="13:13">
      <c r="M970" s="772"/>
    </row>
    <row r="971" customHeight="1" spans="13:13">
      <c r="M971" s="772"/>
    </row>
    <row r="972" customHeight="1" spans="13:13">
      <c r="M972" s="772"/>
    </row>
    <row r="973" customHeight="1" spans="13:13">
      <c r="M973" s="772"/>
    </row>
    <row r="974" customHeight="1" spans="13:13">
      <c r="M974" s="772"/>
    </row>
    <row r="975" customHeight="1" spans="13:13">
      <c r="M975" s="772"/>
    </row>
    <row r="976" customHeight="1" spans="13:13">
      <c r="M976" s="772"/>
    </row>
    <row r="977" customHeight="1" spans="13:13">
      <c r="M977" s="772"/>
    </row>
    <row r="978" customHeight="1" spans="13:13">
      <c r="M978" s="772"/>
    </row>
    <row r="979" customHeight="1" spans="13:13">
      <c r="M979" s="772"/>
    </row>
    <row r="980" customHeight="1" spans="13:13">
      <c r="M980" s="772"/>
    </row>
    <row r="981" customHeight="1" spans="13:13">
      <c r="M981" s="772"/>
    </row>
    <row r="982" customHeight="1" spans="13:13">
      <c r="M982" s="772"/>
    </row>
    <row r="983" customHeight="1" spans="13:13">
      <c r="M983" s="772"/>
    </row>
    <row r="984" customHeight="1" spans="13:13">
      <c r="M984" s="772"/>
    </row>
    <row r="985" customHeight="1" spans="13:13">
      <c r="M985" s="772"/>
    </row>
    <row r="986" customHeight="1" spans="13:13">
      <c r="M986" s="772"/>
    </row>
    <row r="987" customHeight="1" spans="13:13">
      <c r="M987" s="772"/>
    </row>
    <row r="988" customHeight="1" spans="13:13">
      <c r="M988" s="772"/>
    </row>
    <row r="989" customHeight="1" spans="13:13">
      <c r="M989" s="772"/>
    </row>
    <row r="990" customHeight="1" spans="13:13">
      <c r="M990" s="772"/>
    </row>
    <row r="991" customHeight="1" spans="13:13">
      <c r="M991" s="772"/>
    </row>
    <row r="992" customHeight="1" spans="13:13">
      <c r="M992" s="772"/>
    </row>
    <row r="993" customHeight="1" spans="13:13">
      <c r="M993" s="772"/>
    </row>
    <row r="994" customHeight="1" spans="13:13">
      <c r="M994" s="772"/>
    </row>
    <row r="995" customHeight="1" spans="13:13">
      <c r="M995" s="772"/>
    </row>
    <row r="996" customHeight="1" spans="13:13">
      <c r="M996" s="772"/>
    </row>
    <row r="997" customHeight="1" spans="13:13">
      <c r="M997" s="772"/>
    </row>
    <row r="998" customHeight="1" spans="13:13">
      <c r="M998" s="772"/>
    </row>
    <row r="999" customHeight="1" spans="13:13">
      <c r="M999" s="772"/>
    </row>
    <row r="1000" customHeight="1" spans="13:13">
      <c r="M1000" s="772"/>
    </row>
    <row r="1001" customHeight="1" spans="13:13">
      <c r="M1001" s="772"/>
    </row>
    <row r="1002" customHeight="1" spans="13:13">
      <c r="M1002" s="772"/>
    </row>
    <row r="1003" customHeight="1" spans="13:13">
      <c r="M1003" s="772"/>
    </row>
    <row r="1004" customHeight="1" spans="13:13">
      <c r="M1004" s="772"/>
    </row>
    <row r="1005" customHeight="1" spans="13:13">
      <c r="M1005" s="772"/>
    </row>
    <row r="1006" customHeight="1" spans="13:13">
      <c r="M1006" s="772"/>
    </row>
    <row r="1007" customHeight="1" spans="13:13">
      <c r="M1007" s="772"/>
    </row>
    <row r="1008" customHeight="1" spans="13:13">
      <c r="M1008" s="772"/>
    </row>
    <row r="1009" customHeight="1" spans="13:13">
      <c r="M1009" s="772"/>
    </row>
    <row r="1010" customHeight="1" spans="13:13">
      <c r="M1010" s="772"/>
    </row>
    <row r="1011" customHeight="1" spans="13:13">
      <c r="M1011" s="772"/>
    </row>
    <row r="1012" customHeight="1" spans="13:13">
      <c r="M1012" s="772"/>
    </row>
    <row r="1013" customHeight="1" spans="13:13">
      <c r="M1013" s="772"/>
    </row>
    <row r="1014" customHeight="1" spans="13:13">
      <c r="M1014" s="772"/>
    </row>
    <row r="1015" customHeight="1" spans="13:13">
      <c r="M1015" s="772"/>
    </row>
    <row r="1016" customHeight="1" spans="13:13">
      <c r="M1016" s="772"/>
    </row>
    <row r="1017" customHeight="1" spans="13:13">
      <c r="M1017" s="772"/>
    </row>
    <row r="1018" customHeight="1" spans="13:13">
      <c r="M1018" s="772"/>
    </row>
    <row r="1019" customHeight="1" spans="13:13">
      <c r="M1019" s="772"/>
    </row>
    <row r="1020" customHeight="1" spans="13:13">
      <c r="M1020" s="772"/>
    </row>
    <row r="1021" customHeight="1" spans="13:13">
      <c r="M1021" s="772"/>
    </row>
    <row r="1022" customHeight="1" spans="13:13">
      <c r="M1022" s="772"/>
    </row>
    <row r="1023" customHeight="1" spans="13:13">
      <c r="M1023" s="772"/>
    </row>
    <row r="1024" customHeight="1" spans="13:13">
      <c r="M1024" s="772"/>
    </row>
    <row r="1025" customHeight="1" spans="13:13">
      <c r="M1025" s="772"/>
    </row>
    <row r="1026" customHeight="1" spans="13:13">
      <c r="M1026" s="772"/>
    </row>
    <row r="1027" customHeight="1" spans="13:13">
      <c r="M1027" s="772"/>
    </row>
    <row r="1028" customHeight="1" spans="13:13">
      <c r="M1028" s="772"/>
    </row>
    <row r="1029" customHeight="1" spans="13:13">
      <c r="M1029" s="772"/>
    </row>
    <row r="1030" customHeight="1" spans="13:13">
      <c r="M1030" s="772"/>
    </row>
    <row r="1031" customHeight="1" spans="13:13">
      <c r="M1031" s="772"/>
    </row>
    <row r="1032" customHeight="1" spans="13:13">
      <c r="M1032" s="772"/>
    </row>
    <row r="1033" customHeight="1" spans="13:13">
      <c r="M1033" s="772"/>
    </row>
    <row r="1034" customHeight="1" spans="13:13">
      <c r="M1034" s="772"/>
    </row>
    <row r="1035" customHeight="1" spans="13:13">
      <c r="M1035" s="772"/>
    </row>
    <row r="1036" customHeight="1" spans="13:13">
      <c r="M1036" s="772"/>
    </row>
    <row r="1037" customHeight="1" spans="13:13">
      <c r="M1037" s="772"/>
    </row>
    <row r="1038" customHeight="1" spans="13:13">
      <c r="M1038" s="772"/>
    </row>
    <row r="1039" customHeight="1" spans="13:13">
      <c r="M1039" s="772"/>
    </row>
    <row r="1040" customHeight="1" spans="13:13">
      <c r="M1040" s="772"/>
    </row>
    <row r="1041" customHeight="1" spans="13:13">
      <c r="M1041" s="772"/>
    </row>
    <row r="1042" customHeight="1" spans="13:13">
      <c r="M1042" s="772"/>
    </row>
    <row r="1043" customHeight="1" spans="13:13">
      <c r="M1043" s="772"/>
    </row>
    <row r="1044" customHeight="1" spans="13:13">
      <c r="M1044" s="772"/>
    </row>
    <row r="1045" customHeight="1" spans="13:13">
      <c r="M1045" s="772"/>
    </row>
    <row r="1046" customHeight="1" spans="13:13">
      <c r="M1046" s="772"/>
    </row>
    <row r="1047" customHeight="1" spans="13:13">
      <c r="M1047" s="772"/>
    </row>
    <row r="1048" customHeight="1" spans="13:13">
      <c r="M1048" s="772"/>
    </row>
    <row r="1049" customHeight="1" spans="13:13">
      <c r="M1049" s="772"/>
    </row>
    <row r="1050" customHeight="1" spans="13:13">
      <c r="M1050" s="772"/>
    </row>
    <row r="1051" customHeight="1" spans="13:13">
      <c r="M1051" s="772"/>
    </row>
    <row r="1052" customHeight="1" spans="13:13">
      <c r="M1052" s="772"/>
    </row>
    <row r="1053" customHeight="1" spans="13:13">
      <c r="M1053" s="772"/>
    </row>
    <row r="1054" customHeight="1" spans="13:13">
      <c r="M1054" s="772"/>
    </row>
    <row r="1055" customHeight="1" spans="13:13">
      <c r="M1055" s="772"/>
    </row>
    <row r="1056" customHeight="1" spans="13:13">
      <c r="M1056" s="772"/>
    </row>
    <row r="1057" customHeight="1" spans="13:13">
      <c r="M1057" s="772"/>
    </row>
    <row r="1058" customHeight="1" spans="13:13">
      <c r="M1058" s="772"/>
    </row>
    <row r="1059" customHeight="1" spans="13:13">
      <c r="M1059" s="772"/>
    </row>
    <row r="1060" customHeight="1" spans="13:13">
      <c r="M1060" s="772"/>
    </row>
    <row r="1061" customHeight="1" spans="13:13">
      <c r="M1061" s="772"/>
    </row>
    <row r="1062" customHeight="1" spans="13:13">
      <c r="M1062" s="772"/>
    </row>
    <row r="1063" customHeight="1" spans="13:13">
      <c r="M1063" s="772"/>
    </row>
    <row r="1064" customHeight="1" spans="13:13">
      <c r="M1064" s="772"/>
    </row>
    <row r="1065" customHeight="1" spans="13:13">
      <c r="M1065" s="772"/>
    </row>
    <row r="1066" customHeight="1" spans="13:13">
      <c r="M1066" s="772"/>
    </row>
    <row r="1067" customHeight="1" spans="13:13">
      <c r="M1067" s="772"/>
    </row>
    <row r="1068" customHeight="1" spans="13:13">
      <c r="M1068" s="772"/>
    </row>
    <row r="1069" customHeight="1" spans="13:13">
      <c r="M1069" s="772"/>
    </row>
    <row r="1070" customHeight="1" spans="13:13">
      <c r="M1070" s="772"/>
    </row>
    <row r="1071" customHeight="1" spans="13:13">
      <c r="M1071" s="772"/>
    </row>
    <row r="1072" customHeight="1" spans="13:13">
      <c r="M1072" s="772"/>
    </row>
    <row r="1073" customHeight="1" spans="13:13">
      <c r="M1073" s="772"/>
    </row>
    <row r="1074" customHeight="1" spans="13:13">
      <c r="M1074" s="772"/>
    </row>
    <row r="1075" customHeight="1" spans="13:13">
      <c r="M1075" s="772"/>
    </row>
    <row r="1076" customHeight="1" spans="13:13">
      <c r="M1076" s="772"/>
    </row>
    <row r="1077" customHeight="1" spans="13:13">
      <c r="M1077" s="772"/>
    </row>
    <row r="1078" customHeight="1" spans="13:13">
      <c r="M1078" s="772"/>
    </row>
    <row r="1079" customHeight="1" spans="13:13">
      <c r="M1079" s="772"/>
    </row>
    <row r="1080" customHeight="1" spans="13:13">
      <c r="M1080" s="772"/>
    </row>
    <row r="1081" customHeight="1" spans="13:13">
      <c r="M1081" s="772"/>
    </row>
    <row r="1082" customHeight="1" spans="13:13">
      <c r="M1082" s="772"/>
    </row>
    <row r="1083" customHeight="1" spans="13:13">
      <c r="M1083" s="772"/>
    </row>
    <row r="1084" customHeight="1" spans="13:13">
      <c r="M1084" s="772"/>
    </row>
    <row r="1085" customHeight="1" spans="13:13">
      <c r="M1085" s="772"/>
    </row>
    <row r="1086" customHeight="1" spans="13:13">
      <c r="M1086" s="772"/>
    </row>
    <row r="1087" customHeight="1" spans="13:13">
      <c r="M1087" s="772"/>
    </row>
    <row r="1088" customHeight="1" spans="13:13">
      <c r="M1088" s="772"/>
    </row>
    <row r="1089" customHeight="1" spans="13:13">
      <c r="M1089" s="772"/>
    </row>
    <row r="1090" customHeight="1" spans="13:13">
      <c r="M1090" s="772"/>
    </row>
    <row r="1091" customHeight="1" spans="13:13">
      <c r="M1091" s="772"/>
    </row>
    <row r="1092" customHeight="1" spans="13:13">
      <c r="M1092" s="772"/>
    </row>
    <row r="1093" customHeight="1" spans="13:13">
      <c r="M1093" s="772"/>
    </row>
    <row r="1094" customHeight="1" spans="13:13">
      <c r="M1094" s="772"/>
    </row>
    <row r="1095" customHeight="1" spans="13:13">
      <c r="M1095" s="772"/>
    </row>
    <row r="1096" customHeight="1" spans="13:13">
      <c r="M1096" s="772"/>
    </row>
    <row r="1097" customHeight="1" spans="13:13">
      <c r="M1097" s="772"/>
    </row>
    <row r="1098" customHeight="1" spans="13:13">
      <c r="M1098" s="772"/>
    </row>
    <row r="1099" customHeight="1" spans="13:13">
      <c r="M1099" s="772"/>
    </row>
    <row r="1100" customHeight="1" spans="13:13">
      <c r="M1100" s="772"/>
    </row>
    <row r="1101" customHeight="1" spans="13:13">
      <c r="M1101" s="772"/>
    </row>
    <row r="1102" customHeight="1" spans="13:13">
      <c r="M1102" s="772"/>
    </row>
    <row r="1103" customHeight="1" spans="13:13">
      <c r="M1103" s="772"/>
    </row>
    <row r="1104" customHeight="1" spans="13:13">
      <c r="M1104" s="772"/>
    </row>
    <row r="1105" customHeight="1" spans="13:13">
      <c r="M1105" s="772"/>
    </row>
    <row r="1106" customHeight="1" spans="13:13">
      <c r="M1106" s="772"/>
    </row>
    <row r="1107" customHeight="1" spans="13:13">
      <c r="M1107" s="772"/>
    </row>
    <row r="1108" customHeight="1" spans="13:13">
      <c r="M1108" s="772"/>
    </row>
    <row r="1109" customHeight="1" spans="13:13">
      <c r="M1109" s="772"/>
    </row>
    <row r="1110" customHeight="1" spans="13:13">
      <c r="M1110" s="772"/>
    </row>
    <row r="1111" customHeight="1" spans="13:13">
      <c r="M1111" s="772"/>
    </row>
    <row r="1112" customHeight="1" spans="13:13">
      <c r="M1112" s="772"/>
    </row>
    <row r="1113" customHeight="1" spans="13:13">
      <c r="M1113" s="772"/>
    </row>
    <row r="1114" customHeight="1" spans="13:13">
      <c r="M1114" s="772"/>
    </row>
    <row r="1115" customHeight="1" spans="13:13">
      <c r="M1115" s="772"/>
    </row>
    <row r="1116" customHeight="1" spans="13:13">
      <c r="M1116" s="772"/>
    </row>
    <row r="1117" customHeight="1" spans="13:13">
      <c r="M1117" s="772"/>
    </row>
    <row r="1118" customHeight="1" spans="13:13">
      <c r="M1118" s="772"/>
    </row>
    <row r="1119" customHeight="1" spans="13:13">
      <c r="M1119" s="772"/>
    </row>
    <row r="1120" customHeight="1" spans="13:13">
      <c r="M1120" s="772"/>
    </row>
    <row r="1121" customHeight="1" spans="13:13">
      <c r="M1121" s="772"/>
    </row>
    <row r="1122" customHeight="1" spans="13:13">
      <c r="M1122" s="772"/>
    </row>
    <row r="1123" customHeight="1" spans="13:13">
      <c r="M1123" s="772"/>
    </row>
    <row r="1124" customHeight="1" spans="13:13">
      <c r="M1124" s="772"/>
    </row>
    <row r="1125" customHeight="1" spans="13:13">
      <c r="M1125" s="772"/>
    </row>
    <row r="1126" customHeight="1" spans="13:13">
      <c r="M1126" s="772"/>
    </row>
    <row r="1127" customHeight="1" spans="13:13">
      <c r="M1127" s="772"/>
    </row>
    <row r="1128" customHeight="1" spans="13:13">
      <c r="M1128" s="772"/>
    </row>
    <row r="1129" customHeight="1" spans="13:13">
      <c r="M1129" s="772"/>
    </row>
    <row r="1130" customHeight="1" spans="13:13">
      <c r="M1130" s="772"/>
    </row>
    <row r="1131" customHeight="1" spans="13:13">
      <c r="M1131" s="772"/>
    </row>
    <row r="1132" customHeight="1" spans="13:13">
      <c r="M1132" s="772"/>
    </row>
    <row r="1133" customHeight="1" spans="13:13">
      <c r="M1133" s="772"/>
    </row>
    <row r="1134" customHeight="1" spans="13:13">
      <c r="M1134" s="772"/>
    </row>
    <row r="1135" customHeight="1" spans="13:13">
      <c r="M1135" s="772"/>
    </row>
    <row r="1136" customHeight="1" spans="13:13">
      <c r="M1136" s="772"/>
    </row>
    <row r="1137" customHeight="1" spans="13:13">
      <c r="M1137" s="772"/>
    </row>
    <row r="1138" customHeight="1" spans="13:13">
      <c r="M1138" s="772"/>
    </row>
    <row r="1139" customHeight="1" spans="13:13">
      <c r="M1139" s="772"/>
    </row>
    <row r="1140" customHeight="1" spans="13:13">
      <c r="M1140" s="772"/>
    </row>
    <row r="1141" customHeight="1" spans="13:13">
      <c r="M1141" s="772"/>
    </row>
    <row r="1142" customHeight="1" spans="13:13">
      <c r="M1142" s="772"/>
    </row>
    <row r="1143" customHeight="1" spans="13:13">
      <c r="M1143" s="772"/>
    </row>
    <row r="1144" customHeight="1" spans="13:13">
      <c r="M1144" s="772"/>
    </row>
    <row r="1145" customHeight="1" spans="13:13">
      <c r="M1145" s="772"/>
    </row>
    <row r="1146" customHeight="1" spans="13:13">
      <c r="M1146" s="772"/>
    </row>
    <row r="1147" customHeight="1" spans="13:13">
      <c r="M1147" s="772"/>
    </row>
    <row r="1148" customHeight="1" spans="13:13">
      <c r="M1148" s="772"/>
    </row>
    <row r="1149" customHeight="1" spans="13:13">
      <c r="M1149" s="772"/>
    </row>
    <row r="1150" customHeight="1" spans="13:13">
      <c r="M1150" s="772"/>
    </row>
    <row r="1151" customHeight="1" spans="13:13">
      <c r="M1151" s="772"/>
    </row>
    <row r="1152" customHeight="1" spans="13:13">
      <c r="M1152" s="772"/>
    </row>
    <row r="1153" customHeight="1" spans="13:13">
      <c r="M1153" s="772"/>
    </row>
    <row r="1154" customHeight="1" spans="13:13">
      <c r="M1154" s="772"/>
    </row>
    <row r="1155" customHeight="1" spans="13:13">
      <c r="M1155" s="772"/>
    </row>
    <row r="1156" customHeight="1" spans="13:13">
      <c r="M1156" s="772"/>
    </row>
    <row r="1157" customHeight="1" spans="13:13">
      <c r="M1157" s="772"/>
    </row>
    <row r="1158" customHeight="1" spans="13:13">
      <c r="M1158" s="772"/>
    </row>
  </sheetData>
  <mergeCells count="751">
    <mergeCell ref="A1:M1"/>
    <mergeCell ref="A2:M2"/>
    <mergeCell ref="F5:I5"/>
    <mergeCell ref="F6:I6"/>
    <mergeCell ref="F7:I7"/>
    <mergeCell ref="F8:I8"/>
    <mergeCell ref="F9:I9"/>
    <mergeCell ref="F12:I12"/>
    <mergeCell ref="F13:I13"/>
    <mergeCell ref="F14:I14"/>
    <mergeCell ref="F15:I15"/>
    <mergeCell ref="F16:I16"/>
    <mergeCell ref="B19:F19"/>
    <mergeCell ref="B20:F20"/>
    <mergeCell ref="D23:F23"/>
    <mergeCell ref="D24:F24"/>
    <mergeCell ref="B26:F26"/>
    <mergeCell ref="C27:J27"/>
    <mergeCell ref="C28:L28"/>
    <mergeCell ref="D29:F29"/>
    <mergeCell ref="D30:F30"/>
    <mergeCell ref="D31:F31"/>
    <mergeCell ref="D32:F32"/>
    <mergeCell ref="D33:F33"/>
    <mergeCell ref="D34:F34"/>
    <mergeCell ref="C35:H35"/>
    <mergeCell ref="C36:K36"/>
    <mergeCell ref="D37:F37"/>
    <mergeCell ref="D38:F38"/>
    <mergeCell ref="D39:F39"/>
    <mergeCell ref="D40:F40"/>
    <mergeCell ref="D41:F41"/>
    <mergeCell ref="D42:F42"/>
    <mergeCell ref="D43:F43"/>
    <mergeCell ref="D44:F44"/>
    <mergeCell ref="C45:H45"/>
    <mergeCell ref="C46:L46"/>
    <mergeCell ref="D47:F47"/>
    <mergeCell ref="D48:F48"/>
    <mergeCell ref="D49:F49"/>
    <mergeCell ref="D50:F50"/>
    <mergeCell ref="C51:H51"/>
    <mergeCell ref="C52:K52"/>
    <mergeCell ref="D53:F53"/>
    <mergeCell ref="D54:F54"/>
    <mergeCell ref="D55:F55"/>
    <mergeCell ref="D56:F56"/>
    <mergeCell ref="D57:F57"/>
    <mergeCell ref="D58:F58"/>
    <mergeCell ref="C59:H59"/>
    <mergeCell ref="C60:L60"/>
    <mergeCell ref="D61:F61"/>
    <mergeCell ref="D62:F62"/>
    <mergeCell ref="D63:F63"/>
    <mergeCell ref="D64:F64"/>
    <mergeCell ref="D65:F65"/>
    <mergeCell ref="D66:F66"/>
    <mergeCell ref="C67:H67"/>
    <mergeCell ref="C68:K68"/>
    <mergeCell ref="D69:F69"/>
    <mergeCell ref="D70:F70"/>
    <mergeCell ref="D71:F71"/>
    <mergeCell ref="D72:F72"/>
    <mergeCell ref="D73:F73"/>
    <mergeCell ref="D74:F74"/>
    <mergeCell ref="D75:F75"/>
    <mergeCell ref="D76:F76"/>
    <mergeCell ref="C77:H77"/>
    <mergeCell ref="C78:L78"/>
    <mergeCell ref="D79:F79"/>
    <mergeCell ref="D80:F80"/>
    <mergeCell ref="D81:F81"/>
    <mergeCell ref="D82:F82"/>
    <mergeCell ref="D83:F83"/>
    <mergeCell ref="D84:F84"/>
    <mergeCell ref="D85:F85"/>
    <mergeCell ref="D86:F86"/>
    <mergeCell ref="C87:H87"/>
    <mergeCell ref="C88:K88"/>
    <mergeCell ref="D89:F89"/>
    <mergeCell ref="D90:F90"/>
    <mergeCell ref="D91:F91"/>
    <mergeCell ref="D92:F92"/>
    <mergeCell ref="D93:F93"/>
    <mergeCell ref="D94:F94"/>
    <mergeCell ref="D95:F95"/>
    <mergeCell ref="D96:F96"/>
    <mergeCell ref="D97:F97"/>
    <mergeCell ref="C98:H98"/>
    <mergeCell ref="C99:L99"/>
    <mergeCell ref="D100:F100"/>
    <mergeCell ref="D101:F101"/>
    <mergeCell ref="D102:F102"/>
    <mergeCell ref="D103:F103"/>
    <mergeCell ref="D104:F104"/>
    <mergeCell ref="D105:F105"/>
    <mergeCell ref="D106:F106"/>
    <mergeCell ref="D107:F107"/>
    <mergeCell ref="D108:F108"/>
    <mergeCell ref="D109:F109"/>
    <mergeCell ref="D110:F110"/>
    <mergeCell ref="D111:F111"/>
    <mergeCell ref="D112:F112"/>
    <mergeCell ref="C113:H113"/>
    <mergeCell ref="C114:L114"/>
    <mergeCell ref="D115:F115"/>
    <mergeCell ref="D116:F116"/>
    <mergeCell ref="D117:F117"/>
    <mergeCell ref="D118:F118"/>
    <mergeCell ref="D119:F119"/>
    <mergeCell ref="D120:F120"/>
    <mergeCell ref="D121:F121"/>
    <mergeCell ref="D122:F122"/>
    <mergeCell ref="D123:F123"/>
    <mergeCell ref="D124:F124"/>
    <mergeCell ref="C125:H125"/>
    <mergeCell ref="C126:L126"/>
    <mergeCell ref="D127:F127"/>
    <mergeCell ref="D128:F128"/>
    <mergeCell ref="D129:F129"/>
    <mergeCell ref="D130:F130"/>
    <mergeCell ref="D131:F131"/>
    <mergeCell ref="D132:F132"/>
    <mergeCell ref="D133:F133"/>
    <mergeCell ref="D134:F134"/>
    <mergeCell ref="D135:F135"/>
    <mergeCell ref="D136:F136"/>
    <mergeCell ref="D137:F137"/>
    <mergeCell ref="D138:F138"/>
    <mergeCell ref="D139:F139"/>
    <mergeCell ref="D140:F140"/>
    <mergeCell ref="D141:F141"/>
    <mergeCell ref="C142:H142"/>
    <mergeCell ref="C143:L143"/>
    <mergeCell ref="D144:F144"/>
    <mergeCell ref="D145:F145"/>
    <mergeCell ref="D146:F146"/>
    <mergeCell ref="D147:F147"/>
    <mergeCell ref="D148:F148"/>
    <mergeCell ref="D149:F149"/>
    <mergeCell ref="D150:F150"/>
    <mergeCell ref="D151:F151"/>
    <mergeCell ref="C152:H152"/>
    <mergeCell ref="C153:L153"/>
    <mergeCell ref="D154:F154"/>
    <mergeCell ref="D155:F155"/>
    <mergeCell ref="D156:F156"/>
    <mergeCell ref="D157:F157"/>
    <mergeCell ref="D158:F158"/>
    <mergeCell ref="D159:F159"/>
    <mergeCell ref="C160:H160"/>
    <mergeCell ref="C161:L161"/>
    <mergeCell ref="D162:F162"/>
    <mergeCell ref="D163:F163"/>
    <mergeCell ref="D164:F164"/>
    <mergeCell ref="D165:F165"/>
    <mergeCell ref="D166:F166"/>
    <mergeCell ref="D167:F167"/>
    <mergeCell ref="D168:F168"/>
    <mergeCell ref="D169:F169"/>
    <mergeCell ref="C170:H170"/>
    <mergeCell ref="C171:L171"/>
    <mergeCell ref="D172:F172"/>
    <mergeCell ref="D173:F173"/>
    <mergeCell ref="D174:F174"/>
    <mergeCell ref="D175:F175"/>
    <mergeCell ref="D176:F176"/>
    <mergeCell ref="D177:F177"/>
    <mergeCell ref="D178:F178"/>
    <mergeCell ref="D179:F179"/>
    <mergeCell ref="D180:F180"/>
    <mergeCell ref="D181:F181"/>
    <mergeCell ref="C182:H182"/>
    <mergeCell ref="C183:L183"/>
    <mergeCell ref="D184:F184"/>
    <mergeCell ref="D185:F185"/>
    <mergeCell ref="D186:F186"/>
    <mergeCell ref="D187:F187"/>
    <mergeCell ref="D188:F188"/>
    <mergeCell ref="D189:F189"/>
    <mergeCell ref="D190:F190"/>
    <mergeCell ref="D191:F191"/>
    <mergeCell ref="C192:H192"/>
    <mergeCell ref="C193:L193"/>
    <mergeCell ref="D194:F194"/>
    <mergeCell ref="D195:F195"/>
    <mergeCell ref="D196:F196"/>
    <mergeCell ref="D197:F197"/>
    <mergeCell ref="D198:F198"/>
    <mergeCell ref="D199:F199"/>
    <mergeCell ref="D200:F200"/>
    <mergeCell ref="D201:F201"/>
    <mergeCell ref="D202:F202"/>
    <mergeCell ref="C203:H203"/>
    <mergeCell ref="C204:L204"/>
    <mergeCell ref="D205:F205"/>
    <mergeCell ref="D206:F206"/>
    <mergeCell ref="D207:F207"/>
    <mergeCell ref="D208:F208"/>
    <mergeCell ref="D209:F209"/>
    <mergeCell ref="D210:F210"/>
    <mergeCell ref="D211:F211"/>
    <mergeCell ref="D212:F212"/>
    <mergeCell ref="D213:F213"/>
    <mergeCell ref="C214:H214"/>
    <mergeCell ref="C215:L215"/>
    <mergeCell ref="D216:F216"/>
    <mergeCell ref="D217:F217"/>
    <mergeCell ref="D218:F218"/>
    <mergeCell ref="D219:F219"/>
    <mergeCell ref="D220:F220"/>
    <mergeCell ref="C221:H221"/>
    <mergeCell ref="C222:L222"/>
    <mergeCell ref="D223:F223"/>
    <mergeCell ref="D224:F224"/>
    <mergeCell ref="D225:F225"/>
    <mergeCell ref="D226:F226"/>
    <mergeCell ref="D227:F227"/>
    <mergeCell ref="D228:F228"/>
    <mergeCell ref="D229:F229"/>
    <mergeCell ref="C230:H230"/>
    <mergeCell ref="C231:L231"/>
    <mergeCell ref="D232:F232"/>
    <mergeCell ref="D233:F233"/>
    <mergeCell ref="D234:F234"/>
    <mergeCell ref="D235:F235"/>
    <mergeCell ref="D236:F236"/>
    <mergeCell ref="D237:F237"/>
    <mergeCell ref="D238:F238"/>
    <mergeCell ref="D239:F239"/>
    <mergeCell ref="D240:F240"/>
    <mergeCell ref="C241:H241"/>
    <mergeCell ref="C242:J242"/>
    <mergeCell ref="C243:J243"/>
    <mergeCell ref="C244:J244"/>
    <mergeCell ref="C245:F245"/>
    <mergeCell ref="C246:F246"/>
    <mergeCell ref="C247:K247"/>
    <mergeCell ref="D248:F248"/>
    <mergeCell ref="D249:F249"/>
    <mergeCell ref="C250:K250"/>
    <mergeCell ref="D251:F251"/>
    <mergeCell ref="D252:F252"/>
    <mergeCell ref="D253:F253"/>
    <mergeCell ref="C254:K254"/>
    <mergeCell ref="D255:F255"/>
    <mergeCell ref="D256:F256"/>
    <mergeCell ref="D257:F257"/>
    <mergeCell ref="C258:K258"/>
    <mergeCell ref="D259:F259"/>
    <mergeCell ref="D260:F260"/>
    <mergeCell ref="D261:F261"/>
    <mergeCell ref="D262:F262"/>
    <mergeCell ref="C263:K263"/>
    <mergeCell ref="D264:F264"/>
    <mergeCell ref="D265:F265"/>
    <mergeCell ref="D266:F266"/>
    <mergeCell ref="C267:K267"/>
    <mergeCell ref="D268:F268"/>
    <mergeCell ref="D269:F269"/>
    <mergeCell ref="C270:K270"/>
    <mergeCell ref="D271:F271"/>
    <mergeCell ref="D272:F272"/>
    <mergeCell ref="D273:F273"/>
    <mergeCell ref="C274:K274"/>
    <mergeCell ref="D275:F275"/>
    <mergeCell ref="D276:F276"/>
    <mergeCell ref="D277:F277"/>
    <mergeCell ref="D278:F278"/>
    <mergeCell ref="D279:F279"/>
    <mergeCell ref="C280:F280"/>
    <mergeCell ref="C281:K281"/>
    <mergeCell ref="D282:F282"/>
    <mergeCell ref="D283:F283"/>
    <mergeCell ref="D284:F284"/>
    <mergeCell ref="C285:K285"/>
    <mergeCell ref="D286:F286"/>
    <mergeCell ref="D287:F287"/>
    <mergeCell ref="C288:K288"/>
    <mergeCell ref="D289:F289"/>
    <mergeCell ref="D290:F290"/>
    <mergeCell ref="D291:F291"/>
    <mergeCell ref="C292:K292"/>
    <mergeCell ref="D293:F293"/>
    <mergeCell ref="D294:F294"/>
    <mergeCell ref="D295:F295"/>
    <mergeCell ref="C296:K296"/>
    <mergeCell ref="D297:F297"/>
    <mergeCell ref="D298:F298"/>
    <mergeCell ref="D299:F299"/>
    <mergeCell ref="D300:F300"/>
    <mergeCell ref="C301:K301"/>
    <mergeCell ref="D302:F302"/>
    <mergeCell ref="D303:F303"/>
    <mergeCell ref="D304:F304"/>
    <mergeCell ref="D305:F305"/>
    <mergeCell ref="C306:K306"/>
    <mergeCell ref="D307:F307"/>
    <mergeCell ref="D308:F308"/>
    <mergeCell ref="D309:F309"/>
    <mergeCell ref="D310:F310"/>
    <mergeCell ref="D311:F311"/>
    <mergeCell ref="D312:F312"/>
    <mergeCell ref="D313:F313"/>
    <mergeCell ref="D314:F314"/>
    <mergeCell ref="C315:K315"/>
    <mergeCell ref="D316:F316"/>
    <mergeCell ref="D317:F317"/>
    <mergeCell ref="D318:F318"/>
    <mergeCell ref="D319:F319"/>
    <mergeCell ref="D320:F320"/>
    <mergeCell ref="D321:F321"/>
    <mergeCell ref="C322:K322"/>
    <mergeCell ref="D323:F323"/>
    <mergeCell ref="D324:F324"/>
    <mergeCell ref="D325:F325"/>
    <mergeCell ref="D326:F326"/>
    <mergeCell ref="C327:K327"/>
    <mergeCell ref="D328:F328"/>
    <mergeCell ref="D329:F329"/>
    <mergeCell ref="C330:K330"/>
    <mergeCell ref="D331:F331"/>
    <mergeCell ref="D332:F332"/>
    <mergeCell ref="D333:F333"/>
    <mergeCell ref="D334:F334"/>
    <mergeCell ref="C335:K335"/>
    <mergeCell ref="D336:F336"/>
    <mergeCell ref="D337:F337"/>
    <mergeCell ref="D338:F338"/>
    <mergeCell ref="D339:F339"/>
    <mergeCell ref="C340:K340"/>
    <mergeCell ref="D341:F341"/>
    <mergeCell ref="D342:F342"/>
    <mergeCell ref="C343:K343"/>
    <mergeCell ref="D344:F344"/>
    <mergeCell ref="D345:F345"/>
    <mergeCell ref="C346:K346"/>
    <mergeCell ref="D347:F347"/>
    <mergeCell ref="D348:F348"/>
    <mergeCell ref="D349:F349"/>
    <mergeCell ref="D350:F350"/>
    <mergeCell ref="D351:F351"/>
    <mergeCell ref="C352:K352"/>
    <mergeCell ref="D353:F353"/>
    <mergeCell ref="D354:F354"/>
    <mergeCell ref="D355:F355"/>
    <mergeCell ref="D356:F356"/>
    <mergeCell ref="C357:J357"/>
    <mergeCell ref="C358:K358"/>
    <mergeCell ref="D359:F359"/>
    <mergeCell ref="D360:F360"/>
    <mergeCell ref="C361:J361"/>
    <mergeCell ref="C362:K362"/>
    <mergeCell ref="D363:F363"/>
    <mergeCell ref="D364:F364"/>
    <mergeCell ref="C365:K365"/>
    <mergeCell ref="D366:F366"/>
    <mergeCell ref="D367:F367"/>
    <mergeCell ref="C368:J368"/>
    <mergeCell ref="C369:J369"/>
    <mergeCell ref="D370:F370"/>
    <mergeCell ref="D371:F371"/>
    <mergeCell ref="G371:H371"/>
    <mergeCell ref="C372:J372"/>
    <mergeCell ref="D373:F373"/>
    <mergeCell ref="D374:F374"/>
    <mergeCell ref="G374:H374"/>
    <mergeCell ref="C375:J375"/>
    <mergeCell ref="D376:F376"/>
    <mergeCell ref="D377:F377"/>
    <mergeCell ref="G377:H377"/>
    <mergeCell ref="C378:J378"/>
    <mergeCell ref="D379:F379"/>
    <mergeCell ref="D380:F380"/>
    <mergeCell ref="D381:F381"/>
    <mergeCell ref="D382:F382"/>
    <mergeCell ref="G382:H382"/>
    <mergeCell ref="C383:J383"/>
    <mergeCell ref="D384:F384"/>
    <mergeCell ref="D385:F385"/>
    <mergeCell ref="D386:F386"/>
    <mergeCell ref="G386:H386"/>
    <mergeCell ref="C387:J387"/>
    <mergeCell ref="D388:F388"/>
    <mergeCell ref="D389:F389"/>
    <mergeCell ref="D390:F390"/>
    <mergeCell ref="G390:H390"/>
    <mergeCell ref="C391:J391"/>
    <mergeCell ref="D392:F392"/>
    <mergeCell ref="D393:F393"/>
    <mergeCell ref="D394:F394"/>
    <mergeCell ref="D395:F395"/>
    <mergeCell ref="G395:H395"/>
    <mergeCell ref="C396:J396"/>
    <mergeCell ref="D397:F397"/>
    <mergeCell ref="D398:F398"/>
    <mergeCell ref="D399:F399"/>
    <mergeCell ref="G399:H399"/>
    <mergeCell ref="C400:J400"/>
    <mergeCell ref="D401:F401"/>
    <mergeCell ref="D402:F402"/>
    <mergeCell ref="G402:H402"/>
    <mergeCell ref="C403:J403"/>
    <mergeCell ref="D404:F404"/>
    <mergeCell ref="D405:F405"/>
    <mergeCell ref="D406:F406"/>
    <mergeCell ref="G406:H406"/>
    <mergeCell ref="C407:J407"/>
    <mergeCell ref="D408:F408"/>
    <mergeCell ref="D409:F409"/>
    <mergeCell ref="D410:F410"/>
    <mergeCell ref="G410:H410"/>
    <mergeCell ref="C411:J411"/>
    <mergeCell ref="D412:F412"/>
    <mergeCell ref="D413:F413"/>
    <mergeCell ref="D414:F414"/>
    <mergeCell ref="D415:F415"/>
    <mergeCell ref="D416:F416"/>
    <mergeCell ref="G416:H416"/>
    <mergeCell ref="C417:J417"/>
    <mergeCell ref="D418:F418"/>
    <mergeCell ref="D419:F419"/>
    <mergeCell ref="D420:F420"/>
    <mergeCell ref="G420:H420"/>
    <mergeCell ref="C421:J421"/>
    <mergeCell ref="D422:F422"/>
    <mergeCell ref="D423:F423"/>
    <mergeCell ref="D424:F424"/>
    <mergeCell ref="D425:F425"/>
    <mergeCell ref="G425:H425"/>
    <mergeCell ref="C426:J426"/>
    <mergeCell ref="C427:J427"/>
    <mergeCell ref="C428:I428"/>
    <mergeCell ref="D429:F429"/>
    <mergeCell ref="D430:F430"/>
    <mergeCell ref="G430:H430"/>
    <mergeCell ref="D432:F432"/>
    <mergeCell ref="D433:F433"/>
    <mergeCell ref="D434:F434"/>
    <mergeCell ref="D435:F435"/>
    <mergeCell ref="D436:F436"/>
    <mergeCell ref="G436:H436"/>
    <mergeCell ref="D438:F438"/>
    <mergeCell ref="D439:F439"/>
    <mergeCell ref="D440:F440"/>
    <mergeCell ref="G440:H440"/>
    <mergeCell ref="D442:F442"/>
    <mergeCell ref="D443:F443"/>
    <mergeCell ref="G443:H443"/>
    <mergeCell ref="D445:F445"/>
    <mergeCell ref="D446:F446"/>
    <mergeCell ref="G446:H446"/>
    <mergeCell ref="D448:F448"/>
    <mergeCell ref="D449:F449"/>
    <mergeCell ref="D450:F450"/>
    <mergeCell ref="D451:F451"/>
    <mergeCell ref="G451:H451"/>
    <mergeCell ref="D453:F453"/>
    <mergeCell ref="D454:F454"/>
    <mergeCell ref="G454:H454"/>
    <mergeCell ref="D456:F456"/>
    <mergeCell ref="D457:F457"/>
    <mergeCell ref="G457:H457"/>
    <mergeCell ref="D459:F459"/>
    <mergeCell ref="D460:F460"/>
    <mergeCell ref="G460:H460"/>
    <mergeCell ref="C461:J461"/>
    <mergeCell ref="C462:K462"/>
    <mergeCell ref="D463:F463"/>
    <mergeCell ref="D464:F464"/>
    <mergeCell ref="D465:F465"/>
    <mergeCell ref="G465:H465"/>
    <mergeCell ref="C466:K466"/>
    <mergeCell ref="D467:F467"/>
    <mergeCell ref="D468:F468"/>
    <mergeCell ref="G468:H468"/>
    <mergeCell ref="C469:K469"/>
    <mergeCell ref="D470:F470"/>
    <mergeCell ref="D471:F471"/>
    <mergeCell ref="D472:F472"/>
    <mergeCell ref="G472:H472"/>
    <mergeCell ref="C473:K473"/>
    <mergeCell ref="D474:F474"/>
    <mergeCell ref="D475:F475"/>
    <mergeCell ref="D476:F476"/>
    <mergeCell ref="D477:F477"/>
    <mergeCell ref="G477:H477"/>
    <mergeCell ref="C478:K478"/>
    <mergeCell ref="D479:F479"/>
    <mergeCell ref="D480:F480"/>
    <mergeCell ref="D481:F481"/>
    <mergeCell ref="D482:F482"/>
    <mergeCell ref="D483:F483"/>
    <mergeCell ref="G483:H483"/>
    <mergeCell ref="C484:K484"/>
    <mergeCell ref="D485:F485"/>
    <mergeCell ref="D486:F486"/>
    <mergeCell ref="D487:F487"/>
    <mergeCell ref="D488:F488"/>
    <mergeCell ref="D489:F489"/>
    <mergeCell ref="G489:H489"/>
    <mergeCell ref="C490:K490"/>
    <mergeCell ref="D491:F491"/>
    <mergeCell ref="D492:F492"/>
    <mergeCell ref="D493:F493"/>
    <mergeCell ref="D494:F494"/>
    <mergeCell ref="D495:F495"/>
    <mergeCell ref="D496:F496"/>
    <mergeCell ref="D497:F497"/>
    <mergeCell ref="G497:H497"/>
    <mergeCell ref="C498:K498"/>
    <mergeCell ref="D499:F499"/>
    <mergeCell ref="D500:F500"/>
    <mergeCell ref="D501:F501"/>
    <mergeCell ref="D502:F502"/>
    <mergeCell ref="D503:F503"/>
    <mergeCell ref="D504:F504"/>
    <mergeCell ref="G504:H504"/>
    <mergeCell ref="C505:K505"/>
    <mergeCell ref="D506:F506"/>
    <mergeCell ref="D507:F507"/>
    <mergeCell ref="D508:F508"/>
    <mergeCell ref="G508:H508"/>
    <mergeCell ref="C509:K509"/>
    <mergeCell ref="D510:F510"/>
    <mergeCell ref="D511:F511"/>
    <mergeCell ref="D512:F512"/>
    <mergeCell ref="G512:H512"/>
    <mergeCell ref="C513:K513"/>
    <mergeCell ref="D514:F514"/>
    <mergeCell ref="D515:F515"/>
    <mergeCell ref="D516:F516"/>
    <mergeCell ref="G516:H516"/>
    <mergeCell ref="C517:K517"/>
    <mergeCell ref="D518:F518"/>
    <mergeCell ref="D519:F519"/>
    <mergeCell ref="D520:F520"/>
    <mergeCell ref="D521:F521"/>
    <mergeCell ref="D522:F522"/>
    <mergeCell ref="G522:H522"/>
    <mergeCell ref="C523:K523"/>
    <mergeCell ref="D524:F524"/>
    <mergeCell ref="D525:F525"/>
    <mergeCell ref="G525:H525"/>
    <mergeCell ref="C526:K526"/>
    <mergeCell ref="D527:F527"/>
    <mergeCell ref="D528:F528"/>
    <mergeCell ref="D529:F529"/>
    <mergeCell ref="D530:F530"/>
    <mergeCell ref="D531:F531"/>
    <mergeCell ref="G531:H531"/>
    <mergeCell ref="C532:K532"/>
    <mergeCell ref="D533:F533"/>
    <mergeCell ref="D534:F534"/>
    <mergeCell ref="D535:F535"/>
    <mergeCell ref="D536:F536"/>
    <mergeCell ref="G536:H536"/>
    <mergeCell ref="C537:K537"/>
    <mergeCell ref="D538:F538"/>
    <mergeCell ref="D539:F539"/>
    <mergeCell ref="D540:F540"/>
    <mergeCell ref="G540:H540"/>
    <mergeCell ref="C541:J541"/>
    <mergeCell ref="C542:F542"/>
    <mergeCell ref="D544:F544"/>
    <mergeCell ref="D546:F546"/>
    <mergeCell ref="D548:F548"/>
    <mergeCell ref="D550:F550"/>
    <mergeCell ref="D552:F552"/>
    <mergeCell ref="D554:F554"/>
    <mergeCell ref="D556:F556"/>
    <mergeCell ref="D558:F558"/>
    <mergeCell ref="D560:F560"/>
    <mergeCell ref="D562:F562"/>
    <mergeCell ref="D564:F564"/>
    <mergeCell ref="D566:F566"/>
    <mergeCell ref="D568:F568"/>
    <mergeCell ref="D570:F570"/>
    <mergeCell ref="D572:F572"/>
    <mergeCell ref="C573:J573"/>
    <mergeCell ref="C574:F574"/>
    <mergeCell ref="C575:J575"/>
    <mergeCell ref="D576:F576"/>
    <mergeCell ref="D577:F577"/>
    <mergeCell ref="C578:J578"/>
    <mergeCell ref="D579:F579"/>
    <mergeCell ref="C580:J580"/>
    <mergeCell ref="D581:F581"/>
    <mergeCell ref="D582:F582"/>
    <mergeCell ref="D583:F583"/>
    <mergeCell ref="D584:F584"/>
    <mergeCell ref="D585:F585"/>
    <mergeCell ref="D586:F586"/>
    <mergeCell ref="D587:F587"/>
    <mergeCell ref="D588:F588"/>
    <mergeCell ref="D590:F590"/>
    <mergeCell ref="D592:F592"/>
    <mergeCell ref="D594:F594"/>
    <mergeCell ref="D596:F596"/>
    <mergeCell ref="D598:F598"/>
    <mergeCell ref="D600:F600"/>
    <mergeCell ref="D602:F602"/>
    <mergeCell ref="D604:F604"/>
    <mergeCell ref="C605:J605"/>
    <mergeCell ref="D606:F606"/>
    <mergeCell ref="D607:F607"/>
    <mergeCell ref="C608:J608"/>
    <mergeCell ref="D609:F609"/>
    <mergeCell ref="D610:F610"/>
    <mergeCell ref="C611:J611"/>
    <mergeCell ref="D612:F612"/>
    <mergeCell ref="D613:F613"/>
    <mergeCell ref="D614:F614"/>
    <mergeCell ref="D615:F615"/>
    <mergeCell ref="D616:F616"/>
    <mergeCell ref="D617:F617"/>
    <mergeCell ref="D618:F618"/>
    <mergeCell ref="C619:J619"/>
    <mergeCell ref="J623:M623"/>
    <mergeCell ref="J631:M631"/>
    <mergeCell ref="J632:M632"/>
    <mergeCell ref="G29:G34"/>
    <mergeCell ref="G37:G44"/>
    <mergeCell ref="G47:G50"/>
    <mergeCell ref="G53:G58"/>
    <mergeCell ref="G61:G66"/>
    <mergeCell ref="G69:G76"/>
    <mergeCell ref="G79:G86"/>
    <mergeCell ref="G89:G97"/>
    <mergeCell ref="G100:G112"/>
    <mergeCell ref="G115:G124"/>
    <mergeCell ref="G127:G141"/>
    <mergeCell ref="G144:G151"/>
    <mergeCell ref="G154:G159"/>
    <mergeCell ref="G162:G169"/>
    <mergeCell ref="G172:G180"/>
    <mergeCell ref="G184:G191"/>
    <mergeCell ref="G194:G202"/>
    <mergeCell ref="G205:G213"/>
    <mergeCell ref="G216:G220"/>
    <mergeCell ref="G223:G229"/>
    <mergeCell ref="G232:G240"/>
    <mergeCell ref="H251:H252"/>
    <mergeCell ref="H255:H256"/>
    <mergeCell ref="H259:H261"/>
    <mergeCell ref="H264:H265"/>
    <mergeCell ref="H271:H272"/>
    <mergeCell ref="H275:H278"/>
    <mergeCell ref="H282:H283"/>
    <mergeCell ref="H289:H290"/>
    <mergeCell ref="H293:H294"/>
    <mergeCell ref="H297:H299"/>
    <mergeCell ref="H302:H304"/>
    <mergeCell ref="H307:H313"/>
    <mergeCell ref="H316:H320"/>
    <mergeCell ref="H323:H325"/>
    <mergeCell ref="H331:H333"/>
    <mergeCell ref="H336:H338"/>
    <mergeCell ref="H347:H350"/>
    <mergeCell ref="H353:H355"/>
    <mergeCell ref="H379:H381"/>
    <mergeCell ref="H384:H385"/>
    <mergeCell ref="H388:H389"/>
    <mergeCell ref="H392:H394"/>
    <mergeCell ref="H397:H398"/>
    <mergeCell ref="H404:H405"/>
    <mergeCell ref="H408:H409"/>
    <mergeCell ref="H412:H415"/>
    <mergeCell ref="H418:H419"/>
    <mergeCell ref="H422:H424"/>
    <mergeCell ref="H432:H435"/>
    <mergeCell ref="H438:H439"/>
    <mergeCell ref="H448:H450"/>
    <mergeCell ref="H463:H464"/>
    <mergeCell ref="H470:H471"/>
    <mergeCell ref="H474:H476"/>
    <mergeCell ref="H479:H482"/>
    <mergeCell ref="H485:H488"/>
    <mergeCell ref="H491:H496"/>
    <mergeCell ref="H499:H503"/>
    <mergeCell ref="H506:H507"/>
    <mergeCell ref="H510:H511"/>
    <mergeCell ref="H514:H515"/>
    <mergeCell ref="H518:H521"/>
    <mergeCell ref="H527:H530"/>
    <mergeCell ref="H533:H535"/>
    <mergeCell ref="H538:H539"/>
    <mergeCell ref="L29:L34"/>
    <mergeCell ref="L37:L41"/>
    <mergeCell ref="L42:L44"/>
    <mergeCell ref="L47:L50"/>
    <mergeCell ref="L53:L58"/>
    <mergeCell ref="L61:L64"/>
    <mergeCell ref="L65:L66"/>
    <mergeCell ref="L69:L74"/>
    <mergeCell ref="L75:L76"/>
    <mergeCell ref="L79:L84"/>
    <mergeCell ref="L85:L86"/>
    <mergeCell ref="L89:L97"/>
    <mergeCell ref="L100:L112"/>
    <mergeCell ref="L115:L121"/>
    <mergeCell ref="L122:L124"/>
    <mergeCell ref="L127:L141"/>
    <mergeCell ref="L144:L151"/>
    <mergeCell ref="L154:L159"/>
    <mergeCell ref="L162:L167"/>
    <mergeCell ref="L168:L169"/>
    <mergeCell ref="L172:L180"/>
    <mergeCell ref="L184:L191"/>
    <mergeCell ref="L194:L202"/>
    <mergeCell ref="L205:L213"/>
    <mergeCell ref="L216:L220"/>
    <mergeCell ref="L223:L229"/>
    <mergeCell ref="L232:L240"/>
    <mergeCell ref="L544:L546"/>
    <mergeCell ref="L548:L550"/>
    <mergeCell ref="L552:L554"/>
    <mergeCell ref="L556:L558"/>
    <mergeCell ref="L590:L604"/>
    <mergeCell ref="M29:M34"/>
    <mergeCell ref="M37:M41"/>
    <mergeCell ref="M42:M44"/>
    <mergeCell ref="M47:M50"/>
    <mergeCell ref="M53:M58"/>
    <mergeCell ref="M61:M64"/>
    <mergeCell ref="M65:M66"/>
    <mergeCell ref="M69:M74"/>
    <mergeCell ref="M75:M76"/>
    <mergeCell ref="M79:M84"/>
    <mergeCell ref="M85:M86"/>
    <mergeCell ref="M89:M97"/>
    <mergeCell ref="M100:M112"/>
    <mergeCell ref="M115:M121"/>
    <mergeCell ref="M122:M124"/>
    <mergeCell ref="M127:M141"/>
    <mergeCell ref="M144:M151"/>
    <mergeCell ref="M154:M159"/>
    <mergeCell ref="M162:M167"/>
    <mergeCell ref="M168:M169"/>
    <mergeCell ref="M172:M180"/>
    <mergeCell ref="M184:M191"/>
    <mergeCell ref="M194:M202"/>
    <mergeCell ref="M205:M213"/>
    <mergeCell ref="M216:M220"/>
    <mergeCell ref="M223:M229"/>
    <mergeCell ref="M232:M240"/>
    <mergeCell ref="M544:M546"/>
    <mergeCell ref="M548:M550"/>
    <mergeCell ref="M552:M554"/>
    <mergeCell ref="M556:M558"/>
    <mergeCell ref="M590:M604"/>
  </mergeCells>
  <hyperlinks>
    <hyperlink ref="M29" r:id="rId1" display="https://drive.google.com/file/d/15vMd0bo4p0UDfho9UVLRKWCOUGm_9j4B/view?usp=sharing" tooltip="https://drive.google.com/file/d/15vMd0bo4p0UDfho9UVLRKWCOUGm_9j4B/view?usp=sharing"/>
    <hyperlink ref="M37" r:id="rId2" display="https://drive.google.com/file/d/17dFmkcdTK0KIf5F28HxP08F2G0dWyetJ/view?usp=sharing"/>
    <hyperlink ref="M42" r:id="rId3" display="https://drive.google.com/file/d/11HNzIr-tZss0rvE-8Qzv3tTuiCPn-a4G/view?usp=sharing"/>
    <hyperlink ref="M47" r:id="rId4" display="https://drive.google.com/file/d/1S8cUHyGcCoAwqaxWmDmbX3Rx3CR-6t2j/view?usp=sharing"/>
    <hyperlink ref="M53" r:id="rId5" display="https://drive.google.com/file/d/1DeR7Q3e94AnnbCWcsYw1WtFr5ur5DTYU/view?usp=sharing"/>
    <hyperlink ref="M61" r:id="rId6" display="https://drive.google.com/file/d/1lIO_Nmh7H0FiF1WdHhy5qHSASATGcGNd/view?usp=sharing"/>
    <hyperlink ref="M65" r:id="rId7" display="https://drive.google.com/file/d/1NuKZfb8Icoo3Wb2miO7aS9VVfajv_E-S/view?usp=sharing"/>
    <hyperlink ref="M69" r:id="rId8" display="https://drive.google.com/file/d/1LGZdXqo2tGs7fCwfmtJo4lzq7OCRZQsQ/view?usp=sharing"/>
    <hyperlink ref="M75" r:id="rId9" display="https://drive.google.com/file/d/1GSthqoXaKFAdCBgoBAN8fwEKqoSBEWBf/view?usp=sharing" tooltip="https://drive.google.com/file/d/1GSthqoXaKFAdCBgoBAN8fwEKqoSBEWBf/view?usp=sharing"/>
    <hyperlink ref="M79" r:id="rId10" display="https://drive.google.com/file/d/18oCAPPuvr5F7mMLM3n6cQIXBVNjNoe4G/view?usp=sharing"/>
    <hyperlink ref="M85" r:id="rId11" display="https://drive.google.com/file/d/1lxYjFp26qcox1GiJx-RANaFyWILAh1zW/view?usp=sharing"/>
    <hyperlink ref="M89" r:id="rId12" display="https://drive.google.com/file/d/18zki_du7U8nR-rvQ-Mrbg3EPVOwWVqOf/view?usp=sharing"/>
    <hyperlink ref="M100" r:id="rId13" display="https://drive.google.com/file/d/1pW6Dz7Wxw0tzhjbHz1WPwoiqVqFpDm_W/view?usp=sharing"/>
    <hyperlink ref="M115" r:id="rId14" display="https://drive.google.com/file/d/1B3a0no-kDCs0rL-zftHk9yFqW-0-j6IR/view?usp=sharing"/>
    <hyperlink ref="M122" r:id="rId15" display="https://drive.google.com/file/d/1dMFnuX2Ve3kqqzAoyymoMUKdmJ4OUhLQ/view?usp=sharing"/>
    <hyperlink ref="M127" r:id="rId16" display="https://drive.google.com/file/d/1AQ2dy00LR5cTYr9oThiWhmXrQFsE7Yzt/view?usp=sharing"/>
    <hyperlink ref="M144" r:id="rId17" display="https://drive.google.com/file/d/1uzC8YQwv47oQTDdVQ3D4pWVJaK0OVX36/view?usp=sharing"/>
    <hyperlink ref="M154" r:id="rId18" display="https://drive.google.com/file/d/1PZsmXiVveiZwqduDKMT4mvnxeyeeG_rr/view?usp=sharing"/>
    <hyperlink ref="M162" r:id="rId19" display="https://drive.google.com/file/d/1AJD2D0xIS3_Q78wlkVizyrmIAkVHVev5/view?usp=sharing"/>
    <hyperlink ref="M168" r:id="rId20" display="https://drive.google.com/file/d/1NocVLQXztcLJLC0a7SRfPCulmq4sPdtM/view?usp=sharing"/>
    <hyperlink ref="M172" r:id="rId21" display="https://drive.google.com/file/d/1teod0SpmVD3Q7cdDivmu953Vd85HxtpC/view?usp=sharing"/>
    <hyperlink ref="M181" r:id="rId22" display="https://drive.google.com/file/d/10bQ2W94sLUTJXOfgQcHwE2MXujZnsgn8/view?usp=sharing"/>
    <hyperlink ref="M184" r:id="rId23" display="https://drive.google.com/file/d/1CehMpKau2PHWA9zXr7CeyRtFWQDAweI-/view?usp=sharing"/>
    <hyperlink ref="M194" r:id="rId24" display="https://drive.google.com/file/d/1uZVTZSH8KHLklyueMGWY2wqsJzyENAFR/view?usp=sharing"/>
    <hyperlink ref="M205" r:id="rId25" display="https://drive.google.com/file/d/17wrdVEyS9I0fpDfaBeY55iL6fPG6jH8D/view?usp=sharing"/>
    <hyperlink ref="M216" r:id="rId26" display="https://drive.google.com/file/d/1pEKR7bLze-xfXLKlI-KoRMMX1jAMrsoN/view?usp=sharing"/>
    <hyperlink ref="M223" r:id="rId27" display="https://drive.google.com/file/d/1nu3lYQFRCI0LgTu7HAtGOPJmcMXVD3Sw/view?usp=sharing"/>
    <hyperlink ref="M232" r:id="rId28" display="https://drive.google.com/file/d/10-lBAIuc8S2-XxrGw8JGvulBAVFOgiqV/view?usp=sharing"/>
    <hyperlink ref="M248" r:id="rId29" display="https://drive.google.com/file/d/1OkmNkIgr4Gk7NgnxK7G3LUaXxJchm_g9/view?usp=sharing"/>
    <hyperlink ref="M251" r:id="rId30" display="https://drive.google.com/file/d/1iB-DJQrskRY8SFMf_6ffC8EdCq_U21zG/view?usp=sharing"/>
    <hyperlink ref="M252" r:id="rId31" display="https://drive.google.com/file/d/1twKHN9aRi5YCPW1MTQoOYFKuWyRccHJ_/view?usp=sharing"/>
    <hyperlink ref="M255" r:id="rId32" display="https://drive.google.com/file/d/1wXweoxFWVt3L10BGCkI25m_7al_95ize/view?usp=sharing"/>
    <hyperlink ref="M256" r:id="rId33" display="https://drive.google.com/file/d/1NfWtZ2vtv9W9uB8kiqu8DTKGp1qgTCoO/view?usp=sharing"/>
    <hyperlink ref="M259" r:id="rId34" display="https://drive.google.com/file/d/1ayuUkaLqwXSCkDhMSgmasAJE-Lm7bl69/view?usp=sharing"/>
    <hyperlink ref="M260" r:id="rId35" display="https://drive.google.com/file/d/1gfsutflO_We9A95vfvmR2dukuXAzq01i/view?usp=sharing"/>
    <hyperlink ref="M261" r:id="rId36" display="https://drive.google.com/file/d/1Uxn-BiXMhfgdUDYqwIG7UAPtj-5nWPJ5/view?usp=sharing"/>
    <hyperlink ref="M264" r:id="rId37" display="https://drive.google.com/file/d/1GztZvCr9qsq-8jMwGAfa-w9Q0wIaU6k1/view?usp=sharing"/>
    <hyperlink ref="M265" r:id="rId38" display="https://drive.google.com/file/d/16cU_7jXBxbRt5ZP_q2B1vhJSlBQe3Eed/view?usp=sharing"/>
    <hyperlink ref="M268" r:id="rId39" display="https://drive.google.com/file/d/15XIATmxhWklAtjVrPCQxyQJjCD2ZtvMv/view?usp=sharing"/>
    <hyperlink ref="M271" r:id="rId40" display="https://drive.google.com/file/d/1vLheVg2GqZGxpmlJ7KkkpRSkqPlS-wbA/view?usp=sharing"/>
    <hyperlink ref="M272" r:id="rId41" display="https://drive.google.com/file/d/1vb-XEeTVdTYOpRxISTwzv4uSY18qxgqO/view?usp=sharing"/>
    <hyperlink ref="M275" r:id="rId42" display="https://drive.google.com/file/d/19mCCVXShsouAC8h8miDSoVTMFymnv6Qg/view?usp=sharing"/>
    <hyperlink ref="M276" r:id="rId43" display="https://drive.google.com/file/d/1HArtup8gP1OxxHbbi8fbVLbabbRzYWO0/view?usp=sharing"/>
    <hyperlink ref="M277" r:id="rId44" display="https://drive.google.com/file/d/1IKuH1Kv83kPHVFTR1Ppwd9H8WfZpmPrk/view?usp=sharing"/>
    <hyperlink ref="M278" r:id="rId45" display="https://drive.google.com/file/d/1wDXfxa7DfwJyARx5GxMx87RZyEbmNTUv/view?usp=sharing"/>
    <hyperlink ref="M282" r:id="rId46" display="https://drive.google.com/file/d/1LkYUU5Y23YBY4SN4NzAY81wkr7jEIclT/view?usp=sharing"/>
    <hyperlink ref="M283" r:id="rId47" display="https://drive.google.com/file/d/1t4nauwIUaR83TPr3fbrW90gmFQ3Qfk05/view?usp=sharing"/>
    <hyperlink ref="M286" r:id="rId48" display="https://drive.google.com/file/d/1uwo6Mx7DR2YKMGQzl5xRrF3FT41iZZP7/view?usp=sharing"/>
    <hyperlink ref="M289" r:id="rId49" display="https://drive.google.com/file/d/1y006hsXpOnZIw8yiTspIMq2OWj5Pc4hO/view?usp=sharing"/>
    <hyperlink ref="M290" r:id="rId50" display="https://drive.google.com/file/d/1Lzmv-WHl7nV09RMKJnL9bMmwYK-QTDrP/view?usp=sharing"/>
    <hyperlink ref="M293" r:id="rId51" display="https://drive.google.com/file/d/1FIYhEtjKY9gfuGn5wZewg0i7NyWifRpd/view?usp=sharing"/>
    <hyperlink ref="M294" r:id="rId52" display="https://drive.google.com/file/d/1JD8X6dwecbCS3acyHWL8acTmGSDB3oBp/view?usp=sharing"/>
    <hyperlink ref="M297" r:id="rId53" display="https://drive.google.com/file/d/1l9SXd2sGq3RO1DD2JJwhjwDMLh2EPSXc/view?usp=sharing"/>
    <hyperlink ref="M298" r:id="rId54" display="https://drive.google.com/file/d/1iIks67_e2Kjt2XvKlx3c5aj6DK5x704D/view?usp=sharing"/>
    <hyperlink ref="M299" r:id="rId55" display="https://drive.google.com/file/d/15e8pghysD0g8otmHMjzpQpq0wtyTpZ-6/view?usp=sharing"/>
    <hyperlink ref="M302" r:id="rId56" display="https://drive.google.com/file/d/1J2jQFRocq3BC7Yx1kg7HSp1XEWh139rF/view?usp=sharing"/>
    <hyperlink ref="M303" r:id="rId57" display="https://drive.google.com/file/d/13xv4Qfo44WVvxdaBN94M4ly_1FjV2YWL/view?usp=sharing"/>
    <hyperlink ref="M304" r:id="rId58" display="https://drive.google.com/file/d/1Mke0y6GoJxW2ey5xNtJ47h_sH8l4pFvI/view?usp=sharing"/>
    <hyperlink ref="M307" r:id="rId59" display="https://drive.google.com/file/d/1OtiW3AlnMcfLaWTKRga2FTT8mvR5qwGE/view?usp=sharing"/>
    <hyperlink ref="M308" r:id="rId60" display="https://drive.google.com/file/d/1ta8IGBZzI7Zxjsj53uJr190HFASXEsXh/view?usp=sharing"/>
    <hyperlink ref="M309" r:id="rId61" display="https://drive.google.com/file/d/13xAf8DYR_a7ds5bzybQokMOnTR_WWJCE/view?usp=sharing"/>
    <hyperlink ref="M310" r:id="rId62" display="https://drive.google.com/file/d/1MXxelGRc30iVIFGQOJxngkstoW5wWOv-/view?usp=sharing"/>
    <hyperlink ref="M311" r:id="rId63" display="https://drive.google.com/file/d/1PUY9E1Yfvrup3bebZlT-v4W1UkPbyvH2/view?usp=sharing"/>
    <hyperlink ref="M312" r:id="rId64" display="https://drive.google.com/file/d/1XJuZvtDoDoWcT9zRt9fnN2jN21A9K1XV/view?usp=sharing"/>
    <hyperlink ref="M313" r:id="rId65" display="https://drive.google.com/file/d/1atTuidnMa1eD2CKGmv2LduC26hiUbEJR/view?usp=sharing"/>
    <hyperlink ref="M316" r:id="rId66" display="https://drive.google.com/file/d/1NYrbZ8Xa0dTUOAyjmaNUVzh9denrhLyZ/view?usp=sharing"/>
    <hyperlink ref="M317" r:id="rId67" display="https://drive.google.com/file/d/1KTbb9Hd3QTpLxydJZWVxYDb3LtdRe-YN/view?usp=sharing"/>
    <hyperlink ref="M318" r:id="rId68" display="https://drive.google.com/file/d/1gtNgE6Yk-lNgWWkxJyrlG3DQeIOVQhm5/view?usp=sharing"/>
    <hyperlink ref="M319" r:id="rId69" display="https://drive.google.com/file/d/1hU8qQKSrXUYIYKkklyIKz5KIrhQStfFz/view?usp=sharing"/>
    <hyperlink ref="M320" r:id="rId70" display="https://drive.google.com/file/d/1e4cwUn1nnjLc-B14S5rtsQli-XKRqRA9/view?usp=sharing"/>
    <hyperlink ref="M323" r:id="rId71" display="https://drive.google.com/file/d/1tp1mGkDBu8Jck2Lh_BzHOINJFnT_uo0Z/view?usp=sharing"/>
    <hyperlink ref="M324" r:id="rId72" display="https://drive.google.com/file/d/1LfzqfRpu4ylHyw_PFU3M0Y6Zrj5fyqZv/view?usp=sharing"/>
    <hyperlink ref="M325" r:id="rId73" display="https://drive.google.com/file/d/1t4CDeMK0D0zUPavq8FfgSAvO1qwJSPxU/view?usp=sharing"/>
    <hyperlink ref="M328" r:id="rId74" display="https://drive.google.com/file/d/1gE00JOh6hfeltlKmoT36IIuODTEVwMaa/view?usp=sharing"/>
    <hyperlink ref="M331" r:id="rId75" display="https://drive.google.com/file/d/1tlguR3cae4hE2UxTWXJoOtnC2skuFenA/view?usp=sharing"/>
    <hyperlink ref="M332" r:id="rId76" display="https://drive.google.com/file/d/1hwx3gSYlAY0uJrjMGeYNhrJiYIjzVC7v/view?usp=sharing"/>
    <hyperlink ref="M333" r:id="rId77" display="https://drive.google.com/file/d/14hLfOI2q23gLjekIB_dAJSBSWAKRCpiV/view?usp=sharing"/>
    <hyperlink ref="M336" r:id="rId78" display="https://drive.google.com/file/d/1FKwB8IdsfANBKpZcFsH-b2Zqv13FBGEf/view?usp=sharing"/>
    <hyperlink ref="M337" r:id="rId79" display="https://drive.google.com/file/d/14LBlLZiCwSlB5L0OLtbdykRjFS1wcT1L/view?usp=sharing"/>
    <hyperlink ref="M338" r:id="rId80" display="https://drive.google.com/file/d/1ZOEPLojsnG3tWO6F6epZS9WyJOFsq6kw/view?usp=sharing"/>
    <hyperlink ref="M341" r:id="rId81" display="https://drive.google.com/file/d/1EJc7BY0ItTYilek7qHOaLRsBJ9PZiYZs/view?usp=sharing"/>
    <hyperlink ref="M344" r:id="rId82" display="https://drive.google.com/file/d/1fTqKYWOwHyZDVeHE8m4CuHjZIJWiCgcv/view?usp=sharing"/>
    <hyperlink ref="M347" r:id="rId83" display="https://drive.google.com/file/d/1smnRnv6VqCRvffW5xVL8pn_Gi3xsjera/view?usp=sharing"/>
    <hyperlink ref="M348" r:id="rId84" display="https://drive.google.com/file/d/1y3Ih6rqXQ3Y3vDmp2Km0LPBtsHo7DAoC/view?usp=sharing"/>
    <hyperlink ref="M349" r:id="rId85" display="https://drive.google.com/file/d/1FY7j_3CfQ9TyZyPJGEZuZFuRPqYpZszs/view?usp=sharing"/>
    <hyperlink ref="M350" r:id="rId86" display="https://drive.google.com/file/d/1pdA2VLykQfSSAX3XZ3uAKfEttia27-Py/view?usp=sharing"/>
    <hyperlink ref="M353" r:id="rId87" display="https://drive.google.com/file/d/1D8B6kQMvfZr9Jb8ghStNVizUXpLDgaZ0/view?usp=sharing"/>
    <hyperlink ref="M354" r:id="rId88" display="https://drive.google.com/file/d/1_NC78gJZ5NFPL_l1U7BSrGnwfYVPDkX2/view?usp=sharing"/>
    <hyperlink ref="M355" r:id="rId89" display="https://drive.google.com/file/d/1IqyC2h7C6JqkqkUrwBrvOV3Gxb_vQQkI/view?usp=sharing"/>
    <hyperlink ref="M359" r:id="rId90" display="https://drive.google.com/file/d/1bbnv_bTyIK4piUCbfNFdxJfoYu7bm003/view?usp=sharing"/>
    <hyperlink ref="M363" r:id="rId91" display="https://drive.google.com/file/d/1-nNLAz3PvrrFysOUfUc14L04JpfSqzcf/view?usp=sharing"/>
    <hyperlink ref="M366" r:id="rId92" display="https://drive.google.com/file/d/1Lz0fjvpOoO0-PzFP-8H1ZXLmZZqvQHnI/view?usp=sharing"/>
    <hyperlink ref="M370" r:id="rId93" display="https://drive.google.com/file/d/1AOVt81j1-2sSvQtKlxRSJL5fm6aJX55q/view?usp=sharing"/>
    <hyperlink ref="M373" r:id="rId94" display="https://drive.google.com/file/d/18EopyOIDUV4-KRjf32mDeO8OPs8eM4bx/view?usp=sharing"/>
    <hyperlink ref="M376" r:id="rId95" display="https://drive.google.com/file/d/1lKrHAmF6pybjYODmGe4nQkBvHlOYlyaU/view?usp=sharing"/>
    <hyperlink ref="M379" r:id="rId96" display="https://drive.google.com/file/d/1VGXQZM5PQEZyTqJjVvR9NXCZar3eX3PV/view?usp=sharing"/>
    <hyperlink ref="M380" r:id="rId97" display="https://drive.google.com/file/d/1Oh7agmrUCuUTLjhpq2KMrpjc4dJHLOfd/view?usp=sharing"/>
    <hyperlink ref="M381" r:id="rId98" display="https://drive.google.com/file/d/1JyUohGtATExXvYcLr5Qw4GAlbr3J8gGV/view?usp=sharing"/>
    <hyperlink ref="M384" r:id="rId99" display="https://drive.google.com/file/d/1-9diGYuH67xpIkS95JRI4kZptWNg50LW/view?usp=sharing"/>
    <hyperlink ref="M385" r:id="rId100" display="https://drive.google.com/file/d/1wUd76pHMlxW8OlPjNrEK4Jh3bI6502ao/view?usp=sharing"/>
    <hyperlink ref="M388" r:id="rId101" display="https://drive.google.com/file/d/1kseRwd_i7aDyMRikcrN5Tf8Bgh2AvrEN/view?usp=sharing"/>
    <hyperlink ref="M389" r:id="rId102" display="https://drive.google.com/file/d/1-7kaxaaQk_8dAXiNrZIbo-AQ0cgzquUT/view?usp=sharing"/>
    <hyperlink ref="M392" r:id="rId103" display="https://drive.google.com/file/d/1SYaFBIiSIp8e7fWIHdd2346HJothmvjY/view?usp=sharing"/>
    <hyperlink ref="M393" r:id="rId104" display="https://drive.google.com/file/d/1a4xrtX94wju74GvxDCk-6GXVcQXkVJGU/view?usp=sharing"/>
    <hyperlink ref="M394" r:id="rId105" display="https://drive.google.com/file/d/1emPm6JizcB2EYoQjFGeB0DYh7WTH4q7A/view?usp=sharing"/>
    <hyperlink ref="M397" r:id="rId106" display="https://drive.google.com/file/d/1XdovkYP4NuAeHg7sV8UqgF315dg5zGVr/view?usp=sharing"/>
    <hyperlink ref="M398" r:id="rId107" display="https://drive.google.com/file/d/1PKd6R4yYl2yEKHUIwsM9WrWjuJzXZGOx/view?usp=sharing"/>
    <hyperlink ref="M401" r:id="rId108" display="https://drive.google.com/file/d/1brUAxv7mijPAPzWbjfWMDG4J99t3KA9E/view?usp=sharing"/>
    <hyperlink ref="M404" r:id="rId109" display="https://drive.google.com/file/d/18qsLl0v77XxwQRqx3hLd4kmwgSg3QYO0/view?usp=sharing"/>
    <hyperlink ref="M405" r:id="rId110" display="https://drive.google.com/file/d/1Fv9zVIX1hKyPQ3mcL15i0AC5poXH8krj/view?usp=sharing"/>
    <hyperlink ref="M408" r:id="rId111" display="https://drive.google.com/file/d/1FziWIl3OeCsPlZs7ramKiS69wRfh6T2u/view?usp=sharing"/>
    <hyperlink ref="M409" r:id="rId112" display="https://drive.google.com/file/d/1_KYtNpA9UvqJspIq-cdTP9uO6bFBUo89/view?usp=sharing"/>
    <hyperlink ref="M412" r:id="rId113" display="https://drive.google.com/file/d/1s19KgathiIcaXlzj6PHy4SgMmFbEuhMD/view?usp=sharing"/>
    <hyperlink ref="M413" r:id="rId114" display="https://drive.google.com/file/d/1SYWvLo2GUSdVAEFhtAlSvtacdabX_SsK/view?usp=sharing"/>
    <hyperlink ref="M414" r:id="rId115" display="https://drive.google.com/file/d/128HAUAkBGkXRRxlBZjeKUijql_5qlnwD/view?usp=sharing"/>
    <hyperlink ref="M415" r:id="rId116" display="https://drive.google.com/file/d/1SIxqm6d5UiURfOxDgG3-J7TPQDdIvFTV/view?usp=sharing"/>
    <hyperlink ref="M418" r:id="rId117" display="https://drive.google.com/file/d/1HkHtgWbF2ob0-c-XqhbCwXaxEW8ddNWs/view?usp=sharing"/>
    <hyperlink ref="M419" r:id="rId118" display="https://drive.google.com/file/d/1N5teGOf7UdGz7NIxO1rNtqth7BpSNlQV/view?usp=sharing"/>
    <hyperlink ref="M422" r:id="rId119" display="https://drive.google.com/file/d/1nXaC2_xZBWZd83Q1lUt9Bp6qmZDgFlBQ/view?usp=sharing"/>
    <hyperlink ref="M423" r:id="rId120" display="https://drive.google.com/file/d/1o8WPhj9rBfN2M-ouKWbCbHMTEWN_jDwS/view?usp=sharing"/>
    <hyperlink ref="M424" r:id="rId121" display="https://drive.google.com/file/d/1EVEfYxoAWCTJ_OW-3CYOSu_QJM9h7Ti8/view?usp=sharing"/>
    <hyperlink ref="M429" r:id="rId122" display="https://drive.google.com/file/d/1o6fhnfbIxGljPqSPY95q5IGyOdIl4l_N/view?usp=sharing"/>
    <hyperlink ref="M432" r:id="rId123" display="https://drive.google.com/file/d/12qpH7rBlA0tExxIfUyOBKem-b1eIosQK/view?usp=sharing"/>
    <hyperlink ref="M433" r:id="rId124" display="https://drive.google.com/file/d/1VMkfOo19YqjiNpamwSu70K9QDpJKwi7q/view?usp=sharing"/>
    <hyperlink ref="M434" r:id="rId125" display="https://drive.google.com/file/d/1ysTYYdx5v7OB_vZxa30DiLhYwPW-KVgA/view?usp=sharing"/>
    <hyperlink ref="M435" r:id="rId126" display="https://drive.google.com/file/d/1WHtYGxlKwWPJfr2wNyXBt0Kfq6Vv8akn/view?usp=sharing"/>
    <hyperlink ref="M438" r:id="rId127" display="https://drive.google.com/file/d/1eQNRRq0aEL-p6VX01pl63boajMy5gkEP/view?usp=sharing"/>
    <hyperlink ref="M439" r:id="rId128" display="https://drive.google.com/file/d/1hPjPzU19jL6uOoH3Kv39M3uMhvDSrXgL/view?usp=sharing"/>
    <hyperlink ref="M442" r:id="rId129" display="https://drive.google.com/file/d/16GKYLO6p1mwn8dQTQHNBsg-ym7jV93jw/view?usp=sharing"/>
    <hyperlink ref="M445" r:id="rId130" display="https://drive.google.com/file/d/1aUGalBl9SvHbi8Qy1HCWkdHq2Rp9Lb8V/view?usp=sharing"/>
    <hyperlink ref="M448" r:id="rId131" display="https://drive.google.com/file/d/1MJab3lwQTQ__6OEiNdJkBmbSGyJ1CrY8/view?usp=sharing"/>
    <hyperlink ref="M449" r:id="rId132" display="https://drive.google.com/file/d/1V8Eu4bvsjwrDHZQdujvn6ncig6zWighQ/view?usp=sharing"/>
    <hyperlink ref="M450" r:id="rId133" display="https://drive.google.com/file/d/1whEWI4-Kmlw3Booe1vlQfeeZjq1f1VbY/view?usp=sharing"/>
    <hyperlink ref="M453" r:id="rId134" display="https://drive.google.com/file/d/1m7tY5XNTSvKmMkZkmrDHNRrQqJY1WtCI/view?usp=sharing"/>
    <hyperlink ref="M456" r:id="rId135" display="https://drive.google.com/file/d/10IGQJgDFv8U1H3IMU2uGb4-GAfsGaRoz/view?usp=sharing"/>
    <hyperlink ref="M459" r:id="rId136" display="https://drive.google.com/file/d/1pWP-EebyBhRnXRIqcAjc01EN1JY584G3/view?usp=sharing"/>
    <hyperlink ref="M463" r:id="rId137" display="https://drive.google.com/file/d/1M5vjqiYr5wfOvlcayrxMalfg5lH7-8Wy/view?usp=sharing"/>
    <hyperlink ref="M464" r:id="rId138" display="https://drive.google.com/file/d/1jRHGBvhpbKx8k4U8JvX50FyBtnZQsy-G/view?usp=sharing"/>
    <hyperlink ref="M467" r:id="rId139" display="https://drive.google.com/file/d/1vUXO_eMWPFNkdlDv7Z0drhambIevqDDB/view?usp=sharing"/>
    <hyperlink ref="M470" r:id="rId140" display="https://drive.google.com/file/d/10T0p_1fh02QwUBdKXJmMEHt4Bg4S6gi0/view?usp=sharing"/>
    <hyperlink ref="M471" r:id="rId141" display="https://drive.google.com/file/d/1pRFACFrgQFcMr5J8Hp3P6jrhqdhyptKv/view?usp=sharing"/>
    <hyperlink ref="M474" r:id="rId142" display="https://drive.google.com/file/d/1BRBXFFb3PKT9Tm4UvPPpM700wsZ-OKM9/view?usp=sharing"/>
    <hyperlink ref="M475" r:id="rId143" display="https://drive.google.com/file/d/1ZZazpwub_jD-sCKe5pG5YnCnHvZfncA9/view?usp=sharing"/>
    <hyperlink ref="M476" r:id="rId144" display="https://drive.google.com/file/d/1pQNSWfpxCJI37p2wbYt5FP2ZYogq5b7A/view?usp=sharing"/>
    <hyperlink ref="M479" r:id="rId145" display="https://drive.google.com/file/d/1xw7E8WRQP6yg6Si4PVE1_a87z9oDY2i3/view?usp=sharing"/>
    <hyperlink ref="M480" r:id="rId146" display="https://drive.google.com/file/d/1RS2s1etlDs0sZh2r1CuDSL-fK5VO7K9h/view?usp=sharing"/>
    <hyperlink ref="M481" r:id="rId147" display="https://drive.google.com/file/d/1k4uRP8lpx3S_exexaQB4ZCdcACf15j_m/view?usp=sharing"/>
    <hyperlink ref="M482" r:id="rId148" display="https://drive.google.com/file/d/1j4KIftE6rI1y87pyif6tqsrSHyc8luxX/view?usp=sharing"/>
    <hyperlink ref="M485" r:id="rId149" display="https://drive.google.com/file/d/1juqClmuvIbPgoTd3ppc2UGrP29S5MIi1/view?usp=sharing"/>
    <hyperlink ref="M486" r:id="rId150" display="https://drive.google.com/file/d/1VpnNxEA9GWPRLTAUcJUTDiWbL9BAUwqt/view?usp=sharing"/>
    <hyperlink ref="M487" r:id="rId151" display="https://drive.google.com/file/d/1ukBIBVnt208pmQe0xVLpctPc_GkKT1pA/view?usp=sharing"/>
    <hyperlink ref="M488" r:id="rId152" display="https://drive.google.com/file/d/16j6hyiWeSWVJPmwlTq14-W2oZozZrx0Q/view?usp=sharing"/>
    <hyperlink ref="M491" r:id="rId153" display="https://drive.google.com/file/d/1IIIGCyDE-jo3nNkKIx-xMX_hqFxwO0Qn/view?usp=sharing"/>
    <hyperlink ref="M492" r:id="rId154" display="https://drive.google.com/file/d/1QIIeCWgbMgIGf7u2nDJcJzJFMiXRb8AY/view?usp=sharing"/>
    <hyperlink ref="M493" r:id="rId155" display="https://drive.google.com/file/d/1QZDIS4bdMIouXyVvnhEfLTwPza61QfFe/view?usp=sharing"/>
    <hyperlink ref="M494" r:id="rId156" display="https://drive.google.com/file/d/1tJcHO7gRegMh1hB11-vJnF9hu3Bf3QaR/view?usp=sharing"/>
    <hyperlink ref="M495" r:id="rId157" display="https://drive.google.com/file/d/1I2cxYZ15wSMI1hL5_b07QMnp0kW2sUE1/view?usp=sharing"/>
    <hyperlink ref="M496" r:id="rId158" display="https://drive.google.com/file/d/1f74Y_ooEMVMgdvWCa6gOxf4p-i4GiZQV/view?usp=sharing"/>
    <hyperlink ref="M499" r:id="rId159" display="https://drive.google.com/file/d/1JxhM9ObRJomlEiRAQpC-PP4sI2CUn9xH/view?usp=sharing"/>
    <hyperlink ref="M500" r:id="rId160" display="https://drive.google.com/file/d/1hXJSolWyrvzr7-ws7HNusD3SrJHx7j-_/view?usp=sharing"/>
    <hyperlink ref="M501" r:id="rId161" display="https://drive.google.com/file/d/1YZ2uOzIAW-eYkqSXyUd0CsTqU79mVml_/view?usp=sharing"/>
    <hyperlink ref="M502" r:id="rId162" display="https://drive.google.com/file/d/1ooYl1ljraHfMrShPOhuq4Vc8AXiSTx5Q/view?usp=sharing"/>
    <hyperlink ref="M503" r:id="rId163" display="https://drive.google.com/file/d/1AgbT7dM1Tk9QqLrDHFghiOJumWyDk_hC/view?usp=sharing"/>
    <hyperlink ref="M506" r:id="rId164" display="https://drive.google.com/file/d/11-vya3LPJgx3DnqCZ5al_GH1cMvFXcxg/view?usp=sharing"/>
    <hyperlink ref="M507" r:id="rId165" display="https://drive.google.com/file/d/19Gwwj7dQ_z5DCBQL069LsOjXMo5x-P9o/view?usp=sharing"/>
    <hyperlink ref="M510" r:id="rId166" display="https://drive.google.com/file/d/1TDPUZ4WVblCwolOQIBjFazGctmkp9DQs/view?usp=sharing"/>
    <hyperlink ref="M511" r:id="rId167" display="https://drive.google.com/file/d/1InRWIMwxxPiunURN_Vil0ggEN8CyiQnK/view?usp=sharing"/>
    <hyperlink ref="M514" r:id="rId168" display="https://drive.google.com/file/d/12oeMjax5kaqfV_B1ccmNXuC_6qbvc8AP/view?usp=sharing"/>
    <hyperlink ref="M515" r:id="rId169" display="https://drive.google.com/file/d/1QaqOkq3sm8JuasnfKY9eFzUqwkCih489/view?usp=sharing"/>
    <hyperlink ref="M518" r:id="rId170" display="https://drive.google.com/file/d/1FiGKn6UtO9hIicWJQjfh9mSzxJR32cse/view?usp=sharing"/>
    <hyperlink ref="M519" r:id="rId171" display="https://drive.google.com/file/d/1j3Pek37Wc7U66puAFGHDb0u4DooiIu1F/view?usp=sharing"/>
    <hyperlink ref="M520" r:id="rId172" display="https://drive.google.com/file/d/1MAMsdSc3b5tZpkhXQIKORwUR1outPS50/view?usp=sharing"/>
    <hyperlink ref="M521" r:id="rId173" display="https://drive.google.com/file/d/1S7K8Y28V0HivlBVNXbjljdq73XASYnUb/view?usp=sharing"/>
    <hyperlink ref="M524" r:id="rId174" display="https://drive.google.com/file/d/14t69XngnJrGxzgpD4XjN1FeT8K5aNSc3/view?usp=sharing"/>
    <hyperlink ref="M527" r:id="rId175" display="https://drive.google.com/file/d/1oPurcuEYrfFJRXj_xb_-4IXKCF0p2UXX/view?usp=sharing"/>
    <hyperlink ref="M528" r:id="rId176" display="https://drive.google.com/file/d/1k2KSc0J45k3h59_m21QAtHmYKJrq51fG/view?usp=sharing"/>
    <hyperlink ref="M529" r:id="rId177" display="https://drive.google.com/file/d/1ggQN4YX8CEI9dISPOD8VWS5zBfywWRjU/view?usp=sharing"/>
    <hyperlink ref="M530" r:id="rId178" display="https://drive.google.com/file/d/1jnnPNuiJoq47dkceiJjnTSAvZV2pLBTw/view?usp=sharing"/>
    <hyperlink ref="M533" r:id="rId179" display="https://drive.google.com/file/d/1UPIbGJ2DG6gu2gbRpy4tP8d5iSi158fB/view?usp=sharing"/>
    <hyperlink ref="M534" r:id="rId180" display="https://drive.google.com/file/d/1PalB4eUEic41EaKlAZ9kHup39jGElNo_/view?usp=sharing"/>
    <hyperlink ref="M535" r:id="rId181" display="https://drive.google.com/file/d/1BwdkReXXbBZ5xNuYpywmwMJpRKUQG48f/view?usp=sharing"/>
    <hyperlink ref="M538" r:id="rId182" display="https://drive.google.com/file/d/1_9leMg_allvSAPximoc1RBJzbOzRgul-/view?usp=sharing"/>
    <hyperlink ref="M539" r:id="rId183" display="https://drive.google.com/file/d/1IOp9JrXq-KRcFGIw3mu4e2is5RvADZOI/view?usp=sharing"/>
    <hyperlink ref="M544" r:id="rId184" display="https://drive.google.com/file/d/1KvJBkluAxMOuD8oX0eO_0FeRAlebXrpG/view?usp=sharing"/>
    <hyperlink ref="M548" r:id="rId185" display="https://drive.google.com/file/d/1yNKQJs-H3X9_UhxjkhC67PeknBGJHE3I/view?usp=sharing"/>
    <hyperlink ref="M552" r:id="rId186" display="https://drive.google.com/file/d/1O_JcbfQ_6pUuUAyo3JnC_idCeIxlUqMp/view?usp=sharing"/>
    <hyperlink ref="M556" r:id="rId187" display="https://drive.google.com/file/d/1NGmMoVOY249BSVsso6ncoHwrDYJpED7B/view?usp=sharing"/>
    <hyperlink ref="M560" r:id="rId188" display="https://drive.google.com/file/d/1oqfJXnQc2_-0QnKI4GErUFemsHYKC_Ux/view?usp=sharing"/>
    <hyperlink ref="M562" r:id="rId189" display="https://drive.google.com/file/d/17st_vd5T8pu0V8DokiSDEOZKiFEgrKKv/view?usp=sharing"/>
    <hyperlink ref="M564" r:id="rId190" display="https://drive.google.com/file/d/1Pig23JbvizNnjLUOFcJXL2TBz_q6a951/view?usp=sharing"/>
    <hyperlink ref="M566" r:id="rId191" display="https://drive.google.com/file/d/1SziGn0NDh9WEjjl6dKUYvuLra4xZSdbk/view?usp=sharing"/>
    <hyperlink ref="M568" r:id="rId192" display="https://drive.google.com/file/d/1dymmuSeSY8ofv_7UGMDieyTXx4Xx780V/view?usp=sharing"/>
    <hyperlink ref="M570" r:id="rId193" display="https://drive.google.com/file/d/11R5sbFyIs5cDUaTOOEKZjXNwenyQZCGG/view?usp=sharing"/>
    <hyperlink ref="M572" r:id="rId194" display="https://drive.google.com/file/d/1K-OXm8Cqnpf0Rp336Mg7oj53otJmuB09/view?usp=sharing"/>
    <hyperlink ref="M590" r:id="rId195" display="https://drive.google.com/file/d/1aU5KUC6UJBEzbRrf--fNS7RMPSsurEkK/view?usp=sharing"/>
  </hyperlinks>
  <pageMargins left="0.511811023622047" right="0.47244094488189" top="0.47244094488189" bottom="0.47244094488189" header="0" footer="0"/>
  <pageSetup paperSize="9" scale="60" firstPageNumber="65" orientation="portrait" useFirstPageNumber="1" verticalDpi="300"/>
  <headerFooter/>
  <rowBreaks count="15" manualBreakCount="15">
    <brk id="59" max="12" man="1"/>
    <brk id="98" max="12" man="1"/>
    <brk id="142" max="12" man="1"/>
    <brk id="182" max="12" man="1"/>
    <brk id="230" max="12" man="1"/>
    <brk id="273" max="12" man="1"/>
    <brk id="305" max="12" man="1"/>
    <brk id="342" max="12" man="1"/>
    <brk id="386" max="12" man="1"/>
    <brk id="425" max="12" man="1"/>
    <brk id="468" max="12" man="1"/>
    <brk id="504" max="12" man="1"/>
    <brk id="541" max="12" man="1"/>
    <brk id="579" max="12" man="1"/>
    <brk id="610"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T794"/>
  <sheetViews>
    <sheetView view="pageBreakPreview" zoomScale="85" zoomScaleNormal="100" workbookViewId="0">
      <selection activeCell="H37" sqref="H37:I37"/>
    </sheetView>
  </sheetViews>
  <sheetFormatPr defaultColWidth="9.14285714285714" defaultRowHeight="15" customHeight="1"/>
  <cols>
    <col min="1" max="1" width="3.71428571428571" style="310" customWidth="1"/>
    <col min="2" max="3" width="3.14285714285714" style="310" customWidth="1"/>
    <col min="4" max="4" width="3.42857142857143" style="311" customWidth="1"/>
    <col min="5" max="5" width="3.71428571428571" style="310" customWidth="1"/>
    <col min="6" max="6" width="26.2857142857143" style="310" customWidth="1"/>
    <col min="7" max="7" width="3.14285714285714" style="310" customWidth="1"/>
    <col min="8" max="8" width="2.57142857142857" style="310" customWidth="1"/>
    <col min="9" max="9" width="76.8571428571429" style="310" customWidth="1"/>
    <col min="10" max="10" width="8.71428571428571" style="310" customWidth="1"/>
    <col min="11" max="11" width="11" style="310" customWidth="1"/>
    <col min="12" max="12" width="10.4285714285714" style="310" customWidth="1"/>
    <col min="13" max="13" width="8.14285714285714" style="312" customWidth="1"/>
    <col min="14" max="14" width="10.2857142857143" style="312" customWidth="1"/>
    <col min="15" max="16" width="11.5714285714286" style="310" customWidth="1"/>
    <col min="17" max="16384" width="9.14285714285714" style="310"/>
  </cols>
  <sheetData>
    <row r="1" customHeight="1" spans="1:14">
      <c r="A1" s="123" t="s">
        <v>377</v>
      </c>
      <c r="B1" s="123"/>
      <c r="C1" s="123"/>
      <c r="D1" s="123"/>
      <c r="E1" s="123"/>
      <c r="F1" s="123"/>
      <c r="G1" s="123"/>
      <c r="H1" s="123"/>
      <c r="I1" s="123"/>
      <c r="J1" s="123"/>
      <c r="K1" s="123"/>
      <c r="L1" s="123"/>
      <c r="M1" s="123"/>
      <c r="N1" s="123"/>
    </row>
    <row r="2" customHeight="1" spans="1:14">
      <c r="A2" s="123" t="s">
        <v>1187</v>
      </c>
      <c r="B2" s="123"/>
      <c r="C2" s="123"/>
      <c r="D2" s="123"/>
      <c r="E2" s="123"/>
      <c r="F2" s="123"/>
      <c r="G2" s="123"/>
      <c r="H2" s="123"/>
      <c r="I2" s="123"/>
      <c r="J2" s="123"/>
      <c r="K2" s="123"/>
      <c r="L2" s="123"/>
      <c r="M2" s="123"/>
      <c r="N2" s="123"/>
    </row>
    <row r="3" spans="1:14">
      <c r="A3" s="313"/>
      <c r="B3" s="313"/>
      <c r="C3" s="313"/>
      <c r="D3" s="314"/>
      <c r="E3" s="313"/>
      <c r="F3" s="313"/>
      <c r="G3" s="313"/>
      <c r="H3" s="313"/>
      <c r="I3" s="313"/>
      <c r="J3" s="313"/>
      <c r="K3" s="355"/>
      <c r="L3" s="313"/>
      <c r="M3" s="356"/>
      <c r="N3" s="356"/>
    </row>
    <row r="4" spans="1:14">
      <c r="A4" s="124" t="s">
        <v>379</v>
      </c>
      <c r="B4" s="124"/>
      <c r="C4" s="119"/>
      <c r="D4" s="315"/>
      <c r="E4" s="125"/>
      <c r="F4" s="125"/>
      <c r="G4" s="125"/>
      <c r="H4" s="125"/>
      <c r="I4" s="119"/>
      <c r="J4" s="119"/>
      <c r="K4" s="177"/>
      <c r="L4" s="119"/>
      <c r="M4" s="356"/>
      <c r="N4" s="356"/>
    </row>
    <row r="5" spans="1:14">
      <c r="A5" s="119"/>
      <c r="B5" s="119"/>
      <c r="C5" s="119" t="s">
        <v>380</v>
      </c>
      <c r="D5" s="315"/>
      <c r="E5" s="119"/>
      <c r="H5" s="119" t="s">
        <v>123</v>
      </c>
      <c r="I5" s="357" t="str">
        <f>PENDIDIKAN!F5</f>
        <v>Dr. Wilson Novarino, M.Si.</v>
      </c>
      <c r="J5" s="357"/>
      <c r="K5" s="357"/>
      <c r="L5" s="357"/>
      <c r="M5" s="358"/>
      <c r="N5" s="358"/>
    </row>
    <row r="6" spans="1:14">
      <c r="A6" s="119"/>
      <c r="B6" s="119"/>
      <c r="C6" s="119" t="s">
        <v>381</v>
      </c>
      <c r="D6" s="315"/>
      <c r="E6" s="119"/>
      <c r="H6" s="119" t="s">
        <v>123</v>
      </c>
      <c r="I6" s="359" t="str">
        <f>PENDIDIKAN!F6</f>
        <v>19711103 199802 1 001</v>
      </c>
      <c r="J6" s="357"/>
      <c r="K6" s="357"/>
      <c r="L6" s="357"/>
      <c r="M6" s="358"/>
      <c r="N6" s="358"/>
    </row>
    <row r="7" spans="1:14">
      <c r="A7" s="119"/>
      <c r="B7" s="119"/>
      <c r="C7" s="119" t="s">
        <v>383</v>
      </c>
      <c r="D7" s="315"/>
      <c r="E7" s="119"/>
      <c r="H7" s="119" t="s">
        <v>123</v>
      </c>
      <c r="I7" s="359" t="str">
        <f>PENDIDIKAN!F7</f>
        <v>Penata Tk. I / III.d</v>
      </c>
      <c r="J7" s="357"/>
      <c r="K7" s="357"/>
      <c r="L7" s="357"/>
      <c r="M7" s="358"/>
      <c r="N7" s="358"/>
    </row>
    <row r="8" spans="1:14">
      <c r="A8" s="119"/>
      <c r="B8" s="119"/>
      <c r="C8" s="119" t="s">
        <v>385</v>
      </c>
      <c r="D8" s="315"/>
      <c r="E8" s="119"/>
      <c r="H8" s="119" t="s">
        <v>123</v>
      </c>
      <c r="I8" s="359" t="str">
        <f>PENDIDIKAN!F8</f>
        <v>Ketua Departemen Biologi </v>
      </c>
      <c r="J8" s="357"/>
      <c r="K8" s="357"/>
      <c r="L8" s="357"/>
      <c r="M8" s="358" t="s">
        <v>0</v>
      </c>
      <c r="N8" s="358"/>
    </row>
    <row r="9" spans="1:14">
      <c r="A9" s="119"/>
      <c r="B9" s="119"/>
      <c r="C9" s="119" t="s">
        <v>91</v>
      </c>
      <c r="D9" s="315"/>
      <c r="E9" s="119"/>
      <c r="H9" s="119" t="s">
        <v>123</v>
      </c>
      <c r="I9" s="359" t="str">
        <f>PENDIDIKAN!F9</f>
        <v>Fakultas MIPA Universitas Andalas</v>
      </c>
      <c r="J9" s="357"/>
      <c r="K9" s="357"/>
      <c r="L9" s="357"/>
      <c r="M9" s="358"/>
      <c r="N9" s="358"/>
    </row>
    <row r="10" spans="1:14">
      <c r="A10" s="119"/>
      <c r="B10" s="119"/>
      <c r="C10" s="119"/>
      <c r="D10" s="315"/>
      <c r="E10" s="119"/>
      <c r="H10" s="119"/>
      <c r="I10" s="357"/>
      <c r="J10" s="124"/>
      <c r="K10" s="124"/>
      <c r="L10" s="124"/>
      <c r="M10" s="356"/>
      <c r="N10" s="356"/>
    </row>
    <row r="11" spans="1:14">
      <c r="A11" s="124" t="s">
        <v>386</v>
      </c>
      <c r="B11" s="124"/>
      <c r="C11" s="119"/>
      <c r="D11" s="315"/>
      <c r="E11" s="125"/>
      <c r="H11" s="125"/>
      <c r="I11" s="357"/>
      <c r="J11" s="119"/>
      <c r="K11" s="177"/>
      <c r="L11" s="119"/>
      <c r="M11" s="356"/>
      <c r="N11" s="356"/>
    </row>
    <row r="12" spans="1:14">
      <c r="A12" s="119"/>
      <c r="B12" s="119"/>
      <c r="C12" s="119" t="s">
        <v>63</v>
      </c>
      <c r="D12" s="315"/>
      <c r="E12" s="119"/>
      <c r="H12" s="119" t="s">
        <v>123</v>
      </c>
      <c r="I12" s="357" t="str">
        <f>PENDIDIKAN!F12</f>
        <v>Dr. Zozy Aneloi Noli, MP.</v>
      </c>
      <c r="J12" s="357"/>
      <c r="K12" s="357"/>
      <c r="L12" s="357"/>
      <c r="M12" s="356"/>
      <c r="N12" s="356"/>
    </row>
    <row r="13" spans="1:14">
      <c r="A13" s="119"/>
      <c r="B13" s="119"/>
      <c r="C13" s="119" t="s">
        <v>387</v>
      </c>
      <c r="D13" s="315"/>
      <c r="E13" s="119"/>
      <c r="H13" s="119" t="s">
        <v>123</v>
      </c>
      <c r="I13" s="359" t="str">
        <f>PENDIDIKAN!F13</f>
        <v>19640826 199103 2 002</v>
      </c>
      <c r="J13" s="124"/>
      <c r="K13" s="124"/>
      <c r="L13" s="124"/>
      <c r="M13" s="356"/>
      <c r="N13" s="356"/>
    </row>
    <row r="14" spans="1:18">
      <c r="A14" s="119"/>
      <c r="B14" s="119"/>
      <c r="C14" s="119" t="s">
        <v>383</v>
      </c>
      <c r="D14" s="315"/>
      <c r="E14" s="119"/>
      <c r="H14" s="119" t="s">
        <v>123</v>
      </c>
      <c r="I14" s="359" t="str">
        <f>PENDIDIKAN!F14</f>
        <v>Penata Tk. I / III.d</v>
      </c>
      <c r="J14" s="124"/>
      <c r="K14" s="124"/>
      <c r="L14" s="124"/>
      <c r="M14" s="356"/>
      <c r="N14" s="356"/>
      <c r="P14" s="360"/>
      <c r="Q14" s="360"/>
      <c r="R14" s="409"/>
    </row>
    <row r="15" spans="1:18">
      <c r="A15" s="119"/>
      <c r="B15" s="119"/>
      <c r="C15" s="119" t="s">
        <v>389</v>
      </c>
      <c r="D15" s="315"/>
      <c r="E15" s="119"/>
      <c r="H15" s="119" t="s">
        <v>123</v>
      </c>
      <c r="I15" s="359" t="str">
        <f>PENDIDIKAN!F15</f>
        <v>Lektor Kepala</v>
      </c>
      <c r="J15" s="124"/>
      <c r="K15" s="124"/>
      <c r="L15" s="124"/>
      <c r="M15" s="356"/>
      <c r="N15" s="356"/>
      <c r="P15" s="360"/>
      <c r="Q15" s="360"/>
      <c r="R15" s="360"/>
    </row>
    <row r="16" spans="1:20">
      <c r="A16" s="119"/>
      <c r="B16" s="119"/>
      <c r="C16" s="119" t="s">
        <v>91</v>
      </c>
      <c r="D16" s="315"/>
      <c r="E16" s="119"/>
      <c r="H16" s="119" t="s">
        <v>123</v>
      </c>
      <c r="I16" s="359" t="str">
        <f>PENDIDIKAN!F16</f>
        <v>Fakultas MIPA Universitas Andalas</v>
      </c>
      <c r="J16" s="126"/>
      <c r="K16" s="126"/>
      <c r="L16" s="126"/>
      <c r="M16" s="361"/>
      <c r="N16" s="361"/>
      <c r="P16" s="362" t="s">
        <v>1188</v>
      </c>
      <c r="Q16" s="362" t="s">
        <v>1189</v>
      </c>
      <c r="R16" s="362" t="s">
        <v>1190</v>
      </c>
      <c r="T16" s="360"/>
    </row>
    <row r="17" spans="1:20">
      <c r="A17" s="119"/>
      <c r="B17" s="119"/>
      <c r="C17" s="119"/>
      <c r="D17" s="315"/>
      <c r="E17" s="119"/>
      <c r="F17" s="119"/>
      <c r="G17" s="119"/>
      <c r="H17" s="119"/>
      <c r="I17" s="119"/>
      <c r="J17" s="119"/>
      <c r="K17" s="177"/>
      <c r="L17" s="119"/>
      <c r="M17" s="356"/>
      <c r="N17" s="356"/>
      <c r="P17" s="360">
        <f>40%*150</f>
        <v>60</v>
      </c>
      <c r="Q17" s="360">
        <f>40%*300</f>
        <v>120</v>
      </c>
      <c r="R17" s="360">
        <f>45%*450</f>
        <v>202.5</v>
      </c>
      <c r="T17" s="360"/>
    </row>
    <row r="18" spans="1:20">
      <c r="A18" s="126" t="s">
        <v>1191</v>
      </c>
      <c r="B18" s="126"/>
      <c r="C18" s="125"/>
      <c r="D18" s="315"/>
      <c r="E18" s="125"/>
      <c r="F18" s="125"/>
      <c r="G18" s="125"/>
      <c r="H18" s="125"/>
      <c r="I18" s="125"/>
      <c r="J18" s="125"/>
      <c r="K18" s="125"/>
      <c r="L18" s="125"/>
      <c r="M18" s="356"/>
      <c r="N18" s="356"/>
      <c r="P18" s="360"/>
      <c r="Q18" s="360"/>
      <c r="R18" s="410"/>
      <c r="T18" s="411"/>
    </row>
    <row r="19" ht="40.5" customHeight="1" spans="1:17">
      <c r="A19" s="131" t="s">
        <v>1192</v>
      </c>
      <c r="B19" s="132" t="s">
        <v>392</v>
      </c>
      <c r="C19" s="133"/>
      <c r="D19" s="133"/>
      <c r="E19" s="133"/>
      <c r="F19" s="133"/>
      <c r="G19" s="133"/>
      <c r="H19" s="133"/>
      <c r="I19" s="133"/>
      <c r="J19" s="363" t="s">
        <v>1193</v>
      </c>
      <c r="K19" s="363" t="s">
        <v>394</v>
      </c>
      <c r="L19" s="363" t="s">
        <v>395</v>
      </c>
      <c r="M19" s="364" t="s">
        <v>396</v>
      </c>
      <c r="N19" s="364" t="s">
        <v>397</v>
      </c>
      <c r="P19" s="310" t="s">
        <v>1194</v>
      </c>
      <c r="Q19" s="310" t="s">
        <v>1195</v>
      </c>
    </row>
    <row r="20" spans="1:14">
      <c r="A20" s="316">
        <v>1</v>
      </c>
      <c r="B20" s="317">
        <v>2</v>
      </c>
      <c r="C20" s="318"/>
      <c r="D20" s="318"/>
      <c r="E20" s="318"/>
      <c r="F20" s="318"/>
      <c r="G20" s="318"/>
      <c r="H20" s="318"/>
      <c r="I20" s="318"/>
      <c r="J20" s="316">
        <v>3</v>
      </c>
      <c r="K20" s="363">
        <v>4</v>
      </c>
      <c r="L20" s="316">
        <v>5</v>
      </c>
      <c r="M20" s="365">
        <v>6</v>
      </c>
      <c r="N20" s="365">
        <v>7</v>
      </c>
    </row>
    <row r="21" ht="24.95" customHeight="1" spans="1:14">
      <c r="A21" s="247" t="s">
        <v>115</v>
      </c>
      <c r="B21" s="138" t="s">
        <v>244</v>
      </c>
      <c r="C21" s="139"/>
      <c r="D21" s="139"/>
      <c r="E21" s="139"/>
      <c r="F21" s="139"/>
      <c r="G21" s="139"/>
      <c r="H21" s="139"/>
      <c r="I21" s="140"/>
      <c r="J21" s="366"/>
      <c r="K21" s="367"/>
      <c r="L21" s="368"/>
      <c r="M21" s="369"/>
      <c r="N21" s="370">
        <f>N22+N765+N767+N769+N776</f>
        <v>163.13</v>
      </c>
    </row>
    <row r="22" s="307" customFormat="1" ht="18.75" customHeight="1" spans="1:14">
      <c r="A22" s="319"/>
      <c r="B22" s="320" t="s">
        <v>177</v>
      </c>
      <c r="C22" s="321" t="s">
        <v>1196</v>
      </c>
      <c r="D22" s="322"/>
      <c r="E22" s="322"/>
      <c r="F22" s="322"/>
      <c r="G22" s="322"/>
      <c r="H22" s="322"/>
      <c r="I22" s="371"/>
      <c r="J22" s="372"/>
      <c r="K22" s="373"/>
      <c r="L22" s="374"/>
      <c r="M22" s="375"/>
      <c r="N22" s="376">
        <f>N23+N723+N764</f>
        <v>163.13</v>
      </c>
    </row>
    <row r="23" s="307" customFormat="1" ht="18.75" customHeight="1" spans="1:14">
      <c r="A23" s="319"/>
      <c r="B23" s="137"/>
      <c r="C23" s="323">
        <v>1</v>
      </c>
      <c r="D23" s="324" t="s">
        <v>245</v>
      </c>
      <c r="E23" s="325"/>
      <c r="F23" s="325"/>
      <c r="G23" s="325"/>
      <c r="H23" s="325"/>
      <c r="I23" s="377"/>
      <c r="J23" s="378"/>
      <c r="K23" s="379"/>
      <c r="L23" s="380"/>
      <c r="M23" s="381"/>
      <c r="N23" s="382">
        <f>N24+N27+N30</f>
        <v>143.76</v>
      </c>
    </row>
    <row r="24" s="307" customFormat="1" ht="18.75" customHeight="1" spans="1:14">
      <c r="A24" s="319"/>
      <c r="B24" s="137"/>
      <c r="C24" s="326"/>
      <c r="D24" s="327" t="s">
        <v>35</v>
      </c>
      <c r="E24" s="328" t="s">
        <v>1197</v>
      </c>
      <c r="F24" s="329"/>
      <c r="G24" s="329"/>
      <c r="H24" s="329"/>
      <c r="I24" s="383"/>
      <c r="J24" s="384"/>
      <c r="K24" s="385"/>
      <c r="L24" s="386"/>
      <c r="M24" s="387"/>
      <c r="N24" s="388">
        <v>0</v>
      </c>
    </row>
    <row r="25" s="308" customFormat="1" ht="18" customHeight="1" spans="1:14">
      <c r="A25" s="330"/>
      <c r="B25" s="331"/>
      <c r="C25" s="326"/>
      <c r="D25" s="332"/>
      <c r="E25" s="333" t="s">
        <v>249</v>
      </c>
      <c r="F25" s="334" t="s">
        <v>250</v>
      </c>
      <c r="G25" s="334"/>
      <c r="H25" s="334"/>
      <c r="I25" s="334"/>
      <c r="J25" s="389"/>
      <c r="K25" s="390"/>
      <c r="L25" s="391"/>
      <c r="M25" s="392"/>
      <c r="N25" s="393"/>
    </row>
    <row r="26" s="308" customFormat="1" ht="18" customHeight="1" spans="1:14">
      <c r="A26" s="330"/>
      <c r="B26" s="331"/>
      <c r="C26" s="326"/>
      <c r="D26" s="332"/>
      <c r="E26" s="333" t="s">
        <v>251</v>
      </c>
      <c r="F26" s="334" t="s">
        <v>252</v>
      </c>
      <c r="G26" s="334"/>
      <c r="H26" s="334"/>
      <c r="I26" s="334"/>
      <c r="J26" s="389"/>
      <c r="K26" s="394"/>
      <c r="L26" s="391"/>
      <c r="M26" s="392"/>
      <c r="N26" s="393"/>
    </row>
    <row r="27" s="307" customFormat="1" ht="27" customHeight="1" spans="1:14">
      <c r="A27" s="319"/>
      <c r="B27" s="137"/>
      <c r="C27" s="326"/>
      <c r="D27" s="327" t="s">
        <v>38</v>
      </c>
      <c r="E27" s="328" t="s">
        <v>1198</v>
      </c>
      <c r="F27" s="329"/>
      <c r="G27" s="329"/>
      <c r="H27" s="329"/>
      <c r="I27" s="383"/>
      <c r="J27" s="384"/>
      <c r="K27" s="385"/>
      <c r="L27" s="386"/>
      <c r="M27" s="387"/>
      <c r="N27" s="388">
        <v>0</v>
      </c>
    </row>
    <row r="28" s="308" customFormat="1" ht="18" customHeight="1" spans="1:14">
      <c r="A28" s="330"/>
      <c r="B28" s="331"/>
      <c r="C28" s="326"/>
      <c r="D28" s="332"/>
      <c r="E28" s="333" t="s">
        <v>249</v>
      </c>
      <c r="F28" s="334" t="s">
        <v>255</v>
      </c>
      <c r="G28" s="334"/>
      <c r="H28" s="334"/>
      <c r="I28" s="334"/>
      <c r="J28" s="389"/>
      <c r="K28" s="394"/>
      <c r="L28" s="391"/>
      <c r="M28" s="392"/>
      <c r="N28" s="395"/>
    </row>
    <row r="29" s="308" customFormat="1" ht="18" customHeight="1" spans="1:14">
      <c r="A29" s="330"/>
      <c r="B29" s="331"/>
      <c r="C29" s="326"/>
      <c r="D29" s="332"/>
      <c r="E29" s="333" t="s">
        <v>251</v>
      </c>
      <c r="F29" s="334" t="s">
        <v>256</v>
      </c>
      <c r="G29" s="334"/>
      <c r="H29" s="334"/>
      <c r="I29" s="334"/>
      <c r="J29" s="389"/>
      <c r="K29" s="394"/>
      <c r="L29" s="391"/>
      <c r="M29" s="392"/>
      <c r="N29" s="395"/>
    </row>
    <row r="30" s="307" customFormat="1" ht="18.75" customHeight="1" spans="1:14">
      <c r="A30" s="319"/>
      <c r="B30" s="331"/>
      <c r="C30" s="326"/>
      <c r="D30" s="327" t="s">
        <v>40</v>
      </c>
      <c r="E30" s="335" t="s">
        <v>258</v>
      </c>
      <c r="F30" s="335"/>
      <c r="G30" s="335"/>
      <c r="H30" s="335"/>
      <c r="I30" s="335"/>
      <c r="J30" s="384"/>
      <c r="K30" s="385"/>
      <c r="L30" s="386"/>
      <c r="M30" s="396"/>
      <c r="N30" s="397">
        <f>N31+N97+N290+N291+N546+N547</f>
        <v>143.76</v>
      </c>
    </row>
    <row r="31" s="308" customFormat="1" ht="18" customHeight="1" spans="1:14">
      <c r="A31" s="330"/>
      <c r="B31" s="331"/>
      <c r="C31" s="336"/>
      <c r="D31" s="337"/>
      <c r="E31" s="333" t="s">
        <v>249</v>
      </c>
      <c r="F31" s="334" t="s">
        <v>259</v>
      </c>
      <c r="G31" s="334"/>
      <c r="H31" s="334"/>
      <c r="I31" s="334"/>
      <c r="J31" s="389"/>
      <c r="K31" s="394"/>
      <c r="L31" s="391"/>
      <c r="M31" s="392"/>
      <c r="N31" s="398">
        <f>SUM(N32:N96)</f>
        <v>28.39</v>
      </c>
    </row>
    <row r="32" ht="20.1" customHeight="1" spans="1:17">
      <c r="A32" s="338"/>
      <c r="B32" s="166"/>
      <c r="C32" s="339"/>
      <c r="D32" s="340"/>
      <c r="E32" s="341" t="s">
        <v>247</v>
      </c>
      <c r="F32" s="144" t="s">
        <v>1199</v>
      </c>
      <c r="G32" s="145" t="s">
        <v>123</v>
      </c>
      <c r="H32" s="342" t="s">
        <v>1200</v>
      </c>
      <c r="I32" s="399"/>
      <c r="J32" s="175">
        <v>2018</v>
      </c>
      <c r="K32" s="175" t="s">
        <v>1201</v>
      </c>
      <c r="L32" s="175">
        <v>1</v>
      </c>
      <c r="M32" s="400">
        <f>N32</f>
        <v>3.25</v>
      </c>
      <c r="N32" s="401">
        <v>3.25</v>
      </c>
      <c r="O32" s="402"/>
      <c r="P32" s="402">
        <v>3.3</v>
      </c>
      <c r="Q32" s="402">
        <v>3.2</v>
      </c>
    </row>
    <row r="33" ht="20.1" customHeight="1" spans="1:17">
      <c r="A33" s="338"/>
      <c r="B33" s="166"/>
      <c r="C33" s="339"/>
      <c r="D33" s="340"/>
      <c r="E33" s="343"/>
      <c r="F33" s="144" t="s">
        <v>1202</v>
      </c>
      <c r="G33" s="145" t="s">
        <v>123</v>
      </c>
      <c r="H33" s="145" t="s">
        <v>1203</v>
      </c>
      <c r="I33" s="146"/>
      <c r="J33" s="166"/>
      <c r="K33" s="166"/>
      <c r="L33" s="166"/>
      <c r="M33" s="403"/>
      <c r="N33" s="404"/>
      <c r="O33" s="402"/>
      <c r="P33" s="402"/>
      <c r="Q33" s="402"/>
    </row>
    <row r="34" ht="20.1" customHeight="1" spans="1:17">
      <c r="A34" s="338"/>
      <c r="B34" s="166"/>
      <c r="C34" s="339"/>
      <c r="D34" s="340"/>
      <c r="E34" s="343"/>
      <c r="F34" s="144" t="s">
        <v>1204</v>
      </c>
      <c r="G34" s="145" t="s">
        <v>123</v>
      </c>
      <c r="H34" s="145" t="s">
        <v>1205</v>
      </c>
      <c r="I34" s="146"/>
      <c r="J34" s="166"/>
      <c r="K34" s="166"/>
      <c r="L34" s="166"/>
      <c r="M34" s="403"/>
      <c r="N34" s="404"/>
      <c r="O34" s="402"/>
      <c r="P34" s="402"/>
      <c r="Q34" s="402"/>
    </row>
    <row r="35" ht="20.1" customHeight="1" spans="1:17">
      <c r="A35" s="338"/>
      <c r="B35" s="166"/>
      <c r="C35" s="339"/>
      <c r="D35" s="340"/>
      <c r="E35" s="343"/>
      <c r="F35" s="144" t="s">
        <v>1206</v>
      </c>
      <c r="G35" s="145" t="s">
        <v>123</v>
      </c>
      <c r="H35" s="145">
        <v>41</v>
      </c>
      <c r="I35" s="146"/>
      <c r="J35" s="166"/>
      <c r="K35" s="166"/>
      <c r="L35" s="166"/>
      <c r="M35" s="403"/>
      <c r="N35" s="404"/>
      <c r="O35" s="402"/>
      <c r="P35" s="402"/>
      <c r="Q35" s="402"/>
    </row>
    <row r="36" ht="20.1" customHeight="1" spans="1:17">
      <c r="A36" s="338"/>
      <c r="B36" s="166"/>
      <c r="C36" s="339"/>
      <c r="D36" s="340"/>
      <c r="E36" s="343"/>
      <c r="F36" s="144" t="s">
        <v>1207</v>
      </c>
      <c r="G36" s="145" t="s">
        <v>123</v>
      </c>
      <c r="H36" s="145">
        <v>3</v>
      </c>
      <c r="I36" s="146"/>
      <c r="J36" s="166"/>
      <c r="K36" s="166"/>
      <c r="L36" s="166"/>
      <c r="M36" s="403"/>
      <c r="N36" s="404"/>
      <c r="O36" s="402"/>
      <c r="P36" s="402"/>
      <c r="Q36" s="402"/>
    </row>
    <row r="37" ht="20.1" customHeight="1" spans="1:17">
      <c r="A37" s="338"/>
      <c r="B37" s="166"/>
      <c r="C37" s="339"/>
      <c r="D37" s="340"/>
      <c r="E37" s="343"/>
      <c r="F37" s="144" t="s">
        <v>1208</v>
      </c>
      <c r="G37" s="145" t="s">
        <v>123</v>
      </c>
      <c r="H37" s="145">
        <v>2018</v>
      </c>
      <c r="I37" s="146"/>
      <c r="J37" s="166"/>
      <c r="K37" s="166"/>
      <c r="L37" s="166"/>
      <c r="M37" s="403"/>
      <c r="N37" s="404"/>
      <c r="O37" s="402"/>
      <c r="P37" s="402"/>
      <c r="Q37" s="402"/>
    </row>
    <row r="38" ht="20.1" customHeight="1" spans="1:17">
      <c r="A38" s="338"/>
      <c r="B38" s="166"/>
      <c r="C38" s="339"/>
      <c r="D38" s="340"/>
      <c r="E38" s="343"/>
      <c r="F38" s="144" t="s">
        <v>1209</v>
      </c>
      <c r="G38" s="145" t="s">
        <v>123</v>
      </c>
      <c r="H38" s="1139" t="s">
        <v>1210</v>
      </c>
      <c r="I38" s="146"/>
      <c r="J38" s="166"/>
      <c r="K38" s="166"/>
      <c r="L38" s="166"/>
      <c r="M38" s="403"/>
      <c r="N38" s="404"/>
      <c r="O38" s="402"/>
      <c r="P38" s="402"/>
      <c r="Q38" s="402"/>
    </row>
    <row r="39" ht="20.1" customHeight="1" spans="1:17">
      <c r="A39" s="338"/>
      <c r="B39" s="166"/>
      <c r="C39" s="339"/>
      <c r="D39" s="340"/>
      <c r="E39" s="343"/>
      <c r="F39" s="144" t="s">
        <v>1211</v>
      </c>
      <c r="G39" s="145" t="s">
        <v>123</v>
      </c>
      <c r="H39" s="145" t="s">
        <v>1212</v>
      </c>
      <c r="I39" s="146"/>
      <c r="J39" s="166"/>
      <c r="K39" s="166"/>
      <c r="L39" s="166"/>
      <c r="M39" s="403"/>
      <c r="N39" s="404"/>
      <c r="O39" s="402"/>
      <c r="P39" s="402"/>
      <c r="Q39" s="402"/>
    </row>
    <row r="40" ht="20.1" customHeight="1" spans="1:17">
      <c r="A40" s="338"/>
      <c r="B40" s="166"/>
      <c r="C40" s="339"/>
      <c r="D40" s="340"/>
      <c r="E40" s="343"/>
      <c r="F40" s="144" t="s">
        <v>1213</v>
      </c>
      <c r="G40" s="145" t="s">
        <v>123</v>
      </c>
      <c r="H40" s="145" t="s">
        <v>1214</v>
      </c>
      <c r="I40" s="146"/>
      <c r="J40" s="166"/>
      <c r="K40" s="166"/>
      <c r="L40" s="166"/>
      <c r="M40" s="403"/>
      <c r="N40" s="404"/>
      <c r="O40" s="402"/>
      <c r="P40" s="402"/>
      <c r="Q40" s="402"/>
    </row>
    <row r="41" ht="20.1" customHeight="1" spans="1:17">
      <c r="A41" s="338"/>
      <c r="B41" s="166"/>
      <c r="C41" s="339"/>
      <c r="D41" s="340"/>
      <c r="E41" s="343"/>
      <c r="F41" s="144" t="s">
        <v>1215</v>
      </c>
      <c r="G41" s="145" t="s">
        <v>123</v>
      </c>
      <c r="H41" s="145"/>
      <c r="I41" s="146"/>
      <c r="J41" s="166"/>
      <c r="K41" s="166"/>
      <c r="L41" s="166"/>
      <c r="M41" s="403"/>
      <c r="N41" s="404"/>
      <c r="O41" s="402"/>
      <c r="P41" s="402"/>
      <c r="Q41" s="402"/>
    </row>
    <row r="42" ht="30" customHeight="1" spans="1:17">
      <c r="A42" s="338"/>
      <c r="B42" s="166"/>
      <c r="C42" s="339"/>
      <c r="D42" s="340"/>
      <c r="E42" s="343"/>
      <c r="F42" s="144" t="s">
        <v>1216</v>
      </c>
      <c r="G42" s="145" t="s">
        <v>123</v>
      </c>
      <c r="H42" s="345" t="s">
        <v>1217</v>
      </c>
      <c r="I42" s="146"/>
      <c r="J42" s="166"/>
      <c r="K42" s="166"/>
      <c r="L42" s="166"/>
      <c r="M42" s="403"/>
      <c r="N42" s="404"/>
      <c r="O42" s="402"/>
      <c r="P42" s="402"/>
      <c r="Q42" s="402"/>
    </row>
    <row r="43" ht="30" customHeight="1" spans="1:17">
      <c r="A43" s="338"/>
      <c r="B43" s="166"/>
      <c r="C43" s="339"/>
      <c r="D43" s="340"/>
      <c r="E43" s="343"/>
      <c r="F43" s="144" t="s">
        <v>5</v>
      </c>
      <c r="G43" s="145" t="s">
        <v>123</v>
      </c>
      <c r="H43" s="345" t="s">
        <v>1218</v>
      </c>
      <c r="I43" s="146"/>
      <c r="J43" s="166"/>
      <c r="K43" s="166"/>
      <c r="L43" s="166"/>
      <c r="M43" s="403"/>
      <c r="N43" s="404"/>
      <c r="O43" s="402"/>
      <c r="P43" s="402"/>
      <c r="Q43" s="402"/>
    </row>
    <row r="44" ht="20.1" customHeight="1" spans="1:17">
      <c r="A44" s="338"/>
      <c r="B44" s="166"/>
      <c r="C44" s="339"/>
      <c r="D44" s="340"/>
      <c r="E44" s="343"/>
      <c r="F44" s="346" t="s">
        <v>1219</v>
      </c>
      <c r="G44" s="347" t="s">
        <v>123</v>
      </c>
      <c r="H44" s="139" t="s">
        <v>1220</v>
      </c>
      <c r="I44" s="140"/>
      <c r="J44" s="166"/>
      <c r="K44" s="166"/>
      <c r="L44" s="166"/>
      <c r="M44" s="403"/>
      <c r="N44" s="404"/>
      <c r="O44" s="402"/>
      <c r="P44" s="402"/>
      <c r="Q44" s="402"/>
    </row>
    <row r="45" ht="20.1" customHeight="1" spans="1:17">
      <c r="A45" s="338"/>
      <c r="B45" s="166"/>
      <c r="C45" s="339"/>
      <c r="D45" s="340"/>
      <c r="E45" s="343"/>
      <c r="F45" s="346" t="s">
        <v>1221</v>
      </c>
      <c r="G45" s="347" t="s">
        <v>123</v>
      </c>
      <c r="H45" s="348"/>
      <c r="I45" s="140"/>
      <c r="J45" s="166"/>
      <c r="K45" s="166"/>
      <c r="L45" s="166"/>
      <c r="M45" s="403"/>
      <c r="N45" s="404"/>
      <c r="O45" s="402"/>
      <c r="P45" s="402"/>
      <c r="Q45" s="402"/>
    </row>
    <row r="46" ht="30" customHeight="1" spans="1:17">
      <c r="A46" s="338"/>
      <c r="B46" s="166"/>
      <c r="C46" s="339"/>
      <c r="D46" s="340"/>
      <c r="E46" s="343"/>
      <c r="F46" s="144" t="s">
        <v>1222</v>
      </c>
      <c r="G46" s="145" t="s">
        <v>123</v>
      </c>
      <c r="H46" s="345" t="s">
        <v>1223</v>
      </c>
      <c r="I46" s="146"/>
      <c r="J46" s="166"/>
      <c r="K46" s="166"/>
      <c r="L46" s="166"/>
      <c r="M46" s="403"/>
      <c r="N46" s="404"/>
      <c r="O46" s="402"/>
      <c r="P46" s="402"/>
      <c r="Q46" s="402"/>
    </row>
    <row r="47" ht="30" spans="1:17">
      <c r="A47" s="338"/>
      <c r="B47" s="166"/>
      <c r="C47" s="339"/>
      <c r="D47" s="340"/>
      <c r="E47" s="343"/>
      <c r="F47" s="144" t="s">
        <v>1224</v>
      </c>
      <c r="G47" s="145" t="s">
        <v>123</v>
      </c>
      <c r="H47" s="345" t="s">
        <v>1225</v>
      </c>
      <c r="I47" s="146"/>
      <c r="J47" s="166"/>
      <c r="K47" s="166"/>
      <c r="L47" s="166"/>
      <c r="M47" s="403"/>
      <c r="N47" s="404"/>
      <c r="O47" s="402"/>
      <c r="P47" s="402"/>
      <c r="Q47" s="402"/>
    </row>
    <row r="48" ht="18" customHeight="1" spans="1:17">
      <c r="A48" s="338"/>
      <c r="B48" s="166"/>
      <c r="C48" s="339"/>
      <c r="D48" s="340"/>
      <c r="E48" s="343"/>
      <c r="F48" s="349" t="s">
        <v>1226</v>
      </c>
      <c r="G48" s="145" t="s">
        <v>123</v>
      </c>
      <c r="H48" s="345" t="s">
        <v>1227</v>
      </c>
      <c r="I48" s="146"/>
      <c r="J48" s="166"/>
      <c r="K48" s="166"/>
      <c r="L48" s="166"/>
      <c r="M48" s="403"/>
      <c r="N48" s="404"/>
      <c r="O48" s="402"/>
      <c r="P48" s="402"/>
      <c r="Q48" s="402"/>
    </row>
    <row r="49" ht="18" customHeight="1" spans="1:17">
      <c r="A49" s="338"/>
      <c r="B49" s="166"/>
      <c r="C49" s="339"/>
      <c r="D49" s="340"/>
      <c r="E49" s="343"/>
      <c r="F49" s="350"/>
      <c r="G49" s="145" t="s">
        <v>123</v>
      </c>
      <c r="H49" s="345" t="s">
        <v>1228</v>
      </c>
      <c r="I49" s="405"/>
      <c r="J49" s="166"/>
      <c r="K49" s="166"/>
      <c r="L49" s="166"/>
      <c r="M49" s="403"/>
      <c r="N49" s="404"/>
      <c r="O49" s="402"/>
      <c r="P49" s="402"/>
      <c r="Q49" s="402"/>
    </row>
    <row r="50" ht="30" spans="1:17">
      <c r="A50" s="338"/>
      <c r="B50" s="166"/>
      <c r="C50" s="339"/>
      <c r="D50" s="340"/>
      <c r="E50" s="343"/>
      <c r="F50" s="144" t="s">
        <v>1229</v>
      </c>
      <c r="G50" s="145" t="s">
        <v>123</v>
      </c>
      <c r="H50" s="145"/>
      <c r="I50" s="146"/>
      <c r="J50" s="166"/>
      <c r="K50" s="166"/>
      <c r="L50" s="166"/>
      <c r="M50" s="403"/>
      <c r="N50" s="404"/>
      <c r="O50" s="402"/>
      <c r="P50" s="402"/>
      <c r="Q50" s="402"/>
    </row>
    <row r="51" ht="20.1" customHeight="1" spans="1:17">
      <c r="A51" s="338"/>
      <c r="B51" s="166"/>
      <c r="C51" s="339"/>
      <c r="D51" s="340"/>
      <c r="E51" s="343"/>
      <c r="F51" s="351" t="s">
        <v>1230</v>
      </c>
      <c r="G51" s="145" t="s">
        <v>123</v>
      </c>
      <c r="H51" s="145" t="s">
        <v>1231</v>
      </c>
      <c r="I51" s="146"/>
      <c r="J51" s="166"/>
      <c r="K51" s="166"/>
      <c r="L51" s="166"/>
      <c r="M51" s="403"/>
      <c r="N51" s="404"/>
      <c r="O51" s="402"/>
      <c r="P51" s="402"/>
      <c r="Q51" s="402"/>
    </row>
    <row r="52" ht="20.1" customHeight="1" spans="1:17">
      <c r="A52" s="338"/>
      <c r="B52" s="166"/>
      <c r="C52" s="339"/>
      <c r="D52" s="340"/>
      <c r="E52" s="352"/>
      <c r="F52" s="144" t="s">
        <v>1232</v>
      </c>
      <c r="G52" s="145" t="s">
        <v>123</v>
      </c>
      <c r="H52" s="145"/>
      <c r="I52" s="146"/>
      <c r="J52" s="174"/>
      <c r="K52" s="174"/>
      <c r="L52" s="174"/>
      <c r="M52" s="406"/>
      <c r="N52" s="407"/>
      <c r="O52" s="402"/>
      <c r="P52" s="402"/>
      <c r="Q52" s="402"/>
    </row>
    <row r="53" ht="12.95" customHeight="1" spans="1:14">
      <c r="A53" s="338"/>
      <c r="B53" s="166"/>
      <c r="C53" s="339"/>
      <c r="D53" s="340"/>
      <c r="E53" s="353"/>
      <c r="F53" s="354"/>
      <c r="G53" s="354"/>
      <c r="H53" s="354"/>
      <c r="I53" s="354"/>
      <c r="J53" s="354"/>
      <c r="K53" s="354"/>
      <c r="L53" s="354"/>
      <c r="M53" s="354"/>
      <c r="N53" s="408"/>
    </row>
    <row r="54" ht="33.75" customHeight="1" spans="1:17">
      <c r="A54" s="338"/>
      <c r="B54" s="166"/>
      <c r="C54" s="339"/>
      <c r="D54" s="340"/>
      <c r="E54" s="341" t="s">
        <v>253</v>
      </c>
      <c r="F54" s="144" t="s">
        <v>1199</v>
      </c>
      <c r="G54" s="145" t="s">
        <v>123</v>
      </c>
      <c r="H54" s="342" t="s">
        <v>1233</v>
      </c>
      <c r="I54" s="399"/>
      <c r="J54" s="175">
        <v>2020</v>
      </c>
      <c r="K54" s="175" t="s">
        <v>1201</v>
      </c>
      <c r="L54" s="175">
        <v>1</v>
      </c>
      <c r="M54" s="400">
        <f>N54</f>
        <v>3.54</v>
      </c>
      <c r="N54" s="401">
        <v>3.54</v>
      </c>
      <c r="O54" s="402"/>
      <c r="P54" s="402">
        <v>3.54</v>
      </c>
      <c r="Q54" s="402">
        <v>3.55</v>
      </c>
    </row>
    <row r="55" ht="18.95" customHeight="1" spans="1:17">
      <c r="A55" s="338"/>
      <c r="B55" s="166"/>
      <c r="C55" s="339"/>
      <c r="D55" s="340"/>
      <c r="E55" s="343"/>
      <c r="F55" s="144" t="s">
        <v>1202</v>
      </c>
      <c r="G55" s="145" t="s">
        <v>123</v>
      </c>
      <c r="H55" s="145" t="s">
        <v>1234</v>
      </c>
      <c r="I55" s="146"/>
      <c r="J55" s="166"/>
      <c r="K55" s="166"/>
      <c r="L55" s="166"/>
      <c r="M55" s="403"/>
      <c r="N55" s="404"/>
      <c r="O55" s="402"/>
      <c r="P55" s="402"/>
      <c r="Q55" s="402"/>
    </row>
    <row r="56" ht="18.95" customHeight="1" spans="1:17">
      <c r="A56" s="338"/>
      <c r="B56" s="166"/>
      <c r="C56" s="339"/>
      <c r="D56" s="340"/>
      <c r="E56" s="343"/>
      <c r="F56" s="144" t="s">
        <v>1204</v>
      </c>
      <c r="G56" s="145" t="s">
        <v>123</v>
      </c>
      <c r="H56" s="145" t="s">
        <v>1235</v>
      </c>
      <c r="I56" s="146"/>
      <c r="J56" s="166"/>
      <c r="K56" s="166"/>
      <c r="L56" s="166"/>
      <c r="M56" s="403"/>
      <c r="N56" s="404"/>
      <c r="O56" s="402"/>
      <c r="P56" s="402"/>
      <c r="Q56" s="402"/>
    </row>
    <row r="57" ht="18.95" customHeight="1" spans="1:17">
      <c r="A57" s="338"/>
      <c r="B57" s="166"/>
      <c r="C57" s="339"/>
      <c r="D57" s="340"/>
      <c r="E57" s="343"/>
      <c r="F57" s="144" t="s">
        <v>1206</v>
      </c>
      <c r="G57" s="145" t="s">
        <v>123</v>
      </c>
      <c r="H57" s="145">
        <v>23</v>
      </c>
      <c r="I57" s="146"/>
      <c r="J57" s="166"/>
      <c r="K57" s="166"/>
      <c r="L57" s="166"/>
      <c r="M57" s="403"/>
      <c r="N57" s="404"/>
      <c r="O57" s="402"/>
      <c r="P57" s="402"/>
      <c r="Q57" s="402"/>
    </row>
    <row r="58" ht="18.95" customHeight="1" spans="1:17">
      <c r="A58" s="338"/>
      <c r="B58" s="166"/>
      <c r="C58" s="339"/>
      <c r="D58" s="340"/>
      <c r="E58" s="343"/>
      <c r="F58" s="144" t="s">
        <v>1207</v>
      </c>
      <c r="G58" s="145" t="s">
        <v>123</v>
      </c>
      <c r="H58" s="145">
        <v>6</v>
      </c>
      <c r="I58" s="146"/>
      <c r="J58" s="166"/>
      <c r="K58" s="166"/>
      <c r="L58" s="166"/>
      <c r="M58" s="403"/>
      <c r="N58" s="404"/>
      <c r="O58" s="402"/>
      <c r="P58" s="402"/>
      <c r="Q58" s="402"/>
    </row>
    <row r="59" ht="18.95" customHeight="1" spans="1:17">
      <c r="A59" s="338"/>
      <c r="B59" s="166"/>
      <c r="C59" s="339"/>
      <c r="D59" s="340"/>
      <c r="E59" s="343"/>
      <c r="F59" s="144" t="s">
        <v>1208</v>
      </c>
      <c r="G59" s="145" t="s">
        <v>123</v>
      </c>
      <c r="H59" s="145">
        <v>2020</v>
      </c>
      <c r="I59" s="146"/>
      <c r="J59" s="166"/>
      <c r="K59" s="166"/>
      <c r="L59" s="166"/>
      <c r="M59" s="403"/>
      <c r="N59" s="404"/>
      <c r="O59" s="402"/>
      <c r="P59" s="402"/>
      <c r="Q59" s="402"/>
    </row>
    <row r="60" ht="18.95" customHeight="1" spans="1:17">
      <c r="A60" s="338"/>
      <c r="B60" s="166"/>
      <c r="C60" s="339"/>
      <c r="D60" s="340"/>
      <c r="E60" s="343"/>
      <c r="F60" s="144" t="s">
        <v>1209</v>
      </c>
      <c r="G60" s="145" t="s">
        <v>123</v>
      </c>
      <c r="H60" s="1139" t="s">
        <v>1236</v>
      </c>
      <c r="I60" s="146"/>
      <c r="J60" s="166"/>
      <c r="K60" s="166"/>
      <c r="L60" s="166"/>
      <c r="M60" s="403"/>
      <c r="N60" s="404"/>
      <c r="O60" s="402"/>
      <c r="P60" s="402"/>
      <c r="Q60" s="402"/>
    </row>
    <row r="61" ht="18.95" customHeight="1" spans="1:17">
      <c r="A61" s="338"/>
      <c r="B61" s="166"/>
      <c r="C61" s="339"/>
      <c r="D61" s="340"/>
      <c r="E61" s="343"/>
      <c r="F61" s="144" t="s">
        <v>1211</v>
      </c>
      <c r="G61" s="145" t="s">
        <v>123</v>
      </c>
      <c r="H61" s="145" t="s">
        <v>1237</v>
      </c>
      <c r="I61" s="146"/>
      <c r="J61" s="166"/>
      <c r="K61" s="166"/>
      <c r="L61" s="166"/>
      <c r="M61" s="403"/>
      <c r="N61" s="404"/>
      <c r="O61" s="402"/>
      <c r="P61" s="402"/>
      <c r="Q61" s="402"/>
    </row>
    <row r="62" ht="18.95" customHeight="1" spans="1:17">
      <c r="A62" s="338"/>
      <c r="B62" s="166"/>
      <c r="C62" s="339"/>
      <c r="D62" s="340"/>
      <c r="E62" s="343"/>
      <c r="F62" s="144" t="s">
        <v>1213</v>
      </c>
      <c r="G62" s="145" t="s">
        <v>123</v>
      </c>
      <c r="H62" s="145" t="s">
        <v>1238</v>
      </c>
      <c r="I62" s="146"/>
      <c r="J62" s="166"/>
      <c r="K62" s="166"/>
      <c r="L62" s="166"/>
      <c r="M62" s="403"/>
      <c r="N62" s="404"/>
      <c r="O62" s="402"/>
      <c r="P62" s="402"/>
      <c r="Q62" s="402"/>
    </row>
    <row r="63" ht="18.95" customHeight="1" spans="1:17">
      <c r="A63" s="338"/>
      <c r="B63" s="166"/>
      <c r="C63" s="339"/>
      <c r="D63" s="340"/>
      <c r="E63" s="343"/>
      <c r="F63" s="144" t="s">
        <v>1215</v>
      </c>
      <c r="G63" s="145" t="s">
        <v>123</v>
      </c>
      <c r="H63" s="345" t="s">
        <v>1239</v>
      </c>
      <c r="I63" s="146"/>
      <c r="J63" s="166"/>
      <c r="K63" s="166"/>
      <c r="L63" s="166"/>
      <c r="M63" s="403"/>
      <c r="N63" s="404"/>
      <c r="O63" s="402"/>
      <c r="P63" s="402"/>
      <c r="Q63" s="402"/>
    </row>
    <row r="64" ht="18.95" customHeight="1" spans="1:17">
      <c r="A64" s="338"/>
      <c r="B64" s="166"/>
      <c r="C64" s="339"/>
      <c r="D64" s="340"/>
      <c r="E64" s="343"/>
      <c r="F64" s="144" t="s">
        <v>1216</v>
      </c>
      <c r="G64" s="145" t="s">
        <v>123</v>
      </c>
      <c r="H64" s="345" t="s">
        <v>1240</v>
      </c>
      <c r="I64" s="146"/>
      <c r="J64" s="166"/>
      <c r="K64" s="166"/>
      <c r="L64" s="166"/>
      <c r="M64" s="403"/>
      <c r="N64" s="404"/>
      <c r="O64" s="402"/>
      <c r="P64" s="402"/>
      <c r="Q64" s="402"/>
    </row>
    <row r="65" ht="18.95" customHeight="1" spans="1:17">
      <c r="A65" s="338"/>
      <c r="B65" s="166"/>
      <c r="C65" s="339"/>
      <c r="D65" s="340"/>
      <c r="E65" s="343"/>
      <c r="F65" s="144" t="s">
        <v>5</v>
      </c>
      <c r="G65" s="145" t="s">
        <v>123</v>
      </c>
      <c r="H65" s="345" t="s">
        <v>1241</v>
      </c>
      <c r="I65" s="146"/>
      <c r="J65" s="166"/>
      <c r="K65" s="166"/>
      <c r="L65" s="166"/>
      <c r="M65" s="403"/>
      <c r="N65" s="404"/>
      <c r="O65" s="402"/>
      <c r="P65" s="402"/>
      <c r="Q65" s="402"/>
    </row>
    <row r="66" ht="18.95" customHeight="1" spans="1:17">
      <c r="A66" s="338"/>
      <c r="B66" s="166"/>
      <c r="C66" s="339"/>
      <c r="D66" s="340"/>
      <c r="E66" s="343"/>
      <c r="F66" s="346" t="s">
        <v>1219</v>
      </c>
      <c r="G66" s="347" t="s">
        <v>123</v>
      </c>
      <c r="H66" s="139" t="s">
        <v>1242</v>
      </c>
      <c r="I66" s="140"/>
      <c r="J66" s="166"/>
      <c r="K66" s="166"/>
      <c r="L66" s="166"/>
      <c r="M66" s="403"/>
      <c r="N66" s="404"/>
      <c r="O66" s="402"/>
      <c r="P66" s="402"/>
      <c r="Q66" s="402"/>
    </row>
    <row r="67" ht="18.95" customHeight="1" spans="1:17">
      <c r="A67" s="338"/>
      <c r="B67" s="166"/>
      <c r="C67" s="339"/>
      <c r="D67" s="340"/>
      <c r="E67" s="343"/>
      <c r="F67" s="346" t="s">
        <v>1221</v>
      </c>
      <c r="G67" s="347" t="s">
        <v>123</v>
      </c>
      <c r="H67" s="139"/>
      <c r="I67" s="140"/>
      <c r="J67" s="166"/>
      <c r="K67" s="166"/>
      <c r="L67" s="166"/>
      <c r="M67" s="403"/>
      <c r="N67" s="404"/>
      <c r="O67" s="402"/>
      <c r="P67" s="402"/>
      <c r="Q67" s="402"/>
    </row>
    <row r="68" ht="30" customHeight="1" spans="1:17">
      <c r="A68" s="338"/>
      <c r="B68" s="166"/>
      <c r="C68" s="339"/>
      <c r="D68" s="340"/>
      <c r="E68" s="343"/>
      <c r="F68" s="144" t="s">
        <v>1222</v>
      </c>
      <c r="G68" s="145" t="s">
        <v>123</v>
      </c>
      <c r="H68" s="345" t="s">
        <v>1243</v>
      </c>
      <c r="I68" s="146"/>
      <c r="J68" s="166"/>
      <c r="K68" s="166"/>
      <c r="L68" s="166"/>
      <c r="M68" s="403"/>
      <c r="N68" s="404"/>
      <c r="O68" s="402"/>
      <c r="P68" s="402"/>
      <c r="Q68" s="402"/>
    </row>
    <row r="69" ht="30" spans="1:17">
      <c r="A69" s="338"/>
      <c r="B69" s="166"/>
      <c r="C69" s="339"/>
      <c r="D69" s="340"/>
      <c r="E69" s="343"/>
      <c r="F69" s="144" t="s">
        <v>1224</v>
      </c>
      <c r="G69" s="145" t="s">
        <v>123</v>
      </c>
      <c r="H69" s="345" t="s">
        <v>1244</v>
      </c>
      <c r="I69" s="146"/>
      <c r="J69" s="166"/>
      <c r="K69" s="166"/>
      <c r="L69" s="166"/>
      <c r="M69" s="403"/>
      <c r="N69" s="404"/>
      <c r="O69" s="402"/>
      <c r="P69" s="402"/>
      <c r="Q69" s="402"/>
    </row>
    <row r="70" ht="18.75" customHeight="1" spans="1:17">
      <c r="A70" s="338"/>
      <c r="B70" s="166"/>
      <c r="C70" s="339"/>
      <c r="D70" s="340"/>
      <c r="E70" s="343"/>
      <c r="F70" s="349" t="s">
        <v>1226</v>
      </c>
      <c r="G70" s="145" t="s">
        <v>123</v>
      </c>
      <c r="H70" s="345" t="s">
        <v>1245</v>
      </c>
      <c r="I70" s="146"/>
      <c r="J70" s="166"/>
      <c r="K70" s="166"/>
      <c r="L70" s="166"/>
      <c r="M70" s="403"/>
      <c r="N70" s="404"/>
      <c r="O70" s="402"/>
      <c r="P70" s="402"/>
      <c r="Q70" s="402"/>
    </row>
    <row r="71" ht="18.75" customHeight="1" spans="1:17">
      <c r="A71" s="338"/>
      <c r="B71" s="166"/>
      <c r="C71" s="339"/>
      <c r="D71" s="340"/>
      <c r="E71" s="343"/>
      <c r="F71" s="350"/>
      <c r="G71" s="145" t="s">
        <v>123</v>
      </c>
      <c r="H71" s="345" t="s">
        <v>1246</v>
      </c>
      <c r="I71" s="405"/>
      <c r="J71" s="166"/>
      <c r="K71" s="166"/>
      <c r="L71" s="166"/>
      <c r="M71" s="403"/>
      <c r="N71" s="404"/>
      <c r="O71" s="402"/>
      <c r="P71" s="402"/>
      <c r="Q71" s="402"/>
    </row>
    <row r="72" ht="30" spans="1:17">
      <c r="A72" s="338"/>
      <c r="B72" s="166"/>
      <c r="C72" s="339"/>
      <c r="D72" s="340"/>
      <c r="E72" s="343"/>
      <c r="F72" s="144" t="s">
        <v>1229</v>
      </c>
      <c r="G72" s="145" t="s">
        <v>123</v>
      </c>
      <c r="H72" s="345"/>
      <c r="I72" s="146"/>
      <c r="J72" s="166"/>
      <c r="K72" s="166"/>
      <c r="L72" s="166"/>
      <c r="M72" s="403"/>
      <c r="N72" s="404"/>
      <c r="O72" s="402"/>
      <c r="P72" s="402"/>
      <c r="Q72" s="402"/>
    </row>
    <row r="73" ht="20.1" customHeight="1" spans="1:17">
      <c r="A73" s="338"/>
      <c r="B73" s="166"/>
      <c r="C73" s="339"/>
      <c r="D73" s="340"/>
      <c r="E73" s="343"/>
      <c r="F73" s="351" t="s">
        <v>1230</v>
      </c>
      <c r="G73" s="145" t="s">
        <v>123</v>
      </c>
      <c r="H73" s="145" t="s">
        <v>1231</v>
      </c>
      <c r="I73" s="146"/>
      <c r="J73" s="166"/>
      <c r="K73" s="166"/>
      <c r="L73" s="166"/>
      <c r="M73" s="403"/>
      <c r="N73" s="404"/>
      <c r="O73" s="402"/>
      <c r="P73" s="402"/>
      <c r="Q73" s="402"/>
    </row>
    <row r="74" ht="20.1" customHeight="1" spans="1:17">
      <c r="A74" s="338"/>
      <c r="B74" s="166"/>
      <c r="C74" s="339"/>
      <c r="D74" s="340"/>
      <c r="E74" s="352"/>
      <c r="F74" s="144" t="s">
        <v>1232</v>
      </c>
      <c r="G74" s="145" t="s">
        <v>123</v>
      </c>
      <c r="H74" s="145"/>
      <c r="I74" s="146"/>
      <c r="J74" s="174"/>
      <c r="K74" s="174"/>
      <c r="L74" s="174"/>
      <c r="M74" s="406"/>
      <c r="N74" s="407"/>
      <c r="O74" s="402"/>
      <c r="P74" s="402"/>
      <c r="Q74" s="402"/>
    </row>
    <row r="75" ht="12.95" customHeight="1" spans="1:14">
      <c r="A75" s="338"/>
      <c r="B75" s="166"/>
      <c r="C75" s="339"/>
      <c r="D75" s="340"/>
      <c r="E75" s="353"/>
      <c r="F75" s="354"/>
      <c r="G75" s="354"/>
      <c r="H75" s="354"/>
      <c r="I75" s="354"/>
      <c r="J75" s="354"/>
      <c r="K75" s="354"/>
      <c r="L75" s="354"/>
      <c r="M75" s="354"/>
      <c r="N75" s="408"/>
    </row>
    <row r="76" ht="30.75" customHeight="1" spans="1:17">
      <c r="A76" s="338"/>
      <c r="B76" s="166"/>
      <c r="C76" s="339"/>
      <c r="D76" s="340"/>
      <c r="E76" s="341" t="s">
        <v>257</v>
      </c>
      <c r="F76" s="346" t="s">
        <v>1199</v>
      </c>
      <c r="G76" s="347" t="s">
        <v>123</v>
      </c>
      <c r="H76" s="342" t="s">
        <v>1247</v>
      </c>
      <c r="I76" s="399"/>
      <c r="J76" s="175">
        <v>2022</v>
      </c>
      <c r="K76" s="175" t="s">
        <v>1201</v>
      </c>
      <c r="L76" s="175">
        <v>1</v>
      </c>
      <c r="M76" s="400">
        <f>N76</f>
        <v>21.6</v>
      </c>
      <c r="N76" s="401">
        <v>21.6</v>
      </c>
      <c r="O76" s="420"/>
      <c r="P76" s="420">
        <v>21.6</v>
      </c>
      <c r="Q76" s="420">
        <v>21.6</v>
      </c>
    </row>
    <row r="77" ht="20.1" customHeight="1" spans="1:17">
      <c r="A77" s="338"/>
      <c r="B77" s="166"/>
      <c r="C77" s="339"/>
      <c r="D77" s="340"/>
      <c r="E77" s="343"/>
      <c r="F77" s="346" t="s">
        <v>1202</v>
      </c>
      <c r="G77" s="347" t="s">
        <v>123</v>
      </c>
      <c r="H77" s="145" t="s">
        <v>1248</v>
      </c>
      <c r="I77" s="421"/>
      <c r="J77" s="166"/>
      <c r="K77" s="166"/>
      <c r="L77" s="166"/>
      <c r="M77" s="403"/>
      <c r="N77" s="404"/>
      <c r="O77" s="420"/>
      <c r="P77" s="420"/>
      <c r="Q77" s="420"/>
    </row>
    <row r="78" ht="20.1" customHeight="1" spans="1:17">
      <c r="A78" s="338"/>
      <c r="B78" s="166"/>
      <c r="C78" s="339"/>
      <c r="D78" s="340"/>
      <c r="E78" s="343"/>
      <c r="F78" s="346" t="s">
        <v>1204</v>
      </c>
      <c r="G78" s="347" t="s">
        <v>123</v>
      </c>
      <c r="H78" s="347" t="s">
        <v>1235</v>
      </c>
      <c r="I78" s="421"/>
      <c r="J78" s="166"/>
      <c r="K78" s="166"/>
      <c r="L78" s="166"/>
      <c r="M78" s="403"/>
      <c r="N78" s="404"/>
      <c r="O78" s="420"/>
      <c r="P78" s="420"/>
      <c r="Q78" s="420"/>
    </row>
    <row r="79" ht="20.1" customHeight="1" spans="1:17">
      <c r="A79" s="338"/>
      <c r="B79" s="166"/>
      <c r="C79" s="339"/>
      <c r="D79" s="340"/>
      <c r="E79" s="343"/>
      <c r="F79" s="346" t="s">
        <v>1206</v>
      </c>
      <c r="G79" s="347" t="s">
        <v>123</v>
      </c>
      <c r="H79" s="347">
        <v>25</v>
      </c>
      <c r="I79" s="421"/>
      <c r="J79" s="166"/>
      <c r="K79" s="166"/>
      <c r="L79" s="166"/>
      <c r="M79" s="403"/>
      <c r="N79" s="404"/>
      <c r="O79" s="420"/>
      <c r="P79" s="420"/>
      <c r="Q79" s="420"/>
    </row>
    <row r="80" ht="20.1" customHeight="1" spans="1:17">
      <c r="A80" s="338"/>
      <c r="B80" s="166"/>
      <c r="C80" s="339"/>
      <c r="D80" s="340"/>
      <c r="E80" s="343"/>
      <c r="F80" s="346" t="s">
        <v>1207</v>
      </c>
      <c r="G80" s="347" t="s">
        <v>123</v>
      </c>
      <c r="H80" s="347">
        <v>1</v>
      </c>
      <c r="I80" s="421"/>
      <c r="J80" s="166"/>
      <c r="K80" s="166"/>
      <c r="L80" s="166"/>
      <c r="M80" s="403"/>
      <c r="N80" s="404"/>
      <c r="O80" s="420"/>
      <c r="P80" s="420"/>
      <c r="Q80" s="420"/>
    </row>
    <row r="81" ht="20.1" customHeight="1" spans="1:17">
      <c r="A81" s="338"/>
      <c r="B81" s="166"/>
      <c r="C81" s="339"/>
      <c r="D81" s="340"/>
      <c r="E81" s="343"/>
      <c r="F81" s="346" t="s">
        <v>1208</v>
      </c>
      <c r="G81" s="347" t="s">
        <v>123</v>
      </c>
      <c r="H81" s="347">
        <v>2022</v>
      </c>
      <c r="I81" s="421"/>
      <c r="J81" s="166"/>
      <c r="K81" s="166"/>
      <c r="L81" s="166"/>
      <c r="M81" s="403"/>
      <c r="N81" s="404"/>
      <c r="O81" s="420"/>
      <c r="P81" s="420"/>
      <c r="Q81" s="420"/>
    </row>
    <row r="82" ht="20.1" customHeight="1" spans="1:17">
      <c r="A82" s="338"/>
      <c r="B82" s="166"/>
      <c r="C82" s="339"/>
      <c r="D82" s="340"/>
      <c r="E82" s="343"/>
      <c r="F82" s="346" t="s">
        <v>1209</v>
      </c>
      <c r="G82" s="347" t="s">
        <v>123</v>
      </c>
      <c r="H82" s="1140" t="s">
        <v>1249</v>
      </c>
      <c r="I82" s="146"/>
      <c r="J82" s="166"/>
      <c r="K82" s="166"/>
      <c r="L82" s="166"/>
      <c r="M82" s="403"/>
      <c r="N82" s="404"/>
      <c r="O82" s="420"/>
      <c r="P82" s="420"/>
      <c r="Q82" s="420"/>
    </row>
    <row r="83" ht="20.1" customHeight="1" spans="1:17">
      <c r="A83" s="338"/>
      <c r="B83" s="166"/>
      <c r="C83" s="339"/>
      <c r="D83" s="340"/>
      <c r="E83" s="343"/>
      <c r="F83" s="346" t="s">
        <v>1211</v>
      </c>
      <c r="G83" s="347" t="s">
        <v>123</v>
      </c>
      <c r="H83" s="145" t="s">
        <v>1237</v>
      </c>
      <c r="I83" s="146"/>
      <c r="J83" s="166"/>
      <c r="K83" s="166"/>
      <c r="L83" s="166"/>
      <c r="M83" s="403"/>
      <c r="N83" s="404"/>
      <c r="O83" s="420"/>
      <c r="P83" s="420"/>
      <c r="Q83" s="420"/>
    </row>
    <row r="84" ht="20.1" customHeight="1" spans="1:17">
      <c r="A84" s="338"/>
      <c r="B84" s="166"/>
      <c r="C84" s="339"/>
      <c r="D84" s="340"/>
      <c r="E84" s="343"/>
      <c r="F84" s="346" t="s">
        <v>1213</v>
      </c>
      <c r="G84" s="347" t="s">
        <v>123</v>
      </c>
      <c r="H84" s="145" t="s">
        <v>1238</v>
      </c>
      <c r="I84" s="146"/>
      <c r="J84" s="166"/>
      <c r="K84" s="166"/>
      <c r="L84" s="166"/>
      <c r="M84" s="403"/>
      <c r="N84" s="404"/>
      <c r="O84" s="420"/>
      <c r="P84" s="420"/>
      <c r="Q84" s="420"/>
    </row>
    <row r="85" ht="20.1" customHeight="1" spans="1:17">
      <c r="A85" s="338"/>
      <c r="B85" s="166"/>
      <c r="C85" s="339"/>
      <c r="D85" s="340"/>
      <c r="E85" s="343"/>
      <c r="F85" s="346" t="s">
        <v>1215</v>
      </c>
      <c r="G85" s="347" t="s">
        <v>123</v>
      </c>
      <c r="H85" s="345" t="s">
        <v>1250</v>
      </c>
      <c r="I85" s="146"/>
      <c r="J85" s="166"/>
      <c r="K85" s="166"/>
      <c r="L85" s="166"/>
      <c r="M85" s="403"/>
      <c r="N85" s="404"/>
      <c r="O85" s="420"/>
      <c r="P85" s="420"/>
      <c r="Q85" s="420"/>
    </row>
    <row r="86" ht="20.1" customHeight="1" spans="1:17">
      <c r="A86" s="338"/>
      <c r="B86" s="166"/>
      <c r="C86" s="339"/>
      <c r="D86" s="340"/>
      <c r="E86" s="343"/>
      <c r="F86" s="412" t="s">
        <v>1216</v>
      </c>
      <c r="G86" s="413" t="s">
        <v>123</v>
      </c>
      <c r="H86" s="345" t="s">
        <v>1251</v>
      </c>
      <c r="I86" s="146"/>
      <c r="J86" s="166"/>
      <c r="K86" s="166"/>
      <c r="L86" s="166"/>
      <c r="M86" s="403"/>
      <c r="N86" s="404"/>
      <c r="O86" s="420"/>
      <c r="P86" s="420"/>
      <c r="Q86" s="420"/>
    </row>
    <row r="87" ht="20.1" customHeight="1" spans="1:17">
      <c r="A87" s="338"/>
      <c r="B87" s="166"/>
      <c r="C87" s="339"/>
      <c r="D87" s="340"/>
      <c r="E87" s="343"/>
      <c r="F87" s="412" t="s">
        <v>5</v>
      </c>
      <c r="G87" s="413" t="s">
        <v>123</v>
      </c>
      <c r="H87" s="345" t="s">
        <v>1252</v>
      </c>
      <c r="I87" s="146"/>
      <c r="J87" s="166"/>
      <c r="K87" s="166"/>
      <c r="L87" s="166"/>
      <c r="M87" s="403"/>
      <c r="N87" s="404"/>
      <c r="O87" s="420"/>
      <c r="P87" s="420"/>
      <c r="Q87" s="420"/>
    </row>
    <row r="88" ht="20.1" customHeight="1" spans="1:17">
      <c r="A88" s="338"/>
      <c r="B88" s="166"/>
      <c r="C88" s="339"/>
      <c r="D88" s="340"/>
      <c r="E88" s="343"/>
      <c r="F88" s="144" t="s">
        <v>1219</v>
      </c>
      <c r="G88" s="145" t="s">
        <v>123</v>
      </c>
      <c r="H88" s="139" t="s">
        <v>1242</v>
      </c>
      <c r="I88" s="140"/>
      <c r="J88" s="166"/>
      <c r="K88" s="166"/>
      <c r="L88" s="166"/>
      <c r="M88" s="403"/>
      <c r="N88" s="404"/>
      <c r="O88" s="420"/>
      <c r="P88" s="420"/>
      <c r="Q88" s="420"/>
    </row>
    <row r="89" ht="20.1" customHeight="1" spans="1:17">
      <c r="A89" s="338"/>
      <c r="B89" s="166"/>
      <c r="C89" s="339"/>
      <c r="D89" s="340"/>
      <c r="E89" s="343"/>
      <c r="F89" s="144" t="s">
        <v>1221</v>
      </c>
      <c r="G89" s="145" t="s">
        <v>123</v>
      </c>
      <c r="H89" s="145"/>
      <c r="I89" s="146"/>
      <c r="J89" s="166"/>
      <c r="K89" s="166"/>
      <c r="L89" s="166"/>
      <c r="M89" s="403"/>
      <c r="N89" s="404"/>
      <c r="O89" s="420"/>
      <c r="P89" s="420"/>
      <c r="Q89" s="420"/>
    </row>
    <row r="90" ht="32.25" customHeight="1" spans="1:17">
      <c r="A90" s="338"/>
      <c r="B90" s="166"/>
      <c r="C90" s="339"/>
      <c r="D90" s="340"/>
      <c r="E90" s="343"/>
      <c r="F90" s="144" t="s">
        <v>1222</v>
      </c>
      <c r="G90" s="145" t="s">
        <v>123</v>
      </c>
      <c r="H90" s="345" t="s">
        <v>1253</v>
      </c>
      <c r="I90" s="146"/>
      <c r="J90" s="166"/>
      <c r="K90" s="166"/>
      <c r="L90" s="166"/>
      <c r="M90" s="403"/>
      <c r="N90" s="404"/>
      <c r="O90" s="420"/>
      <c r="P90" s="420"/>
      <c r="Q90" s="420"/>
    </row>
    <row r="91" ht="30" spans="1:17">
      <c r="A91" s="338"/>
      <c r="B91" s="166"/>
      <c r="C91" s="339"/>
      <c r="D91" s="340"/>
      <c r="E91" s="343"/>
      <c r="F91" s="144" t="s">
        <v>1254</v>
      </c>
      <c r="G91" s="145" t="s">
        <v>123</v>
      </c>
      <c r="H91" s="345" t="s">
        <v>1255</v>
      </c>
      <c r="I91" s="146"/>
      <c r="J91" s="166"/>
      <c r="K91" s="166"/>
      <c r="L91" s="166"/>
      <c r="M91" s="403"/>
      <c r="N91" s="404"/>
      <c r="O91" s="420"/>
      <c r="P91" s="420"/>
      <c r="Q91" s="420"/>
    </row>
    <row r="92" ht="18.75" customHeight="1" spans="1:17">
      <c r="A92" s="338"/>
      <c r="B92" s="166"/>
      <c r="C92" s="339"/>
      <c r="D92" s="340"/>
      <c r="E92" s="343"/>
      <c r="F92" s="349" t="s">
        <v>1226</v>
      </c>
      <c r="G92" s="145" t="s">
        <v>123</v>
      </c>
      <c r="H92" s="345" t="s">
        <v>1245</v>
      </c>
      <c r="I92" s="146"/>
      <c r="J92" s="166"/>
      <c r="K92" s="166"/>
      <c r="L92" s="166"/>
      <c r="M92" s="403"/>
      <c r="N92" s="404"/>
      <c r="O92" s="420"/>
      <c r="P92" s="420"/>
      <c r="Q92" s="420"/>
    </row>
    <row r="93" ht="18.75" customHeight="1" spans="1:17">
      <c r="A93" s="338"/>
      <c r="B93" s="166"/>
      <c r="C93" s="339"/>
      <c r="D93" s="340"/>
      <c r="E93" s="343"/>
      <c r="F93" s="350"/>
      <c r="G93" s="145" t="s">
        <v>123</v>
      </c>
      <c r="H93" s="345" t="s">
        <v>1246</v>
      </c>
      <c r="I93" s="405"/>
      <c r="J93" s="166"/>
      <c r="K93" s="166"/>
      <c r="L93" s="166"/>
      <c r="M93" s="403"/>
      <c r="N93" s="404"/>
      <c r="O93" s="420"/>
      <c r="P93" s="420"/>
      <c r="Q93" s="420"/>
    </row>
    <row r="94" ht="30" spans="1:17">
      <c r="A94" s="338"/>
      <c r="B94" s="166"/>
      <c r="C94" s="339"/>
      <c r="D94" s="340"/>
      <c r="E94" s="343"/>
      <c r="F94" s="346" t="s">
        <v>1229</v>
      </c>
      <c r="G94" s="347" t="s">
        <v>123</v>
      </c>
      <c r="H94" s="145"/>
      <c r="I94" s="146"/>
      <c r="J94" s="166"/>
      <c r="K94" s="166"/>
      <c r="L94" s="166"/>
      <c r="M94" s="403"/>
      <c r="N94" s="404"/>
      <c r="O94" s="420"/>
      <c r="P94" s="420"/>
      <c r="Q94" s="420"/>
    </row>
    <row r="95" ht="18.75" customHeight="1" spans="1:17">
      <c r="A95" s="338"/>
      <c r="B95" s="166"/>
      <c r="C95" s="339"/>
      <c r="D95" s="340"/>
      <c r="E95" s="343"/>
      <c r="F95" s="414" t="s">
        <v>1230</v>
      </c>
      <c r="G95" s="347" t="s">
        <v>123</v>
      </c>
      <c r="H95" s="145" t="s">
        <v>1256</v>
      </c>
      <c r="I95" s="146"/>
      <c r="J95" s="166"/>
      <c r="K95" s="166"/>
      <c r="L95" s="166"/>
      <c r="M95" s="403"/>
      <c r="N95" s="404"/>
      <c r="O95" s="420"/>
      <c r="P95" s="420"/>
      <c r="Q95" s="420"/>
    </row>
    <row r="96" ht="18.75" customHeight="1" spans="1:17">
      <c r="A96" s="338"/>
      <c r="B96" s="166"/>
      <c r="C96" s="339"/>
      <c r="D96" s="340"/>
      <c r="E96" s="352"/>
      <c r="F96" s="346" t="s">
        <v>1232</v>
      </c>
      <c r="G96" s="347" t="s">
        <v>123</v>
      </c>
      <c r="H96" s="145"/>
      <c r="I96" s="146"/>
      <c r="J96" s="174"/>
      <c r="K96" s="174"/>
      <c r="L96" s="174"/>
      <c r="M96" s="406"/>
      <c r="N96" s="407"/>
      <c r="O96" s="420"/>
      <c r="P96" s="420"/>
      <c r="Q96" s="420"/>
    </row>
    <row r="97" s="308" customFormat="1" ht="22.5" customHeight="1" spans="1:14">
      <c r="A97" s="330"/>
      <c r="B97" s="331"/>
      <c r="C97" s="336"/>
      <c r="D97" s="337"/>
      <c r="E97" s="333" t="s">
        <v>251</v>
      </c>
      <c r="F97" s="415" t="s">
        <v>260</v>
      </c>
      <c r="G97" s="416"/>
      <c r="H97" s="416"/>
      <c r="I97" s="422"/>
      <c r="J97" s="389"/>
      <c r="K97" s="394"/>
      <c r="L97" s="391"/>
      <c r="M97" s="392"/>
      <c r="N97" s="398">
        <f>SUM(N98:N289)</f>
        <v>27.43</v>
      </c>
    </row>
    <row r="98" ht="42" customHeight="1" spans="1:17">
      <c r="A98" s="338"/>
      <c r="B98" s="166"/>
      <c r="C98" s="339"/>
      <c r="D98" s="340"/>
      <c r="E98" s="341" t="s">
        <v>247</v>
      </c>
      <c r="F98" s="144" t="s">
        <v>1199</v>
      </c>
      <c r="G98" s="145" t="s">
        <v>123</v>
      </c>
      <c r="H98" s="342" t="s">
        <v>1257</v>
      </c>
      <c r="I98" s="399"/>
      <c r="J98" s="175">
        <v>2013</v>
      </c>
      <c r="K98" s="175" t="s">
        <v>1201</v>
      </c>
      <c r="L98" s="175">
        <v>1</v>
      </c>
      <c r="M98" s="400">
        <f>N98</f>
        <v>2.45</v>
      </c>
      <c r="N98" s="401">
        <v>2.45</v>
      </c>
      <c r="O98" s="420"/>
      <c r="P98" s="420">
        <v>2.43</v>
      </c>
      <c r="Q98" s="420">
        <v>2.47</v>
      </c>
    </row>
    <row r="99" ht="27" customHeight="1" spans="1:17">
      <c r="A99" s="338"/>
      <c r="B99" s="166"/>
      <c r="C99" s="339"/>
      <c r="D99" s="340"/>
      <c r="E99" s="343"/>
      <c r="F99" s="144" t="s">
        <v>1202</v>
      </c>
      <c r="G99" s="145" t="s">
        <v>123</v>
      </c>
      <c r="H99" s="145" t="s">
        <v>1258</v>
      </c>
      <c r="I99" s="146"/>
      <c r="J99" s="166"/>
      <c r="K99" s="166"/>
      <c r="L99" s="166"/>
      <c r="M99" s="403"/>
      <c r="N99" s="404"/>
      <c r="O99" s="420"/>
      <c r="P99" s="420"/>
      <c r="Q99" s="420"/>
    </row>
    <row r="100" ht="19.5" customHeight="1" spans="1:17">
      <c r="A100" s="338"/>
      <c r="B100" s="166"/>
      <c r="C100" s="339"/>
      <c r="D100" s="340"/>
      <c r="E100" s="343"/>
      <c r="F100" s="144" t="s">
        <v>1204</v>
      </c>
      <c r="G100" s="145" t="s">
        <v>123</v>
      </c>
      <c r="H100" s="145" t="s">
        <v>1259</v>
      </c>
      <c r="I100" s="146"/>
      <c r="J100" s="166"/>
      <c r="K100" s="166"/>
      <c r="L100" s="166"/>
      <c r="M100" s="403"/>
      <c r="N100" s="404"/>
      <c r="O100" s="420"/>
      <c r="P100" s="420"/>
      <c r="Q100" s="420"/>
    </row>
    <row r="101" ht="19.5" customHeight="1" spans="1:17">
      <c r="A101" s="338"/>
      <c r="B101" s="166"/>
      <c r="C101" s="339"/>
      <c r="D101" s="340"/>
      <c r="E101" s="343"/>
      <c r="F101" s="144" t="s">
        <v>1206</v>
      </c>
      <c r="G101" s="145" t="s">
        <v>123</v>
      </c>
      <c r="H101" s="145">
        <v>1</v>
      </c>
      <c r="I101" s="146"/>
      <c r="J101" s="166"/>
      <c r="K101" s="166"/>
      <c r="L101" s="166"/>
      <c r="M101" s="403"/>
      <c r="N101" s="404"/>
      <c r="O101" s="420"/>
      <c r="P101" s="420"/>
      <c r="Q101" s="420"/>
    </row>
    <row r="102" ht="19.5" customHeight="1" spans="1:17">
      <c r="A102" s="338"/>
      <c r="B102" s="166"/>
      <c r="C102" s="339"/>
      <c r="D102" s="340"/>
      <c r="E102" s="343"/>
      <c r="F102" s="144" t="s">
        <v>1207</v>
      </c>
      <c r="G102" s="145" t="s">
        <v>123</v>
      </c>
      <c r="H102" s="145">
        <v>4</v>
      </c>
      <c r="I102" s="146"/>
      <c r="J102" s="166"/>
      <c r="K102" s="166"/>
      <c r="L102" s="166"/>
      <c r="M102" s="403"/>
      <c r="N102" s="404"/>
      <c r="O102" s="420"/>
      <c r="P102" s="420"/>
      <c r="Q102" s="420"/>
    </row>
    <row r="103" ht="19.5" customHeight="1" spans="1:17">
      <c r="A103" s="338"/>
      <c r="B103" s="166"/>
      <c r="C103" s="339"/>
      <c r="D103" s="340"/>
      <c r="E103" s="343"/>
      <c r="F103" s="144" t="s">
        <v>1208</v>
      </c>
      <c r="G103" s="145" t="s">
        <v>123</v>
      </c>
      <c r="H103" s="145">
        <v>2013</v>
      </c>
      <c r="I103" s="146"/>
      <c r="J103" s="166"/>
      <c r="K103" s="166"/>
      <c r="L103" s="166"/>
      <c r="M103" s="403"/>
      <c r="N103" s="404"/>
      <c r="O103" s="420"/>
      <c r="P103" s="420"/>
      <c r="Q103" s="420"/>
    </row>
    <row r="104" ht="19.5" customHeight="1" spans="1:17">
      <c r="A104" s="338"/>
      <c r="B104" s="166"/>
      <c r="C104" s="339"/>
      <c r="D104" s="340"/>
      <c r="E104" s="343"/>
      <c r="F104" s="144" t="s">
        <v>1209</v>
      </c>
      <c r="G104" s="145" t="s">
        <v>123</v>
      </c>
      <c r="H104" s="1139" t="s">
        <v>1260</v>
      </c>
      <c r="I104" s="146"/>
      <c r="J104" s="166"/>
      <c r="K104" s="166"/>
      <c r="L104" s="166"/>
      <c r="M104" s="403"/>
      <c r="N104" s="404"/>
      <c r="O104" s="420"/>
      <c r="P104" s="420"/>
      <c r="Q104" s="420"/>
    </row>
    <row r="105" ht="19.5" customHeight="1" spans="1:17">
      <c r="A105" s="338"/>
      <c r="B105" s="166"/>
      <c r="C105" s="339"/>
      <c r="D105" s="340"/>
      <c r="E105" s="343"/>
      <c r="F105" s="144" t="s">
        <v>1211</v>
      </c>
      <c r="G105" s="145" t="s">
        <v>123</v>
      </c>
      <c r="H105" s="145" t="s">
        <v>1261</v>
      </c>
      <c r="I105" s="146"/>
      <c r="J105" s="166"/>
      <c r="K105" s="166"/>
      <c r="L105" s="166"/>
      <c r="M105" s="403"/>
      <c r="N105" s="404"/>
      <c r="O105" s="420"/>
      <c r="P105" s="420"/>
      <c r="Q105" s="420"/>
    </row>
    <row r="106" ht="19.5" customHeight="1" spans="1:17">
      <c r="A106" s="338"/>
      <c r="B106" s="166"/>
      <c r="C106" s="339"/>
      <c r="D106" s="340"/>
      <c r="E106" s="343"/>
      <c r="F106" s="144" t="s">
        <v>1213</v>
      </c>
      <c r="G106" s="145" t="s">
        <v>123</v>
      </c>
      <c r="H106" s="145" t="s">
        <v>1262</v>
      </c>
      <c r="I106" s="146"/>
      <c r="J106" s="166"/>
      <c r="K106" s="166"/>
      <c r="L106" s="166"/>
      <c r="M106" s="403"/>
      <c r="N106" s="404"/>
      <c r="O106" s="420"/>
      <c r="P106" s="420"/>
      <c r="Q106" s="420"/>
    </row>
    <row r="107" ht="19.5" customHeight="1" spans="1:17">
      <c r="A107" s="338"/>
      <c r="B107" s="166"/>
      <c r="C107" s="339"/>
      <c r="D107" s="340"/>
      <c r="E107" s="343"/>
      <c r="F107" s="144" t="s">
        <v>1215</v>
      </c>
      <c r="G107" s="145" t="s">
        <v>123</v>
      </c>
      <c r="H107" s="345" t="s">
        <v>1263</v>
      </c>
      <c r="I107" s="146"/>
      <c r="J107" s="166"/>
      <c r="K107" s="166"/>
      <c r="L107" s="166"/>
      <c r="M107" s="403"/>
      <c r="N107" s="404"/>
      <c r="O107" s="420"/>
      <c r="P107" s="420"/>
      <c r="Q107" s="420"/>
    </row>
    <row r="108" ht="42" customHeight="1" spans="1:17">
      <c r="A108" s="338"/>
      <c r="B108" s="166"/>
      <c r="C108" s="339"/>
      <c r="D108" s="340"/>
      <c r="E108" s="343"/>
      <c r="F108" s="144" t="s">
        <v>1216</v>
      </c>
      <c r="G108" s="145" t="s">
        <v>123</v>
      </c>
      <c r="H108" s="345" t="s">
        <v>1264</v>
      </c>
      <c r="I108" s="146"/>
      <c r="J108" s="166"/>
      <c r="K108" s="166"/>
      <c r="L108" s="166"/>
      <c r="M108" s="403"/>
      <c r="N108" s="404"/>
      <c r="O108" s="420"/>
      <c r="P108" s="420"/>
      <c r="Q108" s="420"/>
    </row>
    <row r="109" ht="29.25" customHeight="1" spans="1:17">
      <c r="A109" s="338"/>
      <c r="B109" s="166"/>
      <c r="C109" s="339"/>
      <c r="D109" s="340"/>
      <c r="E109" s="343"/>
      <c r="F109" s="144" t="s">
        <v>5</v>
      </c>
      <c r="G109" s="145" t="s">
        <v>123</v>
      </c>
      <c r="H109" s="345" t="s">
        <v>1265</v>
      </c>
      <c r="I109" s="146"/>
      <c r="J109" s="166"/>
      <c r="K109" s="166"/>
      <c r="L109" s="166"/>
      <c r="M109" s="403"/>
      <c r="N109" s="404"/>
      <c r="O109" s="420"/>
      <c r="P109" s="420"/>
      <c r="Q109" s="420"/>
    </row>
    <row r="110" ht="30" customHeight="1" spans="1:17">
      <c r="A110" s="338"/>
      <c r="B110" s="166"/>
      <c r="C110" s="339"/>
      <c r="D110" s="340"/>
      <c r="E110" s="343"/>
      <c r="F110" s="144" t="s">
        <v>1222</v>
      </c>
      <c r="G110" s="145"/>
      <c r="H110" s="345" t="s">
        <v>1266</v>
      </c>
      <c r="I110" s="146"/>
      <c r="J110" s="166"/>
      <c r="K110" s="166"/>
      <c r="L110" s="166"/>
      <c r="M110" s="403"/>
      <c r="N110" s="404"/>
      <c r="O110" s="420"/>
      <c r="P110" s="420"/>
      <c r="Q110" s="420"/>
    </row>
    <row r="111" ht="30" customHeight="1" spans="1:17">
      <c r="A111" s="338"/>
      <c r="B111" s="166"/>
      <c r="C111" s="339"/>
      <c r="D111" s="340"/>
      <c r="E111" s="343"/>
      <c r="F111" s="144" t="s">
        <v>1224</v>
      </c>
      <c r="G111" s="145" t="s">
        <v>123</v>
      </c>
      <c r="H111" s="345" t="s">
        <v>1267</v>
      </c>
      <c r="I111" s="146"/>
      <c r="J111" s="166"/>
      <c r="K111" s="166"/>
      <c r="L111" s="166"/>
      <c r="M111" s="403"/>
      <c r="N111" s="404"/>
      <c r="O111" s="420"/>
      <c r="P111" s="420"/>
      <c r="Q111" s="420"/>
    </row>
    <row r="112" ht="31.5" customHeight="1" spans="1:17">
      <c r="A112" s="338"/>
      <c r="B112" s="166"/>
      <c r="C112" s="339"/>
      <c r="D112" s="340"/>
      <c r="E112" s="343"/>
      <c r="F112" s="417" t="s">
        <v>1226</v>
      </c>
      <c r="G112" s="418" t="s">
        <v>123</v>
      </c>
      <c r="H112" s="345" t="s">
        <v>1268</v>
      </c>
      <c r="I112" s="405"/>
      <c r="J112" s="166"/>
      <c r="K112" s="166"/>
      <c r="L112" s="166"/>
      <c r="M112" s="403"/>
      <c r="N112" s="404"/>
      <c r="O112" s="420"/>
      <c r="P112" s="420"/>
      <c r="Q112" s="420"/>
    </row>
    <row r="113" ht="30" spans="1:17">
      <c r="A113" s="338"/>
      <c r="B113" s="166"/>
      <c r="C113" s="339"/>
      <c r="D113" s="340"/>
      <c r="E113" s="343"/>
      <c r="F113" s="144" t="s">
        <v>1229</v>
      </c>
      <c r="G113" s="145" t="s">
        <v>123</v>
      </c>
      <c r="H113" s="345"/>
      <c r="I113" s="146"/>
      <c r="J113" s="166"/>
      <c r="K113" s="166"/>
      <c r="L113" s="166"/>
      <c r="M113" s="403"/>
      <c r="N113" s="404"/>
      <c r="O113" s="420"/>
      <c r="P113" s="420"/>
      <c r="Q113" s="420"/>
    </row>
    <row r="114" ht="18.75" customHeight="1" spans="1:17">
      <c r="A114" s="338"/>
      <c r="B114" s="166"/>
      <c r="C114" s="339"/>
      <c r="D114" s="340"/>
      <c r="E114" s="343"/>
      <c r="F114" s="351" t="s">
        <v>1230</v>
      </c>
      <c r="G114" s="145" t="s">
        <v>123</v>
      </c>
      <c r="H114" s="347" t="s">
        <v>1231</v>
      </c>
      <c r="I114" s="421"/>
      <c r="J114" s="166"/>
      <c r="K114" s="166"/>
      <c r="L114" s="166"/>
      <c r="M114" s="403"/>
      <c r="N114" s="404"/>
      <c r="O114" s="420"/>
      <c r="P114" s="420"/>
      <c r="Q114" s="420"/>
    </row>
    <row r="115" ht="18.75" customHeight="1" spans="1:17">
      <c r="A115" s="338"/>
      <c r="B115" s="166"/>
      <c r="C115" s="339"/>
      <c r="D115" s="340"/>
      <c r="E115" s="352"/>
      <c r="F115" s="144" t="s">
        <v>1232</v>
      </c>
      <c r="G115" s="145" t="s">
        <v>123</v>
      </c>
      <c r="H115" s="145" t="s">
        <v>1269</v>
      </c>
      <c r="I115" s="146"/>
      <c r="J115" s="174"/>
      <c r="K115" s="174"/>
      <c r="L115" s="174"/>
      <c r="M115" s="406"/>
      <c r="N115" s="407"/>
      <c r="O115" s="420"/>
      <c r="P115" s="420"/>
      <c r="Q115" s="420"/>
    </row>
    <row r="116" customHeight="1" spans="1:14">
      <c r="A116" s="338"/>
      <c r="B116" s="166"/>
      <c r="C116" s="339"/>
      <c r="D116" s="340"/>
      <c r="E116" s="419"/>
      <c r="F116" s="354"/>
      <c r="G116" s="354"/>
      <c r="H116" s="354"/>
      <c r="I116" s="354"/>
      <c r="J116" s="354"/>
      <c r="K116" s="354"/>
      <c r="L116" s="354"/>
      <c r="M116" s="354"/>
      <c r="N116" s="408"/>
    </row>
    <row r="117" ht="42" customHeight="1" spans="1:17">
      <c r="A117" s="338"/>
      <c r="B117" s="166"/>
      <c r="C117" s="339"/>
      <c r="D117" s="340"/>
      <c r="E117" s="341" t="s">
        <v>253</v>
      </c>
      <c r="F117" s="144" t="s">
        <v>1199</v>
      </c>
      <c r="G117" s="145" t="s">
        <v>123</v>
      </c>
      <c r="H117" s="342" t="s">
        <v>1270</v>
      </c>
      <c r="I117" s="399"/>
      <c r="J117" s="175">
        <v>2014</v>
      </c>
      <c r="K117" s="175" t="s">
        <v>1201</v>
      </c>
      <c r="L117" s="175">
        <v>1</v>
      </c>
      <c r="M117" s="400">
        <f>N117</f>
        <v>2.47</v>
      </c>
      <c r="N117" s="401">
        <v>2.47</v>
      </c>
      <c r="O117" s="420"/>
      <c r="P117" s="420">
        <v>2.47</v>
      </c>
      <c r="Q117" s="420">
        <v>2.47</v>
      </c>
    </row>
    <row r="118" ht="20.1" customHeight="1" spans="1:17">
      <c r="A118" s="338"/>
      <c r="B118" s="166"/>
      <c r="C118" s="339"/>
      <c r="D118" s="340"/>
      <c r="E118" s="343"/>
      <c r="F118" s="144" t="s">
        <v>1202</v>
      </c>
      <c r="G118" s="145" t="s">
        <v>123</v>
      </c>
      <c r="H118" s="145" t="s">
        <v>1271</v>
      </c>
      <c r="I118" s="146"/>
      <c r="J118" s="166"/>
      <c r="K118" s="166"/>
      <c r="L118" s="166"/>
      <c r="M118" s="403"/>
      <c r="N118" s="404"/>
      <c r="O118" s="420"/>
      <c r="P118" s="420"/>
      <c r="Q118" s="420"/>
    </row>
    <row r="119" ht="29.25" customHeight="1" spans="1:17">
      <c r="A119" s="338"/>
      <c r="B119" s="166"/>
      <c r="C119" s="339"/>
      <c r="D119" s="340"/>
      <c r="E119" s="343"/>
      <c r="F119" s="144" t="s">
        <v>1204</v>
      </c>
      <c r="G119" s="145" t="s">
        <v>123</v>
      </c>
      <c r="H119" s="145" t="s">
        <v>1272</v>
      </c>
      <c r="I119" s="146"/>
      <c r="J119" s="166"/>
      <c r="K119" s="166"/>
      <c r="L119" s="166"/>
      <c r="M119" s="403"/>
      <c r="N119" s="404"/>
      <c r="O119" s="420"/>
      <c r="P119" s="420"/>
      <c r="Q119" s="420"/>
    </row>
    <row r="120" ht="20.1" customHeight="1" spans="1:17">
      <c r="A120" s="338"/>
      <c r="B120" s="166"/>
      <c r="C120" s="339"/>
      <c r="D120" s="340"/>
      <c r="E120" s="343"/>
      <c r="F120" s="144" t="s">
        <v>1206</v>
      </c>
      <c r="G120" s="145" t="s">
        <v>123</v>
      </c>
      <c r="H120" s="145">
        <v>4</v>
      </c>
      <c r="I120" s="146"/>
      <c r="J120" s="166"/>
      <c r="K120" s="166"/>
      <c r="L120" s="166"/>
      <c r="M120" s="403"/>
      <c r="N120" s="404"/>
      <c r="O120" s="420"/>
      <c r="P120" s="420"/>
      <c r="Q120" s="420"/>
    </row>
    <row r="121" ht="20.1" customHeight="1" spans="1:17">
      <c r="A121" s="338"/>
      <c r="B121" s="166"/>
      <c r="C121" s="339"/>
      <c r="D121" s="340"/>
      <c r="E121" s="343"/>
      <c r="F121" s="144" t="s">
        <v>1207</v>
      </c>
      <c r="G121" s="145" t="s">
        <v>123</v>
      </c>
      <c r="H121" s="145">
        <v>4</v>
      </c>
      <c r="I121" s="146"/>
      <c r="J121" s="166"/>
      <c r="K121" s="166"/>
      <c r="L121" s="166"/>
      <c r="M121" s="403"/>
      <c r="N121" s="404"/>
      <c r="O121" s="420"/>
      <c r="P121" s="420"/>
      <c r="Q121" s="420"/>
    </row>
    <row r="122" ht="20.1" customHeight="1" spans="1:17">
      <c r="A122" s="338"/>
      <c r="B122" s="166"/>
      <c r="C122" s="339"/>
      <c r="D122" s="340"/>
      <c r="E122" s="343"/>
      <c r="F122" s="144" t="s">
        <v>1208</v>
      </c>
      <c r="G122" s="145" t="s">
        <v>123</v>
      </c>
      <c r="H122" s="145">
        <v>2014</v>
      </c>
      <c r="I122" s="146"/>
      <c r="J122" s="166"/>
      <c r="K122" s="166"/>
      <c r="L122" s="166"/>
      <c r="M122" s="403"/>
      <c r="N122" s="404"/>
      <c r="O122" s="420"/>
      <c r="P122" s="420"/>
      <c r="Q122" s="420"/>
    </row>
    <row r="123" ht="20.1" customHeight="1" spans="1:17">
      <c r="A123" s="338"/>
      <c r="B123" s="166"/>
      <c r="C123" s="339"/>
      <c r="D123" s="340"/>
      <c r="E123" s="343"/>
      <c r="F123" s="144" t="s">
        <v>1209</v>
      </c>
      <c r="G123" s="145" t="s">
        <v>123</v>
      </c>
      <c r="H123" s="1139" t="s">
        <v>1273</v>
      </c>
      <c r="I123" s="146"/>
      <c r="J123" s="166"/>
      <c r="K123" s="166"/>
      <c r="L123" s="166"/>
      <c r="M123" s="403"/>
      <c r="N123" s="404"/>
      <c r="O123" s="420"/>
      <c r="P123" s="420"/>
      <c r="Q123" s="420"/>
    </row>
    <row r="124" ht="20.1" customHeight="1" spans="1:17">
      <c r="A124" s="338"/>
      <c r="B124" s="166"/>
      <c r="C124" s="339"/>
      <c r="D124" s="340"/>
      <c r="E124" s="343"/>
      <c r="F124" s="144" t="s">
        <v>1211</v>
      </c>
      <c r="G124" s="145" t="s">
        <v>123</v>
      </c>
      <c r="H124" s="145" t="s">
        <v>1274</v>
      </c>
      <c r="I124" s="146"/>
      <c r="J124" s="166"/>
      <c r="K124" s="166"/>
      <c r="L124" s="166"/>
      <c r="M124" s="403"/>
      <c r="N124" s="404"/>
      <c r="O124" s="420"/>
      <c r="P124" s="420"/>
      <c r="Q124" s="420"/>
    </row>
    <row r="125" ht="20.1" customHeight="1" spans="1:17">
      <c r="A125" s="338"/>
      <c r="B125" s="166"/>
      <c r="C125" s="339"/>
      <c r="D125" s="340"/>
      <c r="E125" s="343"/>
      <c r="F125" s="144" t="s">
        <v>1213</v>
      </c>
      <c r="G125" s="145" t="s">
        <v>123</v>
      </c>
      <c r="H125" s="145" t="s">
        <v>1275</v>
      </c>
      <c r="I125" s="146"/>
      <c r="J125" s="166"/>
      <c r="K125" s="166"/>
      <c r="L125" s="166"/>
      <c r="M125" s="403"/>
      <c r="N125" s="404"/>
      <c r="O125" s="420"/>
      <c r="P125" s="420"/>
      <c r="Q125" s="420"/>
    </row>
    <row r="126" ht="20.1" customHeight="1" spans="1:17">
      <c r="A126" s="338"/>
      <c r="B126" s="166"/>
      <c r="C126" s="339"/>
      <c r="D126" s="340"/>
      <c r="E126" s="343"/>
      <c r="F126" s="144" t="s">
        <v>1215</v>
      </c>
      <c r="G126" s="145" t="s">
        <v>123</v>
      </c>
      <c r="H126" s="345" t="s">
        <v>1276</v>
      </c>
      <c r="I126" s="146"/>
      <c r="J126" s="166"/>
      <c r="K126" s="166"/>
      <c r="L126" s="166"/>
      <c r="M126" s="403"/>
      <c r="N126" s="404"/>
      <c r="O126" s="420"/>
      <c r="P126" s="420"/>
      <c r="Q126" s="420"/>
    </row>
    <row r="127" ht="27.95" customHeight="1" spans="1:17">
      <c r="A127" s="338"/>
      <c r="B127" s="166"/>
      <c r="C127" s="339"/>
      <c r="D127" s="340"/>
      <c r="E127" s="343"/>
      <c r="F127" s="144" t="s">
        <v>1216</v>
      </c>
      <c r="G127" s="145" t="s">
        <v>123</v>
      </c>
      <c r="H127" s="345" t="s">
        <v>1277</v>
      </c>
      <c r="I127" s="146"/>
      <c r="J127" s="166"/>
      <c r="K127" s="166"/>
      <c r="L127" s="166"/>
      <c r="M127" s="403"/>
      <c r="N127" s="404"/>
      <c r="O127" s="420"/>
      <c r="P127" s="420"/>
      <c r="Q127" s="420"/>
    </row>
    <row r="128" ht="27.95" customHeight="1" spans="1:17">
      <c r="A128" s="338"/>
      <c r="B128" s="166"/>
      <c r="C128" s="339"/>
      <c r="D128" s="340"/>
      <c r="E128" s="343"/>
      <c r="F128" s="144" t="s">
        <v>5</v>
      </c>
      <c r="G128" s="145" t="s">
        <v>123</v>
      </c>
      <c r="H128" s="345" t="s">
        <v>1278</v>
      </c>
      <c r="I128" s="146"/>
      <c r="J128" s="166"/>
      <c r="K128" s="166"/>
      <c r="L128" s="166"/>
      <c r="M128" s="403"/>
      <c r="N128" s="404"/>
      <c r="O128" s="420"/>
      <c r="P128" s="420"/>
      <c r="Q128" s="420"/>
    </row>
    <row r="129" ht="30" customHeight="1" spans="1:17">
      <c r="A129" s="338"/>
      <c r="B129" s="166"/>
      <c r="C129" s="339"/>
      <c r="D129" s="340"/>
      <c r="E129" s="343"/>
      <c r="F129" s="144" t="s">
        <v>1222</v>
      </c>
      <c r="G129" s="145" t="s">
        <v>123</v>
      </c>
      <c r="H129" s="345" t="s">
        <v>1279</v>
      </c>
      <c r="I129" s="146"/>
      <c r="J129" s="166"/>
      <c r="K129" s="166"/>
      <c r="L129" s="166"/>
      <c r="M129" s="403"/>
      <c r="N129" s="404"/>
      <c r="O129" s="420"/>
      <c r="P129" s="420"/>
      <c r="Q129" s="420"/>
    </row>
    <row r="130" ht="30" customHeight="1" spans="1:17">
      <c r="A130" s="338"/>
      <c r="B130" s="166"/>
      <c r="C130" s="339"/>
      <c r="D130" s="340"/>
      <c r="E130" s="343"/>
      <c r="F130" s="144" t="s">
        <v>1224</v>
      </c>
      <c r="G130" s="145" t="s">
        <v>123</v>
      </c>
      <c r="H130" s="345" t="s">
        <v>1280</v>
      </c>
      <c r="I130" s="146"/>
      <c r="J130" s="166"/>
      <c r="K130" s="166"/>
      <c r="L130" s="166"/>
      <c r="M130" s="403"/>
      <c r="N130" s="404"/>
      <c r="O130" s="420"/>
      <c r="P130" s="420"/>
      <c r="Q130" s="420"/>
    </row>
    <row r="131" ht="27" customHeight="1" spans="1:17">
      <c r="A131" s="338"/>
      <c r="B131" s="166"/>
      <c r="C131" s="339"/>
      <c r="D131" s="340"/>
      <c r="E131" s="343"/>
      <c r="F131" s="417" t="s">
        <v>1226</v>
      </c>
      <c r="G131" s="418" t="s">
        <v>123</v>
      </c>
      <c r="H131" s="345" t="s">
        <v>1281</v>
      </c>
      <c r="I131" s="405"/>
      <c r="J131" s="166"/>
      <c r="K131" s="166"/>
      <c r="L131" s="166"/>
      <c r="M131" s="403"/>
      <c r="N131" s="404"/>
      <c r="O131" s="420"/>
      <c r="P131" s="420"/>
      <c r="Q131" s="420"/>
    </row>
    <row r="132" ht="30" spans="1:17">
      <c r="A132" s="338"/>
      <c r="B132" s="166"/>
      <c r="C132" s="339"/>
      <c r="D132" s="340"/>
      <c r="E132" s="343"/>
      <c r="F132" s="144" t="s">
        <v>1229</v>
      </c>
      <c r="G132" s="145" t="s">
        <v>123</v>
      </c>
      <c r="H132" s="345"/>
      <c r="I132" s="146"/>
      <c r="J132" s="166"/>
      <c r="K132" s="166"/>
      <c r="L132" s="166"/>
      <c r="M132" s="403"/>
      <c r="N132" s="404"/>
      <c r="O132" s="420"/>
      <c r="P132" s="420"/>
      <c r="Q132" s="420"/>
    </row>
    <row r="133" ht="20.1" customHeight="1" spans="1:17">
      <c r="A133" s="338"/>
      <c r="B133" s="166"/>
      <c r="C133" s="339"/>
      <c r="D133" s="340"/>
      <c r="E133" s="343"/>
      <c r="F133" s="351" t="s">
        <v>1230</v>
      </c>
      <c r="G133" s="145" t="s">
        <v>123</v>
      </c>
      <c r="H133" s="145" t="s">
        <v>1231</v>
      </c>
      <c r="I133" s="146"/>
      <c r="J133" s="166"/>
      <c r="K133" s="166"/>
      <c r="L133" s="166"/>
      <c r="M133" s="403"/>
      <c r="N133" s="404"/>
      <c r="O133" s="420"/>
      <c r="P133" s="420"/>
      <c r="Q133" s="420"/>
    </row>
    <row r="134" ht="20.1" customHeight="1" spans="1:17">
      <c r="A134" s="338"/>
      <c r="B134" s="166"/>
      <c r="C134" s="339"/>
      <c r="D134" s="340"/>
      <c r="E134" s="352"/>
      <c r="F134" s="144" t="s">
        <v>1232</v>
      </c>
      <c r="G134" s="145" t="s">
        <v>123</v>
      </c>
      <c r="H134" s="145" t="s">
        <v>1282</v>
      </c>
      <c r="I134" s="146"/>
      <c r="J134" s="174"/>
      <c r="K134" s="174"/>
      <c r="L134" s="174"/>
      <c r="M134" s="406"/>
      <c r="N134" s="407"/>
      <c r="O134" s="420"/>
      <c r="P134" s="420"/>
      <c r="Q134" s="420"/>
    </row>
    <row r="135" customHeight="1" spans="1:14">
      <c r="A135" s="338"/>
      <c r="B135" s="166"/>
      <c r="C135" s="339"/>
      <c r="D135" s="340"/>
      <c r="E135" s="419"/>
      <c r="F135" s="354"/>
      <c r="G135" s="354"/>
      <c r="H135" s="354"/>
      <c r="I135" s="354"/>
      <c r="J135" s="354"/>
      <c r="K135" s="354"/>
      <c r="L135" s="354"/>
      <c r="M135" s="354"/>
      <c r="N135" s="408"/>
    </row>
    <row r="136" s="309" customFormat="1" ht="29.25" customHeight="1" spans="1:17">
      <c r="A136" s="423"/>
      <c r="B136" s="424"/>
      <c r="C136" s="221"/>
      <c r="D136" s="425"/>
      <c r="E136" s="426" t="s">
        <v>257</v>
      </c>
      <c r="F136" s="427" t="s">
        <v>1199</v>
      </c>
      <c r="G136" s="428" t="s">
        <v>123</v>
      </c>
      <c r="H136" s="429" t="s">
        <v>1283</v>
      </c>
      <c r="I136" s="437"/>
      <c r="J136" s="438">
        <v>2016</v>
      </c>
      <c r="K136" s="438" t="s">
        <v>1201</v>
      </c>
      <c r="L136" s="438">
        <v>1</v>
      </c>
      <c r="M136" s="400">
        <f>N136</f>
        <v>2.61</v>
      </c>
      <c r="N136" s="439">
        <v>2.61</v>
      </c>
      <c r="O136" s="440"/>
      <c r="P136" s="440">
        <v>2.55</v>
      </c>
      <c r="Q136" s="440">
        <v>2.67</v>
      </c>
    </row>
    <row r="137" s="309" customFormat="1" spans="1:17">
      <c r="A137" s="423"/>
      <c r="B137" s="424"/>
      <c r="C137" s="221"/>
      <c r="D137" s="425"/>
      <c r="E137" s="430"/>
      <c r="F137" s="427" t="s">
        <v>1202</v>
      </c>
      <c r="G137" s="428" t="s">
        <v>123</v>
      </c>
      <c r="H137" s="295" t="s">
        <v>1284</v>
      </c>
      <c r="I137" s="296"/>
      <c r="J137" s="424"/>
      <c r="K137" s="424"/>
      <c r="L137" s="424"/>
      <c r="M137" s="403"/>
      <c r="N137" s="441"/>
      <c r="O137" s="440"/>
      <c r="P137" s="440"/>
      <c r="Q137" s="440"/>
    </row>
    <row r="138" s="309" customFormat="1" spans="1:17">
      <c r="A138" s="423"/>
      <c r="B138" s="424"/>
      <c r="C138" s="221"/>
      <c r="D138" s="425"/>
      <c r="E138" s="430"/>
      <c r="F138" s="427" t="s">
        <v>1204</v>
      </c>
      <c r="G138" s="428" t="s">
        <v>123</v>
      </c>
      <c r="H138" s="428" t="s">
        <v>1285</v>
      </c>
      <c r="I138" s="442"/>
      <c r="J138" s="424"/>
      <c r="K138" s="424"/>
      <c r="L138" s="424"/>
      <c r="M138" s="403"/>
      <c r="N138" s="441"/>
      <c r="O138" s="440"/>
      <c r="P138" s="440"/>
      <c r="Q138" s="440"/>
    </row>
    <row r="139" s="309" customFormat="1" spans="1:17">
      <c r="A139" s="423"/>
      <c r="B139" s="424"/>
      <c r="C139" s="221"/>
      <c r="D139" s="425"/>
      <c r="E139" s="430"/>
      <c r="F139" s="427" t="s">
        <v>1206</v>
      </c>
      <c r="G139" s="428" t="s">
        <v>123</v>
      </c>
      <c r="H139" s="428">
        <v>8</v>
      </c>
      <c r="I139" s="442"/>
      <c r="J139" s="424"/>
      <c r="K139" s="424"/>
      <c r="L139" s="424"/>
      <c r="M139" s="403"/>
      <c r="N139" s="441"/>
      <c r="O139" s="440"/>
      <c r="P139" s="440"/>
      <c r="Q139" s="440"/>
    </row>
    <row r="140" s="309" customFormat="1" spans="1:17">
      <c r="A140" s="423"/>
      <c r="B140" s="424"/>
      <c r="C140" s="221"/>
      <c r="D140" s="425"/>
      <c r="E140" s="430"/>
      <c r="F140" s="427" t="s">
        <v>1207</v>
      </c>
      <c r="G140" s="428" t="s">
        <v>123</v>
      </c>
      <c r="H140" s="428">
        <v>2</v>
      </c>
      <c r="I140" s="442"/>
      <c r="J140" s="424"/>
      <c r="K140" s="424"/>
      <c r="L140" s="424"/>
      <c r="M140" s="403"/>
      <c r="N140" s="441"/>
      <c r="O140" s="440"/>
      <c r="P140" s="440"/>
      <c r="Q140" s="440"/>
    </row>
    <row r="141" s="309" customFormat="1" spans="1:17">
      <c r="A141" s="423"/>
      <c r="B141" s="424"/>
      <c r="C141" s="221"/>
      <c r="D141" s="425"/>
      <c r="E141" s="430"/>
      <c r="F141" s="427" t="s">
        <v>1208</v>
      </c>
      <c r="G141" s="428" t="s">
        <v>123</v>
      </c>
      <c r="H141" s="428">
        <v>2016</v>
      </c>
      <c r="I141" s="442"/>
      <c r="J141" s="424"/>
      <c r="K141" s="424"/>
      <c r="L141" s="424"/>
      <c r="M141" s="403"/>
      <c r="N141" s="441"/>
      <c r="O141" s="440"/>
      <c r="P141" s="440"/>
      <c r="Q141" s="440"/>
    </row>
    <row r="142" s="309" customFormat="1" spans="1:17">
      <c r="A142" s="423"/>
      <c r="B142" s="424"/>
      <c r="C142" s="221"/>
      <c r="D142" s="425"/>
      <c r="E142" s="430"/>
      <c r="F142" s="427" t="s">
        <v>1209</v>
      </c>
      <c r="G142" s="428" t="s">
        <v>123</v>
      </c>
      <c r="H142" s="428" t="s">
        <v>1286</v>
      </c>
      <c r="I142" s="442"/>
      <c r="J142" s="424"/>
      <c r="K142" s="424"/>
      <c r="L142" s="424"/>
      <c r="M142" s="403"/>
      <c r="N142" s="441"/>
      <c r="O142" s="440"/>
      <c r="P142" s="440"/>
      <c r="Q142" s="440"/>
    </row>
    <row r="143" s="309" customFormat="1" spans="1:17">
      <c r="A143" s="423"/>
      <c r="B143" s="424"/>
      <c r="C143" s="221"/>
      <c r="D143" s="425"/>
      <c r="E143" s="430"/>
      <c r="F143" s="427" t="s">
        <v>1211</v>
      </c>
      <c r="G143" s="428" t="s">
        <v>123</v>
      </c>
      <c r="H143" s="428" t="s">
        <v>1287</v>
      </c>
      <c r="I143" s="442"/>
      <c r="J143" s="424"/>
      <c r="K143" s="424"/>
      <c r="L143" s="424"/>
      <c r="M143" s="403"/>
      <c r="N143" s="441"/>
      <c r="O143" s="440"/>
      <c r="P143" s="440"/>
      <c r="Q143" s="440"/>
    </row>
    <row r="144" s="309" customFormat="1" spans="1:17">
      <c r="A144" s="423"/>
      <c r="B144" s="424"/>
      <c r="C144" s="221"/>
      <c r="D144" s="425"/>
      <c r="E144" s="430"/>
      <c r="F144" s="427" t="s">
        <v>1213</v>
      </c>
      <c r="G144" s="428" t="s">
        <v>123</v>
      </c>
      <c r="H144" s="428" t="s">
        <v>1288</v>
      </c>
      <c r="I144" s="442"/>
      <c r="J144" s="424"/>
      <c r="K144" s="424"/>
      <c r="L144" s="424"/>
      <c r="M144" s="403"/>
      <c r="N144" s="441"/>
      <c r="O144" s="440"/>
      <c r="P144" s="440"/>
      <c r="Q144" s="440"/>
    </row>
    <row r="145" s="309" customFormat="1" spans="1:17">
      <c r="A145" s="423"/>
      <c r="B145" s="424"/>
      <c r="C145" s="221"/>
      <c r="D145" s="425"/>
      <c r="E145" s="430"/>
      <c r="F145" s="427" t="s">
        <v>1215</v>
      </c>
      <c r="G145" s="428" t="s">
        <v>123</v>
      </c>
      <c r="H145" s="431"/>
      <c r="I145" s="296"/>
      <c r="J145" s="424"/>
      <c r="K145" s="424"/>
      <c r="L145" s="424"/>
      <c r="M145" s="403"/>
      <c r="N145" s="441"/>
      <c r="O145" s="440"/>
      <c r="P145" s="440"/>
      <c r="Q145" s="440"/>
    </row>
    <row r="146" s="309" customFormat="1" ht="17.25" customHeight="1" spans="1:17">
      <c r="A146" s="423"/>
      <c r="B146" s="424"/>
      <c r="C146" s="221"/>
      <c r="D146" s="425"/>
      <c r="E146" s="430"/>
      <c r="F146" s="427" t="s">
        <v>1216</v>
      </c>
      <c r="G146" s="428" t="s">
        <v>123</v>
      </c>
      <c r="H146" s="431" t="s">
        <v>1289</v>
      </c>
      <c r="I146" s="296"/>
      <c r="J146" s="424"/>
      <c r="K146" s="424"/>
      <c r="L146" s="424"/>
      <c r="M146" s="403"/>
      <c r="N146" s="441"/>
      <c r="O146" s="440"/>
      <c r="P146" s="440"/>
      <c r="Q146" s="440"/>
    </row>
    <row r="147" s="309" customFormat="1" ht="29.1" customHeight="1" spans="1:17">
      <c r="A147" s="423"/>
      <c r="B147" s="424"/>
      <c r="C147" s="221"/>
      <c r="D147" s="425"/>
      <c r="E147" s="430"/>
      <c r="F147" s="427" t="s">
        <v>5</v>
      </c>
      <c r="G147" s="428" t="s">
        <v>123</v>
      </c>
      <c r="H147" s="431" t="s">
        <v>1290</v>
      </c>
      <c r="I147" s="296"/>
      <c r="J147" s="424"/>
      <c r="K147" s="424"/>
      <c r="L147" s="424"/>
      <c r="M147" s="403"/>
      <c r="N147" s="441"/>
      <c r="O147" s="440"/>
      <c r="P147" s="440"/>
      <c r="Q147" s="440"/>
    </row>
    <row r="148" s="309" customFormat="1" ht="29.1" customHeight="1" spans="1:17">
      <c r="A148" s="423"/>
      <c r="B148" s="424"/>
      <c r="C148" s="221"/>
      <c r="D148" s="425"/>
      <c r="E148" s="430"/>
      <c r="F148" s="294" t="s">
        <v>1222</v>
      </c>
      <c r="G148" s="295" t="s">
        <v>123</v>
      </c>
      <c r="H148" s="431" t="s">
        <v>1291</v>
      </c>
      <c r="I148" s="296"/>
      <c r="J148" s="424"/>
      <c r="K148" s="424"/>
      <c r="L148" s="424"/>
      <c r="M148" s="403"/>
      <c r="N148" s="441"/>
      <c r="O148" s="440"/>
      <c r="P148" s="440"/>
      <c r="Q148" s="440"/>
    </row>
    <row r="149" s="309" customFormat="1" ht="29.1" customHeight="1" spans="1:17">
      <c r="A149" s="423"/>
      <c r="B149" s="424"/>
      <c r="C149" s="221"/>
      <c r="D149" s="425"/>
      <c r="E149" s="430"/>
      <c r="F149" s="427" t="s">
        <v>1254</v>
      </c>
      <c r="G149" s="428" t="s">
        <v>123</v>
      </c>
      <c r="H149" s="431" t="s">
        <v>1292</v>
      </c>
      <c r="I149" s="296"/>
      <c r="J149" s="424"/>
      <c r="K149" s="424"/>
      <c r="L149" s="424"/>
      <c r="M149" s="403"/>
      <c r="N149" s="441"/>
      <c r="O149" s="440"/>
      <c r="P149" s="440"/>
      <c r="Q149" s="440"/>
    </row>
    <row r="150" s="309" customFormat="1" ht="15.75" customHeight="1" spans="1:17">
      <c r="A150" s="423"/>
      <c r="B150" s="424"/>
      <c r="C150" s="221"/>
      <c r="D150" s="425"/>
      <c r="E150" s="430"/>
      <c r="F150" s="432" t="s">
        <v>1226</v>
      </c>
      <c r="G150" s="428" t="s">
        <v>123</v>
      </c>
      <c r="H150" s="431" t="s">
        <v>1293</v>
      </c>
      <c r="I150" s="443"/>
      <c r="J150" s="424"/>
      <c r="K150" s="424"/>
      <c r="L150" s="424"/>
      <c r="M150" s="403"/>
      <c r="N150" s="441"/>
      <c r="O150" s="440"/>
      <c r="P150" s="440"/>
      <c r="Q150" s="440"/>
    </row>
    <row r="151" s="309" customFormat="1" ht="15.75" customHeight="1" spans="1:17">
      <c r="A151" s="423"/>
      <c r="B151" s="424"/>
      <c r="C151" s="221"/>
      <c r="D151" s="425"/>
      <c r="E151" s="430"/>
      <c r="F151" s="433"/>
      <c r="G151" s="428" t="s">
        <v>123</v>
      </c>
      <c r="H151" s="431" t="s">
        <v>1294</v>
      </c>
      <c r="I151" s="443"/>
      <c r="J151" s="424"/>
      <c r="K151" s="424"/>
      <c r="L151" s="424"/>
      <c r="M151" s="403"/>
      <c r="N151" s="441"/>
      <c r="O151" s="440"/>
      <c r="P151" s="440"/>
      <c r="Q151" s="440"/>
    </row>
    <row r="152" s="309" customFormat="1" ht="30" spans="1:17">
      <c r="A152" s="423"/>
      <c r="B152" s="424"/>
      <c r="C152" s="221"/>
      <c r="D152" s="425"/>
      <c r="E152" s="430"/>
      <c r="F152" s="427" t="s">
        <v>1229</v>
      </c>
      <c r="G152" s="428" t="s">
        <v>123</v>
      </c>
      <c r="H152" s="431"/>
      <c r="I152" s="296"/>
      <c r="J152" s="424"/>
      <c r="K152" s="424"/>
      <c r="L152" s="424"/>
      <c r="M152" s="403"/>
      <c r="N152" s="441"/>
      <c r="O152" s="440"/>
      <c r="P152" s="440"/>
      <c r="Q152" s="440"/>
    </row>
    <row r="153" s="309" customFormat="1" spans="1:17">
      <c r="A153" s="423"/>
      <c r="B153" s="424"/>
      <c r="C153" s="221"/>
      <c r="D153" s="425"/>
      <c r="E153" s="430"/>
      <c r="F153" s="434" t="s">
        <v>1230</v>
      </c>
      <c r="G153" s="428" t="s">
        <v>123</v>
      </c>
      <c r="H153" s="428" t="s">
        <v>1231</v>
      </c>
      <c r="I153" s="442"/>
      <c r="J153" s="424"/>
      <c r="K153" s="424"/>
      <c r="L153" s="424"/>
      <c r="M153" s="403"/>
      <c r="N153" s="441"/>
      <c r="O153" s="440"/>
      <c r="P153" s="440"/>
      <c r="Q153" s="440"/>
    </row>
    <row r="154" s="309" customFormat="1" ht="18" customHeight="1" spans="1:17">
      <c r="A154" s="423"/>
      <c r="B154" s="424"/>
      <c r="C154" s="221"/>
      <c r="D154" s="425"/>
      <c r="E154" s="435"/>
      <c r="F154" s="427" t="s">
        <v>1232</v>
      </c>
      <c r="G154" s="428" t="s">
        <v>123</v>
      </c>
      <c r="H154" s="436" t="s">
        <v>1295</v>
      </c>
      <c r="I154" s="444"/>
      <c r="J154" s="302"/>
      <c r="K154" s="302"/>
      <c r="L154" s="302"/>
      <c r="M154" s="406"/>
      <c r="N154" s="445"/>
      <c r="O154" s="440"/>
      <c r="P154" s="440"/>
      <c r="Q154" s="440"/>
    </row>
    <row r="155" ht="9.75" customHeight="1" spans="1:14">
      <c r="A155" s="338"/>
      <c r="B155" s="166"/>
      <c r="C155" s="339"/>
      <c r="D155" s="340"/>
      <c r="E155" s="419"/>
      <c r="F155" s="354"/>
      <c r="G155" s="354"/>
      <c r="H155" s="354"/>
      <c r="I155" s="354"/>
      <c r="J155" s="354"/>
      <c r="K155" s="354"/>
      <c r="L155" s="354"/>
      <c r="M155" s="354"/>
      <c r="N155" s="408"/>
    </row>
    <row r="156" s="117" customFormat="1" ht="32.25" customHeight="1" spans="1:17">
      <c r="A156" s="248"/>
      <c r="B156" s="166"/>
      <c r="C156" s="339"/>
      <c r="D156" s="340"/>
      <c r="E156" s="341" t="s">
        <v>1296</v>
      </c>
      <c r="F156" s="144" t="s">
        <v>1199</v>
      </c>
      <c r="G156" s="145" t="s">
        <v>123</v>
      </c>
      <c r="H156" s="139" t="s">
        <v>1297</v>
      </c>
      <c r="I156" s="140"/>
      <c r="J156" s="175">
        <v>2017</v>
      </c>
      <c r="K156" s="175" t="s">
        <v>1201</v>
      </c>
      <c r="L156" s="175">
        <v>1</v>
      </c>
      <c r="M156" s="400">
        <f>N156</f>
        <v>1.85</v>
      </c>
      <c r="N156" s="401">
        <v>1.85</v>
      </c>
      <c r="O156" s="420"/>
      <c r="P156" s="420">
        <v>1.8</v>
      </c>
      <c r="Q156" s="420">
        <v>1.9</v>
      </c>
    </row>
    <row r="157" spans="1:17">
      <c r="A157" s="338"/>
      <c r="B157" s="166"/>
      <c r="C157" s="339"/>
      <c r="D157" s="340"/>
      <c r="E157" s="343"/>
      <c r="F157" s="144" t="s">
        <v>1202</v>
      </c>
      <c r="G157" s="145" t="s">
        <v>123</v>
      </c>
      <c r="H157" s="145" t="s">
        <v>1298</v>
      </c>
      <c r="I157" s="146"/>
      <c r="J157" s="166"/>
      <c r="K157" s="166"/>
      <c r="L157" s="166"/>
      <c r="M157" s="403"/>
      <c r="N157" s="404"/>
      <c r="O157" s="420"/>
      <c r="P157" s="420"/>
      <c r="Q157" s="420"/>
    </row>
    <row r="158" spans="1:17">
      <c r="A158" s="338"/>
      <c r="B158" s="166"/>
      <c r="C158" s="339"/>
      <c r="D158" s="340"/>
      <c r="E158" s="343"/>
      <c r="F158" s="144" t="s">
        <v>1204</v>
      </c>
      <c r="G158" s="145" t="s">
        <v>123</v>
      </c>
      <c r="H158" s="145" t="s">
        <v>1299</v>
      </c>
      <c r="I158" s="146"/>
      <c r="J158" s="166"/>
      <c r="K158" s="166"/>
      <c r="L158" s="166"/>
      <c r="M158" s="403"/>
      <c r="N158" s="404"/>
      <c r="O158" s="420"/>
      <c r="P158" s="420"/>
      <c r="Q158" s="420"/>
    </row>
    <row r="159" spans="1:17">
      <c r="A159" s="338"/>
      <c r="B159" s="166"/>
      <c r="C159" s="339"/>
      <c r="D159" s="340"/>
      <c r="E159" s="343"/>
      <c r="F159" s="144" t="s">
        <v>1206</v>
      </c>
      <c r="G159" s="145" t="s">
        <v>123</v>
      </c>
      <c r="H159" s="145">
        <v>4</v>
      </c>
      <c r="I159" s="146"/>
      <c r="J159" s="166"/>
      <c r="K159" s="166"/>
      <c r="L159" s="166"/>
      <c r="M159" s="403"/>
      <c r="N159" s="404"/>
      <c r="O159" s="420"/>
      <c r="P159" s="420"/>
      <c r="Q159" s="420"/>
    </row>
    <row r="160" spans="1:17">
      <c r="A160" s="338"/>
      <c r="B160" s="166"/>
      <c r="C160" s="339"/>
      <c r="D160" s="340"/>
      <c r="E160" s="343"/>
      <c r="F160" s="144" t="s">
        <v>1207</v>
      </c>
      <c r="G160" s="145" t="s">
        <v>123</v>
      </c>
      <c r="H160" s="145">
        <v>9</v>
      </c>
      <c r="I160" s="146"/>
      <c r="J160" s="166"/>
      <c r="K160" s="166"/>
      <c r="L160" s="166"/>
      <c r="M160" s="403"/>
      <c r="N160" s="404"/>
      <c r="O160" s="420"/>
      <c r="P160" s="420"/>
      <c r="Q160" s="420"/>
    </row>
    <row r="161" spans="1:17">
      <c r="A161" s="338"/>
      <c r="B161" s="166"/>
      <c r="C161" s="339"/>
      <c r="D161" s="340"/>
      <c r="E161" s="343"/>
      <c r="F161" s="144" t="s">
        <v>1208</v>
      </c>
      <c r="G161" s="145" t="s">
        <v>123</v>
      </c>
      <c r="H161" s="145">
        <v>2017</v>
      </c>
      <c r="I161" s="146"/>
      <c r="J161" s="166"/>
      <c r="K161" s="166"/>
      <c r="L161" s="166"/>
      <c r="M161" s="403"/>
      <c r="N161" s="404"/>
      <c r="O161" s="420"/>
      <c r="P161" s="420"/>
      <c r="Q161" s="420"/>
    </row>
    <row r="162" customHeight="1" spans="1:17">
      <c r="A162" s="338"/>
      <c r="B162" s="166"/>
      <c r="C162" s="339"/>
      <c r="D162" s="340"/>
      <c r="E162" s="343"/>
      <c r="F162" s="144" t="s">
        <v>1209</v>
      </c>
      <c r="G162" s="145" t="s">
        <v>123</v>
      </c>
      <c r="H162" s="1140" t="s">
        <v>1300</v>
      </c>
      <c r="I162" s="146"/>
      <c r="J162" s="166"/>
      <c r="K162" s="166"/>
      <c r="L162" s="166"/>
      <c r="M162" s="403"/>
      <c r="N162" s="404"/>
      <c r="O162" s="420"/>
      <c r="P162" s="420"/>
      <c r="Q162" s="420"/>
    </row>
    <row r="163" spans="1:17">
      <c r="A163" s="338"/>
      <c r="B163" s="166"/>
      <c r="C163" s="339"/>
      <c r="D163" s="340"/>
      <c r="E163" s="343"/>
      <c r="F163" s="144" t="s">
        <v>1211</v>
      </c>
      <c r="G163" s="145" t="s">
        <v>123</v>
      </c>
      <c r="H163" s="145" t="s">
        <v>1301</v>
      </c>
      <c r="I163" s="146"/>
      <c r="J163" s="166"/>
      <c r="K163" s="166"/>
      <c r="L163" s="166"/>
      <c r="M163" s="403"/>
      <c r="N163" s="404"/>
      <c r="O163" s="420"/>
      <c r="P163" s="420"/>
      <c r="Q163" s="420"/>
    </row>
    <row r="164" spans="1:17">
      <c r="A164" s="338"/>
      <c r="B164" s="166"/>
      <c r="C164" s="339"/>
      <c r="D164" s="340"/>
      <c r="E164" s="343"/>
      <c r="F164" s="144" t="s">
        <v>1213</v>
      </c>
      <c r="G164" s="145" t="s">
        <v>123</v>
      </c>
      <c r="H164" s="145" t="s">
        <v>1302</v>
      </c>
      <c r="I164" s="146"/>
      <c r="J164" s="166"/>
      <c r="K164" s="166"/>
      <c r="L164" s="166"/>
      <c r="M164" s="403"/>
      <c r="N164" s="404"/>
      <c r="O164" s="420"/>
      <c r="P164" s="420"/>
      <c r="Q164" s="420"/>
    </row>
    <row r="165" spans="1:17">
      <c r="A165" s="338"/>
      <c r="B165" s="166"/>
      <c r="C165" s="339"/>
      <c r="D165" s="340"/>
      <c r="E165" s="343"/>
      <c r="F165" s="144" t="s">
        <v>1215</v>
      </c>
      <c r="G165" s="145" t="s">
        <v>123</v>
      </c>
      <c r="H165" s="345" t="s">
        <v>1303</v>
      </c>
      <c r="I165" s="146"/>
      <c r="J165" s="166"/>
      <c r="K165" s="166"/>
      <c r="L165" s="166"/>
      <c r="M165" s="403"/>
      <c r="N165" s="404"/>
      <c r="O165" s="420"/>
      <c r="P165" s="420"/>
      <c r="Q165" s="420"/>
    </row>
    <row r="166" spans="1:17">
      <c r="A166" s="338"/>
      <c r="B166" s="166"/>
      <c r="C166" s="339"/>
      <c r="D166" s="340"/>
      <c r="E166" s="343"/>
      <c r="F166" s="144" t="s">
        <v>1216</v>
      </c>
      <c r="G166" s="145" t="s">
        <v>123</v>
      </c>
      <c r="H166" s="345" t="s">
        <v>1304</v>
      </c>
      <c r="I166" s="146"/>
      <c r="J166" s="166"/>
      <c r="K166" s="166"/>
      <c r="L166" s="166"/>
      <c r="M166" s="403"/>
      <c r="N166" s="404"/>
      <c r="O166" s="420"/>
      <c r="P166" s="420"/>
      <c r="Q166" s="420"/>
    </row>
    <row r="167" spans="1:17">
      <c r="A167" s="338"/>
      <c r="B167" s="166"/>
      <c r="C167" s="339"/>
      <c r="D167" s="340"/>
      <c r="E167" s="343"/>
      <c r="F167" s="144" t="s">
        <v>5</v>
      </c>
      <c r="G167" s="145" t="s">
        <v>123</v>
      </c>
      <c r="H167" s="345" t="s">
        <v>1305</v>
      </c>
      <c r="I167" s="146"/>
      <c r="J167" s="166"/>
      <c r="K167" s="166"/>
      <c r="L167" s="166"/>
      <c r="M167" s="403"/>
      <c r="N167" s="404"/>
      <c r="O167" s="420"/>
      <c r="P167" s="420"/>
      <c r="Q167" s="420"/>
    </row>
    <row r="168" ht="29.1" customHeight="1" spans="1:17">
      <c r="A168" s="338"/>
      <c r="B168" s="166"/>
      <c r="C168" s="339"/>
      <c r="D168" s="340"/>
      <c r="E168" s="343"/>
      <c r="F168" s="144" t="s">
        <v>1222</v>
      </c>
      <c r="G168" s="145" t="s">
        <v>123</v>
      </c>
      <c r="H168" s="345" t="s">
        <v>1306</v>
      </c>
      <c r="I168" s="146"/>
      <c r="J168" s="166"/>
      <c r="K168" s="166"/>
      <c r="L168" s="166"/>
      <c r="M168" s="403"/>
      <c r="N168" s="404"/>
      <c r="O168" s="420"/>
      <c r="P168" s="420"/>
      <c r="Q168" s="420"/>
    </row>
    <row r="169" ht="29.1" customHeight="1" spans="1:17">
      <c r="A169" s="338"/>
      <c r="B169" s="166"/>
      <c r="C169" s="339"/>
      <c r="D169" s="340"/>
      <c r="E169" s="343"/>
      <c r="F169" s="144" t="s">
        <v>1224</v>
      </c>
      <c r="G169" s="145" t="s">
        <v>123</v>
      </c>
      <c r="H169" s="345" t="s">
        <v>1307</v>
      </c>
      <c r="I169" s="146"/>
      <c r="J169" s="166"/>
      <c r="K169" s="166"/>
      <c r="L169" s="166"/>
      <c r="M169" s="403"/>
      <c r="N169" s="404"/>
      <c r="O169" s="420"/>
      <c r="P169" s="420"/>
      <c r="Q169" s="420"/>
    </row>
    <row r="170" ht="29.1" customHeight="1" spans="1:17">
      <c r="A170" s="338"/>
      <c r="B170" s="166"/>
      <c r="C170" s="339"/>
      <c r="D170" s="340"/>
      <c r="E170" s="343"/>
      <c r="F170" s="349" t="s">
        <v>1226</v>
      </c>
      <c r="G170" s="418" t="s">
        <v>123</v>
      </c>
      <c r="H170" s="345" t="s">
        <v>1308</v>
      </c>
      <c r="I170" s="146"/>
      <c r="J170" s="166"/>
      <c r="K170" s="166"/>
      <c r="L170" s="166"/>
      <c r="M170" s="403"/>
      <c r="N170" s="404"/>
      <c r="O170" s="420"/>
      <c r="P170" s="420"/>
      <c r="Q170" s="420"/>
    </row>
    <row r="171" ht="29.1" customHeight="1" spans="1:17">
      <c r="A171" s="338"/>
      <c r="B171" s="166"/>
      <c r="C171" s="339"/>
      <c r="D171" s="340"/>
      <c r="E171" s="343"/>
      <c r="F171" s="144" t="s">
        <v>1229</v>
      </c>
      <c r="G171" s="145" t="s">
        <v>123</v>
      </c>
      <c r="H171" s="145"/>
      <c r="I171" s="146"/>
      <c r="J171" s="166"/>
      <c r="K171" s="166"/>
      <c r="L171" s="166"/>
      <c r="M171" s="403"/>
      <c r="N171" s="404"/>
      <c r="O171" s="420"/>
      <c r="P171" s="420"/>
      <c r="Q171" s="420"/>
    </row>
    <row r="172" spans="1:17">
      <c r="A172" s="338"/>
      <c r="B172" s="166"/>
      <c r="C172" s="339"/>
      <c r="D172" s="340"/>
      <c r="E172" s="343"/>
      <c r="F172" s="351" t="s">
        <v>1230</v>
      </c>
      <c r="G172" s="145" t="s">
        <v>123</v>
      </c>
      <c r="H172" s="145" t="s">
        <v>1231</v>
      </c>
      <c r="I172" s="146"/>
      <c r="J172" s="166"/>
      <c r="K172" s="166"/>
      <c r="L172" s="166"/>
      <c r="M172" s="403"/>
      <c r="N172" s="404"/>
      <c r="O172" s="420"/>
      <c r="P172" s="420"/>
      <c r="Q172" s="420"/>
    </row>
    <row r="173" spans="1:17">
      <c r="A173" s="338"/>
      <c r="B173" s="166"/>
      <c r="C173" s="339"/>
      <c r="D173" s="340"/>
      <c r="E173" s="352"/>
      <c r="F173" s="144" t="s">
        <v>1232</v>
      </c>
      <c r="G173" s="145" t="s">
        <v>123</v>
      </c>
      <c r="H173" s="145" t="s">
        <v>1269</v>
      </c>
      <c r="I173" s="146"/>
      <c r="J173" s="174"/>
      <c r="K173" s="174"/>
      <c r="L173" s="174"/>
      <c r="M173" s="406"/>
      <c r="N173" s="407"/>
      <c r="O173" s="420"/>
      <c r="P173" s="420"/>
      <c r="Q173" s="420"/>
    </row>
    <row r="174" ht="9.75" customHeight="1" spans="1:14">
      <c r="A174" s="338"/>
      <c r="B174" s="166"/>
      <c r="C174" s="339"/>
      <c r="D174" s="340"/>
      <c r="E174" s="419"/>
      <c r="F174" s="354"/>
      <c r="G174" s="354"/>
      <c r="H174" s="354"/>
      <c r="I174" s="354"/>
      <c r="J174" s="354"/>
      <c r="K174" s="354"/>
      <c r="L174" s="354"/>
      <c r="M174" s="354"/>
      <c r="N174" s="408"/>
    </row>
    <row r="175" ht="33" customHeight="1" spans="1:17">
      <c r="A175" s="338"/>
      <c r="B175" s="166"/>
      <c r="C175" s="339"/>
      <c r="D175" s="340"/>
      <c r="E175" s="341" t="s">
        <v>1309</v>
      </c>
      <c r="F175" s="144" t="s">
        <v>1199</v>
      </c>
      <c r="G175" s="145" t="s">
        <v>123</v>
      </c>
      <c r="H175" s="342" t="s">
        <v>1310</v>
      </c>
      <c r="I175" s="399"/>
      <c r="J175" s="175">
        <v>2019</v>
      </c>
      <c r="K175" s="175" t="s">
        <v>1201</v>
      </c>
      <c r="L175" s="175">
        <v>1</v>
      </c>
      <c r="M175" s="400">
        <f>N175</f>
        <v>1.9</v>
      </c>
      <c r="N175" s="401">
        <v>1.9</v>
      </c>
      <c r="O175" s="420"/>
      <c r="P175" s="420">
        <v>1.91</v>
      </c>
      <c r="Q175" s="420">
        <v>1.9</v>
      </c>
    </row>
    <row r="176" spans="1:17">
      <c r="A176" s="338"/>
      <c r="B176" s="166"/>
      <c r="C176" s="339"/>
      <c r="D176" s="340"/>
      <c r="E176" s="343"/>
      <c r="F176" s="144" t="s">
        <v>1202</v>
      </c>
      <c r="G176" s="145" t="s">
        <v>123</v>
      </c>
      <c r="H176" s="145" t="s">
        <v>1311</v>
      </c>
      <c r="I176" s="146"/>
      <c r="J176" s="166"/>
      <c r="K176" s="166"/>
      <c r="L176" s="166"/>
      <c r="M176" s="403"/>
      <c r="N176" s="404"/>
      <c r="O176" s="420"/>
      <c r="P176" s="420"/>
      <c r="Q176" s="420"/>
    </row>
    <row r="177" spans="1:17">
      <c r="A177" s="338"/>
      <c r="B177" s="166"/>
      <c r="C177" s="339"/>
      <c r="D177" s="340"/>
      <c r="E177" s="343"/>
      <c r="F177" s="144" t="s">
        <v>1204</v>
      </c>
      <c r="G177" s="145" t="s">
        <v>123</v>
      </c>
      <c r="H177" s="145" t="s">
        <v>1312</v>
      </c>
      <c r="I177" s="146"/>
      <c r="J177" s="166"/>
      <c r="K177" s="166"/>
      <c r="L177" s="166"/>
      <c r="M177" s="403"/>
      <c r="N177" s="404"/>
      <c r="O177" s="420"/>
      <c r="P177" s="420"/>
      <c r="Q177" s="420"/>
    </row>
    <row r="178" spans="1:17">
      <c r="A178" s="338"/>
      <c r="B178" s="166"/>
      <c r="C178" s="339"/>
      <c r="D178" s="340"/>
      <c r="E178" s="343"/>
      <c r="F178" s="144" t="s">
        <v>1206</v>
      </c>
      <c r="G178" s="145" t="s">
        <v>123</v>
      </c>
      <c r="H178" s="145">
        <v>19</v>
      </c>
      <c r="I178" s="146"/>
      <c r="J178" s="166"/>
      <c r="K178" s="166"/>
      <c r="L178" s="166"/>
      <c r="M178" s="403"/>
      <c r="N178" s="404"/>
      <c r="O178" s="420"/>
      <c r="P178" s="420"/>
      <c r="Q178" s="420"/>
    </row>
    <row r="179" spans="1:17">
      <c r="A179" s="338"/>
      <c r="B179" s="166"/>
      <c r="C179" s="339"/>
      <c r="D179" s="340"/>
      <c r="E179" s="343"/>
      <c r="F179" s="144" t="s">
        <v>1207</v>
      </c>
      <c r="G179" s="145" t="s">
        <v>123</v>
      </c>
      <c r="H179" s="145">
        <v>3</v>
      </c>
      <c r="I179" s="146"/>
      <c r="J179" s="166"/>
      <c r="K179" s="166"/>
      <c r="L179" s="166"/>
      <c r="M179" s="403"/>
      <c r="N179" s="404"/>
      <c r="O179" s="420"/>
      <c r="P179" s="420"/>
      <c r="Q179" s="420"/>
    </row>
    <row r="180" spans="1:17">
      <c r="A180" s="338"/>
      <c r="B180" s="166"/>
      <c r="C180" s="339"/>
      <c r="D180" s="340"/>
      <c r="E180" s="343"/>
      <c r="F180" s="144" t="s">
        <v>1208</v>
      </c>
      <c r="G180" s="145" t="s">
        <v>123</v>
      </c>
      <c r="H180" s="145">
        <v>2019</v>
      </c>
      <c r="I180" s="146"/>
      <c r="J180" s="166"/>
      <c r="K180" s="166"/>
      <c r="L180" s="166"/>
      <c r="M180" s="403"/>
      <c r="N180" s="404"/>
      <c r="O180" s="420"/>
      <c r="P180" s="420"/>
      <c r="Q180" s="420"/>
    </row>
    <row r="181" spans="1:17">
      <c r="A181" s="338"/>
      <c r="B181" s="166"/>
      <c r="C181" s="339"/>
      <c r="D181" s="340"/>
      <c r="E181" s="343"/>
      <c r="F181" s="144" t="s">
        <v>1208</v>
      </c>
      <c r="G181" s="145" t="s">
        <v>123</v>
      </c>
      <c r="H181" s="1139" t="s">
        <v>1313</v>
      </c>
      <c r="I181" s="146"/>
      <c r="J181" s="166"/>
      <c r="K181" s="166"/>
      <c r="L181" s="166"/>
      <c r="M181" s="403"/>
      <c r="N181" s="404"/>
      <c r="O181" s="420"/>
      <c r="P181" s="420"/>
      <c r="Q181" s="420"/>
    </row>
    <row r="182" spans="1:17">
      <c r="A182" s="338"/>
      <c r="B182" s="166"/>
      <c r="C182" s="339"/>
      <c r="D182" s="340"/>
      <c r="E182" s="343"/>
      <c r="F182" s="144" t="s">
        <v>1211</v>
      </c>
      <c r="G182" s="145" t="s">
        <v>123</v>
      </c>
      <c r="H182" s="145" t="s">
        <v>1314</v>
      </c>
      <c r="I182" s="146"/>
      <c r="J182" s="166"/>
      <c r="K182" s="166"/>
      <c r="L182" s="166"/>
      <c r="M182" s="403"/>
      <c r="N182" s="404"/>
      <c r="O182" s="420"/>
      <c r="P182" s="420"/>
      <c r="Q182" s="420"/>
    </row>
    <row r="183" spans="1:17">
      <c r="A183" s="338"/>
      <c r="B183" s="166"/>
      <c r="C183" s="339"/>
      <c r="D183" s="340"/>
      <c r="E183" s="343"/>
      <c r="F183" s="144" t="s">
        <v>1213</v>
      </c>
      <c r="G183" s="145" t="s">
        <v>123</v>
      </c>
      <c r="H183" s="145" t="s">
        <v>1238</v>
      </c>
      <c r="I183" s="146"/>
      <c r="J183" s="166"/>
      <c r="K183" s="166"/>
      <c r="L183" s="166"/>
      <c r="M183" s="403"/>
      <c r="N183" s="404"/>
      <c r="O183" s="420"/>
      <c r="P183" s="420"/>
      <c r="Q183" s="420"/>
    </row>
    <row r="184" spans="1:17">
      <c r="A184" s="338"/>
      <c r="B184" s="166"/>
      <c r="C184" s="339"/>
      <c r="D184" s="340"/>
      <c r="E184" s="343"/>
      <c r="F184" s="144" t="s">
        <v>1215</v>
      </c>
      <c r="G184" s="145" t="s">
        <v>123</v>
      </c>
      <c r="H184" s="345" t="s">
        <v>1315</v>
      </c>
      <c r="I184" s="146"/>
      <c r="J184" s="166"/>
      <c r="K184" s="166"/>
      <c r="L184" s="166"/>
      <c r="M184" s="403"/>
      <c r="N184" s="404"/>
      <c r="O184" s="420"/>
      <c r="P184" s="420"/>
      <c r="Q184" s="420"/>
    </row>
    <row r="185" spans="1:17">
      <c r="A185" s="338"/>
      <c r="B185" s="166"/>
      <c r="C185" s="339"/>
      <c r="D185" s="340"/>
      <c r="E185" s="343"/>
      <c r="F185" s="144" t="s">
        <v>1216</v>
      </c>
      <c r="G185" s="145" t="s">
        <v>123</v>
      </c>
      <c r="H185" s="345" t="s">
        <v>1316</v>
      </c>
      <c r="I185" s="146"/>
      <c r="J185" s="166"/>
      <c r="K185" s="166"/>
      <c r="L185" s="166"/>
      <c r="M185" s="403"/>
      <c r="N185" s="404"/>
      <c r="O185" s="420"/>
      <c r="P185" s="420"/>
      <c r="Q185" s="420"/>
    </row>
    <row r="186" spans="1:17">
      <c r="A186" s="338"/>
      <c r="B186" s="166"/>
      <c r="C186" s="339"/>
      <c r="D186" s="340"/>
      <c r="E186" s="343"/>
      <c r="F186" s="144" t="s">
        <v>5</v>
      </c>
      <c r="G186" s="145" t="s">
        <v>123</v>
      </c>
      <c r="H186" s="345" t="s">
        <v>1317</v>
      </c>
      <c r="I186" s="146"/>
      <c r="J186" s="166"/>
      <c r="K186" s="166"/>
      <c r="L186" s="166"/>
      <c r="M186" s="403"/>
      <c r="N186" s="404"/>
      <c r="O186" s="420"/>
      <c r="P186" s="420"/>
      <c r="Q186" s="420"/>
    </row>
    <row r="187" ht="29.1" customHeight="1" spans="1:17">
      <c r="A187" s="338"/>
      <c r="B187" s="166"/>
      <c r="C187" s="339"/>
      <c r="D187" s="340"/>
      <c r="E187" s="343"/>
      <c r="F187" s="144" t="s">
        <v>1222</v>
      </c>
      <c r="G187" s="145" t="s">
        <v>123</v>
      </c>
      <c r="H187" s="345" t="s">
        <v>1318</v>
      </c>
      <c r="I187" s="146"/>
      <c r="J187" s="166"/>
      <c r="K187" s="166"/>
      <c r="L187" s="166"/>
      <c r="M187" s="403"/>
      <c r="N187" s="404"/>
      <c r="O187" s="420"/>
      <c r="P187" s="420"/>
      <c r="Q187" s="420"/>
    </row>
    <row r="188" ht="29.1" customHeight="1" spans="1:17">
      <c r="A188" s="338"/>
      <c r="B188" s="166"/>
      <c r="C188" s="339"/>
      <c r="D188" s="340"/>
      <c r="E188" s="343"/>
      <c r="F188" s="144" t="s">
        <v>1224</v>
      </c>
      <c r="G188" s="145" t="s">
        <v>123</v>
      </c>
      <c r="H188" s="345" t="s">
        <v>1319</v>
      </c>
      <c r="I188" s="146"/>
      <c r="J188" s="166"/>
      <c r="K188" s="166"/>
      <c r="L188" s="166"/>
      <c r="M188" s="403"/>
      <c r="N188" s="404"/>
      <c r="O188" s="420"/>
      <c r="P188" s="420"/>
      <c r="Q188" s="420"/>
    </row>
    <row r="189" spans="1:17">
      <c r="A189" s="338"/>
      <c r="B189" s="166"/>
      <c r="C189" s="339"/>
      <c r="D189" s="340"/>
      <c r="E189" s="343"/>
      <c r="F189" s="349" t="s">
        <v>1226</v>
      </c>
      <c r="G189" s="418" t="s">
        <v>123</v>
      </c>
      <c r="H189" s="345" t="s">
        <v>1320</v>
      </c>
      <c r="I189" s="146"/>
      <c r="J189" s="166"/>
      <c r="K189" s="166"/>
      <c r="L189" s="166"/>
      <c r="M189" s="403"/>
      <c r="N189" s="404"/>
      <c r="O189" s="420"/>
      <c r="P189" s="420"/>
      <c r="Q189" s="420"/>
    </row>
    <row r="190" ht="29.1" customHeight="1" spans="1:17">
      <c r="A190" s="338"/>
      <c r="B190" s="166"/>
      <c r="C190" s="339"/>
      <c r="D190" s="340"/>
      <c r="E190" s="343"/>
      <c r="F190" s="144" t="s">
        <v>1229</v>
      </c>
      <c r="G190" s="145" t="s">
        <v>123</v>
      </c>
      <c r="H190" s="145"/>
      <c r="I190" s="146"/>
      <c r="J190" s="166"/>
      <c r="K190" s="166"/>
      <c r="L190" s="166"/>
      <c r="M190" s="403"/>
      <c r="N190" s="404"/>
      <c r="O190" s="420"/>
      <c r="P190" s="420"/>
      <c r="Q190" s="420"/>
    </row>
    <row r="191" spans="1:17">
      <c r="A191" s="338"/>
      <c r="B191" s="166"/>
      <c r="C191" s="339"/>
      <c r="D191" s="340"/>
      <c r="E191" s="343"/>
      <c r="F191" s="351" t="s">
        <v>1230</v>
      </c>
      <c r="G191" s="145" t="s">
        <v>123</v>
      </c>
      <c r="H191" s="145" t="s">
        <v>1231</v>
      </c>
      <c r="I191" s="146"/>
      <c r="J191" s="166"/>
      <c r="K191" s="166"/>
      <c r="L191" s="166"/>
      <c r="M191" s="403"/>
      <c r="N191" s="404"/>
      <c r="O191" s="420"/>
      <c r="P191" s="420"/>
      <c r="Q191" s="420"/>
    </row>
    <row r="192" spans="1:17">
      <c r="A192" s="338"/>
      <c r="B192" s="166"/>
      <c r="C192" s="339"/>
      <c r="D192" s="340"/>
      <c r="E192" s="352"/>
      <c r="F192" s="144" t="s">
        <v>1232</v>
      </c>
      <c r="G192" s="145" t="s">
        <v>123</v>
      </c>
      <c r="H192" s="428" t="s">
        <v>1321</v>
      </c>
      <c r="I192" s="442"/>
      <c r="J192" s="174"/>
      <c r="K192" s="174"/>
      <c r="L192" s="174"/>
      <c r="M192" s="406"/>
      <c r="N192" s="407"/>
      <c r="O192" s="420"/>
      <c r="P192" s="420"/>
      <c r="Q192" s="420"/>
    </row>
    <row r="193" ht="9.95" customHeight="1" spans="1:14">
      <c r="A193" s="338"/>
      <c r="B193" s="166"/>
      <c r="C193" s="339"/>
      <c r="D193" s="340"/>
      <c r="E193" s="419"/>
      <c r="F193" s="354"/>
      <c r="G193" s="354"/>
      <c r="H193" s="354"/>
      <c r="I193" s="354"/>
      <c r="J193" s="354"/>
      <c r="K193" s="354"/>
      <c r="L193" s="354"/>
      <c r="M193" s="354"/>
      <c r="N193" s="408"/>
    </row>
    <row r="194" ht="30" customHeight="1" spans="1:17">
      <c r="A194" s="338"/>
      <c r="B194" s="166"/>
      <c r="C194" s="339"/>
      <c r="D194" s="340"/>
      <c r="E194" s="341" t="s">
        <v>1322</v>
      </c>
      <c r="F194" s="144" t="s">
        <v>1199</v>
      </c>
      <c r="G194" s="145" t="s">
        <v>123</v>
      </c>
      <c r="H194" s="342" t="s">
        <v>1323</v>
      </c>
      <c r="I194" s="399"/>
      <c r="J194" s="175">
        <v>2020</v>
      </c>
      <c r="K194" s="175" t="s">
        <v>1201</v>
      </c>
      <c r="L194" s="175">
        <v>1</v>
      </c>
      <c r="M194" s="400">
        <f>N194</f>
        <v>3.84</v>
      </c>
      <c r="N194" s="439">
        <v>3.84</v>
      </c>
      <c r="O194" s="420"/>
      <c r="P194" s="420">
        <v>3.88</v>
      </c>
      <c r="Q194" s="420">
        <v>3.8</v>
      </c>
    </row>
    <row r="195" spans="1:17">
      <c r="A195" s="338"/>
      <c r="B195" s="166"/>
      <c r="C195" s="339"/>
      <c r="D195" s="340"/>
      <c r="E195" s="343"/>
      <c r="F195" s="144" t="s">
        <v>1202</v>
      </c>
      <c r="G195" s="145" t="s">
        <v>123</v>
      </c>
      <c r="H195" s="145" t="s">
        <v>1324</v>
      </c>
      <c r="I195" s="146"/>
      <c r="J195" s="166"/>
      <c r="K195" s="166"/>
      <c r="L195" s="166"/>
      <c r="M195" s="403"/>
      <c r="N195" s="441"/>
      <c r="O195" s="420"/>
      <c r="P195" s="420"/>
      <c r="Q195" s="420"/>
    </row>
    <row r="196" spans="1:17">
      <c r="A196" s="338"/>
      <c r="B196" s="166"/>
      <c r="C196" s="339"/>
      <c r="D196" s="340"/>
      <c r="E196" s="343"/>
      <c r="F196" s="144" t="s">
        <v>1204</v>
      </c>
      <c r="G196" s="145" t="s">
        <v>123</v>
      </c>
      <c r="H196" s="145" t="s">
        <v>1325</v>
      </c>
      <c r="I196" s="146"/>
      <c r="J196" s="166"/>
      <c r="K196" s="166"/>
      <c r="L196" s="166"/>
      <c r="M196" s="403"/>
      <c r="N196" s="441"/>
      <c r="O196" s="420"/>
      <c r="P196" s="420"/>
      <c r="Q196" s="420"/>
    </row>
    <row r="197" spans="1:17">
      <c r="A197" s="338"/>
      <c r="B197" s="166"/>
      <c r="C197" s="339"/>
      <c r="D197" s="340"/>
      <c r="E197" s="343"/>
      <c r="F197" s="144" t="s">
        <v>1206</v>
      </c>
      <c r="G197" s="145" t="s">
        <v>123</v>
      </c>
      <c r="H197" s="145">
        <v>9</v>
      </c>
      <c r="I197" s="146"/>
      <c r="J197" s="166"/>
      <c r="K197" s="166"/>
      <c r="L197" s="166"/>
      <c r="M197" s="403"/>
      <c r="N197" s="441"/>
      <c r="O197" s="420"/>
      <c r="P197" s="420"/>
      <c r="Q197" s="420"/>
    </row>
    <row r="198" spans="1:17">
      <c r="A198" s="338"/>
      <c r="B198" s="166"/>
      <c r="C198" s="339"/>
      <c r="D198" s="340"/>
      <c r="E198" s="343"/>
      <c r="F198" s="144" t="s">
        <v>1207</v>
      </c>
      <c r="G198" s="145" t="s">
        <v>123</v>
      </c>
      <c r="H198" s="145">
        <v>2</v>
      </c>
      <c r="I198" s="146"/>
      <c r="J198" s="166"/>
      <c r="K198" s="166"/>
      <c r="L198" s="166"/>
      <c r="M198" s="403"/>
      <c r="N198" s="441"/>
      <c r="O198" s="420"/>
      <c r="P198" s="420"/>
      <c r="Q198" s="420"/>
    </row>
    <row r="199" spans="1:17">
      <c r="A199" s="338"/>
      <c r="B199" s="166"/>
      <c r="C199" s="339"/>
      <c r="D199" s="340"/>
      <c r="E199" s="343"/>
      <c r="F199" s="144" t="s">
        <v>1208</v>
      </c>
      <c r="G199" s="145" t="s">
        <v>123</v>
      </c>
      <c r="H199" s="145">
        <v>2020</v>
      </c>
      <c r="I199" s="146"/>
      <c r="J199" s="166"/>
      <c r="K199" s="166"/>
      <c r="L199" s="166"/>
      <c r="M199" s="403"/>
      <c r="N199" s="441"/>
      <c r="O199" s="420"/>
      <c r="P199" s="420"/>
      <c r="Q199" s="420"/>
    </row>
    <row r="200" spans="1:17">
      <c r="A200" s="338"/>
      <c r="B200" s="166"/>
      <c r="C200" s="339"/>
      <c r="D200" s="340"/>
      <c r="E200" s="343"/>
      <c r="F200" s="144" t="s">
        <v>1209</v>
      </c>
      <c r="G200" s="145" t="s">
        <v>123</v>
      </c>
      <c r="H200" s="1139" t="s">
        <v>1326</v>
      </c>
      <c r="I200" s="146"/>
      <c r="J200" s="166"/>
      <c r="K200" s="166"/>
      <c r="L200" s="166"/>
      <c r="M200" s="403"/>
      <c r="N200" s="441"/>
      <c r="O200" s="420"/>
      <c r="P200" s="420"/>
      <c r="Q200" s="420"/>
    </row>
    <row r="201" spans="1:17">
      <c r="A201" s="338"/>
      <c r="B201" s="166"/>
      <c r="C201" s="339"/>
      <c r="D201" s="340"/>
      <c r="E201" s="343"/>
      <c r="F201" s="144" t="s">
        <v>1211</v>
      </c>
      <c r="G201" s="145" t="s">
        <v>123</v>
      </c>
      <c r="H201" s="145" t="s">
        <v>1327</v>
      </c>
      <c r="I201" s="146"/>
      <c r="J201" s="166"/>
      <c r="K201" s="166"/>
      <c r="L201" s="166"/>
      <c r="M201" s="403"/>
      <c r="N201" s="441"/>
      <c r="O201" s="420"/>
      <c r="P201" s="420"/>
      <c r="Q201" s="420"/>
    </row>
    <row r="202" spans="1:17">
      <c r="A202" s="338"/>
      <c r="B202" s="166"/>
      <c r="C202" s="339"/>
      <c r="D202" s="340"/>
      <c r="E202" s="343"/>
      <c r="F202" s="144" t="s">
        <v>1213</v>
      </c>
      <c r="G202" s="145" t="s">
        <v>123</v>
      </c>
      <c r="H202" s="145" t="s">
        <v>1328</v>
      </c>
      <c r="I202" s="146"/>
      <c r="J202" s="166"/>
      <c r="K202" s="166"/>
      <c r="L202" s="166"/>
      <c r="M202" s="403"/>
      <c r="N202" s="441"/>
      <c r="O202" s="420"/>
      <c r="P202" s="420"/>
      <c r="Q202" s="420"/>
    </row>
    <row r="203" spans="1:17">
      <c r="A203" s="338"/>
      <c r="B203" s="166"/>
      <c r="C203" s="339"/>
      <c r="D203" s="340"/>
      <c r="E203" s="343"/>
      <c r="F203" s="144" t="s">
        <v>1215</v>
      </c>
      <c r="G203" s="145" t="s">
        <v>123</v>
      </c>
      <c r="H203" s="345"/>
      <c r="I203" s="146"/>
      <c r="J203" s="166"/>
      <c r="K203" s="166"/>
      <c r="L203" s="166"/>
      <c r="M203" s="403"/>
      <c r="N203" s="441"/>
      <c r="O203" s="420"/>
      <c r="P203" s="420"/>
      <c r="Q203" s="420"/>
    </row>
    <row r="204" ht="18.75" customHeight="1" spans="1:17">
      <c r="A204" s="338"/>
      <c r="B204" s="166"/>
      <c r="C204" s="339"/>
      <c r="D204" s="340"/>
      <c r="E204" s="343"/>
      <c r="F204" s="144" t="s">
        <v>1216</v>
      </c>
      <c r="G204" s="145" t="s">
        <v>123</v>
      </c>
      <c r="H204" s="345" t="s">
        <v>1329</v>
      </c>
      <c r="I204" s="146"/>
      <c r="J204" s="166"/>
      <c r="K204" s="166"/>
      <c r="L204" s="166"/>
      <c r="M204" s="403"/>
      <c r="N204" s="441"/>
      <c r="O204" s="420"/>
      <c r="P204" s="420"/>
      <c r="Q204" s="420"/>
    </row>
    <row r="205" ht="42" customHeight="1" spans="1:17">
      <c r="A205" s="338"/>
      <c r="B205" s="166"/>
      <c r="C205" s="339"/>
      <c r="D205" s="340"/>
      <c r="E205" s="343"/>
      <c r="F205" s="144" t="s">
        <v>5</v>
      </c>
      <c r="G205" s="145" t="s">
        <v>123</v>
      </c>
      <c r="H205" s="345" t="s">
        <v>1330</v>
      </c>
      <c r="I205" s="146"/>
      <c r="J205" s="166"/>
      <c r="K205" s="166"/>
      <c r="L205" s="166"/>
      <c r="M205" s="403"/>
      <c r="N205" s="441"/>
      <c r="O205" s="420"/>
      <c r="P205" s="420"/>
      <c r="Q205" s="420"/>
    </row>
    <row r="206" ht="29.1" customHeight="1" spans="1:17">
      <c r="A206" s="338"/>
      <c r="B206" s="166"/>
      <c r="C206" s="339"/>
      <c r="D206" s="340"/>
      <c r="E206" s="343"/>
      <c r="F206" s="144" t="s">
        <v>1222</v>
      </c>
      <c r="G206" s="145" t="s">
        <v>123</v>
      </c>
      <c r="H206" s="431" t="s">
        <v>1331</v>
      </c>
      <c r="I206" s="296"/>
      <c r="J206" s="166"/>
      <c r="K206" s="166"/>
      <c r="L206" s="166"/>
      <c r="M206" s="403"/>
      <c r="N206" s="441"/>
      <c r="O206" s="420"/>
      <c r="P206" s="420"/>
      <c r="Q206" s="420"/>
    </row>
    <row r="207" ht="29.1" customHeight="1" spans="1:17">
      <c r="A207" s="338"/>
      <c r="B207" s="166"/>
      <c r="C207" s="339"/>
      <c r="D207" s="340"/>
      <c r="E207" s="343"/>
      <c r="F207" s="144" t="s">
        <v>1224</v>
      </c>
      <c r="G207" s="145" t="s">
        <v>123</v>
      </c>
      <c r="H207" s="345" t="s">
        <v>1332</v>
      </c>
      <c r="I207" s="146"/>
      <c r="J207" s="166"/>
      <c r="K207" s="166"/>
      <c r="L207" s="166"/>
      <c r="M207" s="403"/>
      <c r="N207" s="441"/>
      <c r="O207" s="420"/>
      <c r="P207" s="420"/>
      <c r="Q207" s="420"/>
    </row>
    <row r="208" spans="1:17">
      <c r="A208" s="338"/>
      <c r="B208" s="166"/>
      <c r="C208" s="339"/>
      <c r="D208" s="340"/>
      <c r="E208" s="343"/>
      <c r="F208" s="349" t="s">
        <v>1226</v>
      </c>
      <c r="G208" s="418" t="s">
        <v>123</v>
      </c>
      <c r="H208" s="345" t="s">
        <v>1333</v>
      </c>
      <c r="I208" s="146"/>
      <c r="J208" s="166"/>
      <c r="K208" s="166"/>
      <c r="L208" s="166"/>
      <c r="M208" s="403"/>
      <c r="N208" s="441"/>
      <c r="O208" s="420"/>
      <c r="P208" s="420"/>
      <c r="Q208" s="420"/>
    </row>
    <row r="209" customHeight="1" spans="1:17">
      <c r="A209" s="338"/>
      <c r="B209" s="166"/>
      <c r="C209" s="339"/>
      <c r="D209" s="340"/>
      <c r="E209" s="343"/>
      <c r="F209" s="350"/>
      <c r="G209" s="446"/>
      <c r="H209" s="345" t="s">
        <v>1294</v>
      </c>
      <c r="I209" s="405"/>
      <c r="J209" s="166"/>
      <c r="K209" s="166"/>
      <c r="L209" s="166"/>
      <c r="M209" s="403"/>
      <c r="N209" s="441"/>
      <c r="O209" s="420"/>
      <c r="P209" s="420"/>
      <c r="Q209" s="420"/>
    </row>
    <row r="210" ht="29.1" customHeight="1" spans="1:17">
      <c r="A210" s="338"/>
      <c r="B210" s="166"/>
      <c r="C210" s="339"/>
      <c r="D210" s="340"/>
      <c r="E210" s="343"/>
      <c r="F210" s="144" t="s">
        <v>1229</v>
      </c>
      <c r="G210" s="145" t="s">
        <v>123</v>
      </c>
      <c r="H210" s="145"/>
      <c r="I210" s="146"/>
      <c r="J210" s="166"/>
      <c r="K210" s="166"/>
      <c r="L210" s="166"/>
      <c r="M210" s="403"/>
      <c r="N210" s="441"/>
      <c r="O210" s="420"/>
      <c r="P210" s="420"/>
      <c r="Q210" s="420"/>
    </row>
    <row r="211" spans="1:17">
      <c r="A211" s="338"/>
      <c r="B211" s="166"/>
      <c r="C211" s="339"/>
      <c r="D211" s="340"/>
      <c r="E211" s="343"/>
      <c r="F211" s="351" t="s">
        <v>1230</v>
      </c>
      <c r="G211" s="145" t="s">
        <v>123</v>
      </c>
      <c r="H211" s="347" t="s">
        <v>1231</v>
      </c>
      <c r="I211" s="421"/>
      <c r="J211" s="166"/>
      <c r="K211" s="166"/>
      <c r="L211" s="166"/>
      <c r="M211" s="403"/>
      <c r="N211" s="441"/>
      <c r="O211" s="420"/>
      <c r="P211" s="420"/>
      <c r="Q211" s="420"/>
    </row>
    <row r="212" spans="1:17">
      <c r="A212" s="338"/>
      <c r="B212" s="166"/>
      <c r="C212" s="339"/>
      <c r="D212" s="340"/>
      <c r="E212" s="352"/>
      <c r="F212" s="144" t="s">
        <v>1232</v>
      </c>
      <c r="G212" s="145" t="s">
        <v>123</v>
      </c>
      <c r="H212" s="428" t="s">
        <v>1321</v>
      </c>
      <c r="I212" s="442"/>
      <c r="J212" s="174"/>
      <c r="K212" s="174"/>
      <c r="L212" s="174"/>
      <c r="M212" s="406"/>
      <c r="N212" s="445"/>
      <c r="O212" s="420"/>
      <c r="P212" s="420"/>
      <c r="Q212" s="420"/>
    </row>
    <row r="213" ht="9" customHeight="1" spans="1:14">
      <c r="A213" s="338"/>
      <c r="B213" s="166"/>
      <c r="C213" s="339"/>
      <c r="D213" s="340"/>
      <c r="E213" s="419"/>
      <c r="F213" s="354"/>
      <c r="G213" s="354"/>
      <c r="H213" s="354"/>
      <c r="I213" s="354"/>
      <c r="J213" s="354"/>
      <c r="K213" s="354"/>
      <c r="L213" s="354"/>
      <c r="M213" s="354"/>
      <c r="N213" s="408"/>
    </row>
    <row r="214" ht="30" customHeight="1" spans="1:17">
      <c r="A214" s="338"/>
      <c r="B214" s="166"/>
      <c r="C214" s="339"/>
      <c r="D214" s="340"/>
      <c r="E214" s="341" t="s">
        <v>1334</v>
      </c>
      <c r="F214" s="144" t="s">
        <v>1199</v>
      </c>
      <c r="G214" s="145" t="s">
        <v>123</v>
      </c>
      <c r="H214" s="342" t="s">
        <v>1335</v>
      </c>
      <c r="I214" s="399"/>
      <c r="J214" s="175">
        <v>2020</v>
      </c>
      <c r="K214" s="175" t="s">
        <v>1201</v>
      </c>
      <c r="L214" s="175">
        <v>1</v>
      </c>
      <c r="M214" s="400">
        <f>N214</f>
        <v>1.92</v>
      </c>
      <c r="N214" s="439">
        <v>1.92</v>
      </c>
      <c r="O214" s="420"/>
      <c r="P214" s="420">
        <v>1.94</v>
      </c>
      <c r="Q214" s="420">
        <v>1.9</v>
      </c>
    </row>
    <row r="215" spans="1:17">
      <c r="A215" s="338"/>
      <c r="B215" s="166"/>
      <c r="C215" s="339"/>
      <c r="D215" s="340"/>
      <c r="E215" s="343"/>
      <c r="F215" s="144" t="s">
        <v>1202</v>
      </c>
      <c r="G215" s="145" t="s">
        <v>123</v>
      </c>
      <c r="H215" s="145" t="s">
        <v>1336</v>
      </c>
      <c r="I215" s="146"/>
      <c r="J215" s="166"/>
      <c r="K215" s="166"/>
      <c r="L215" s="166"/>
      <c r="M215" s="403"/>
      <c r="N215" s="441"/>
      <c r="O215" s="420"/>
      <c r="P215" s="420"/>
      <c r="Q215" s="420"/>
    </row>
    <row r="216" spans="1:17">
      <c r="A216" s="338"/>
      <c r="B216" s="166"/>
      <c r="C216" s="339"/>
      <c r="D216" s="340"/>
      <c r="E216" s="343"/>
      <c r="F216" s="144" t="s">
        <v>1204</v>
      </c>
      <c r="G216" s="145" t="s">
        <v>123</v>
      </c>
      <c r="H216" s="145" t="s">
        <v>1325</v>
      </c>
      <c r="I216" s="146"/>
      <c r="J216" s="166"/>
      <c r="K216" s="166"/>
      <c r="L216" s="166"/>
      <c r="M216" s="403"/>
      <c r="N216" s="441"/>
      <c r="O216" s="420"/>
      <c r="P216" s="420"/>
      <c r="Q216" s="420"/>
    </row>
    <row r="217" spans="1:17">
      <c r="A217" s="338"/>
      <c r="B217" s="166"/>
      <c r="C217" s="339"/>
      <c r="D217" s="340"/>
      <c r="E217" s="343"/>
      <c r="F217" s="144" t="s">
        <v>1206</v>
      </c>
      <c r="G217" s="145" t="s">
        <v>123</v>
      </c>
      <c r="H217" s="145">
        <v>9</v>
      </c>
      <c r="I217" s="146"/>
      <c r="J217" s="166"/>
      <c r="K217" s="166"/>
      <c r="L217" s="166"/>
      <c r="M217" s="403"/>
      <c r="N217" s="441"/>
      <c r="O217" s="420"/>
      <c r="P217" s="420"/>
      <c r="Q217" s="420"/>
    </row>
    <row r="218" spans="1:17">
      <c r="A218" s="338"/>
      <c r="B218" s="166"/>
      <c r="C218" s="339"/>
      <c r="D218" s="340"/>
      <c r="E218" s="343"/>
      <c r="F218" s="144" t="s">
        <v>1207</v>
      </c>
      <c r="G218" s="145" t="s">
        <v>123</v>
      </c>
      <c r="H218" s="145">
        <v>3</v>
      </c>
      <c r="I218" s="146"/>
      <c r="J218" s="166"/>
      <c r="K218" s="166"/>
      <c r="L218" s="166"/>
      <c r="M218" s="403"/>
      <c r="N218" s="441"/>
      <c r="O218" s="420"/>
      <c r="P218" s="420"/>
      <c r="Q218" s="420"/>
    </row>
    <row r="219" spans="1:17">
      <c r="A219" s="338"/>
      <c r="B219" s="166"/>
      <c r="C219" s="339"/>
      <c r="D219" s="340"/>
      <c r="E219" s="343"/>
      <c r="F219" s="144" t="s">
        <v>1208</v>
      </c>
      <c r="G219" s="145" t="s">
        <v>123</v>
      </c>
      <c r="H219" s="145">
        <v>2020</v>
      </c>
      <c r="I219" s="146"/>
      <c r="J219" s="166"/>
      <c r="K219" s="166"/>
      <c r="L219" s="166"/>
      <c r="M219" s="403"/>
      <c r="N219" s="441"/>
      <c r="O219" s="420"/>
      <c r="P219" s="420"/>
      <c r="Q219" s="420"/>
    </row>
    <row r="220" spans="1:17">
      <c r="A220" s="338"/>
      <c r="B220" s="166"/>
      <c r="C220" s="339"/>
      <c r="D220" s="340"/>
      <c r="E220" s="343"/>
      <c r="F220" s="144" t="s">
        <v>1209</v>
      </c>
      <c r="G220" s="145" t="s">
        <v>123</v>
      </c>
      <c r="H220" s="1139" t="s">
        <v>1337</v>
      </c>
      <c r="I220" s="146"/>
      <c r="J220" s="166"/>
      <c r="K220" s="166"/>
      <c r="L220" s="166"/>
      <c r="M220" s="403"/>
      <c r="N220" s="441"/>
      <c r="O220" s="420"/>
      <c r="P220" s="420"/>
      <c r="Q220" s="420"/>
    </row>
    <row r="221" spans="1:17">
      <c r="A221" s="338"/>
      <c r="B221" s="166"/>
      <c r="C221" s="339"/>
      <c r="D221" s="340"/>
      <c r="E221" s="343"/>
      <c r="F221" s="144" t="s">
        <v>1211</v>
      </c>
      <c r="G221" s="145" t="s">
        <v>123</v>
      </c>
      <c r="H221" s="145" t="s">
        <v>1327</v>
      </c>
      <c r="I221" s="146"/>
      <c r="J221" s="166"/>
      <c r="K221" s="166"/>
      <c r="L221" s="166"/>
      <c r="M221" s="403"/>
      <c r="N221" s="441"/>
      <c r="O221" s="420"/>
      <c r="P221" s="420"/>
      <c r="Q221" s="420"/>
    </row>
    <row r="222" spans="1:17">
      <c r="A222" s="338"/>
      <c r="B222" s="166"/>
      <c r="C222" s="339"/>
      <c r="D222" s="340"/>
      <c r="E222" s="343"/>
      <c r="F222" s="144" t="s">
        <v>1213</v>
      </c>
      <c r="G222" s="145" t="s">
        <v>123</v>
      </c>
      <c r="H222" s="145" t="s">
        <v>1328</v>
      </c>
      <c r="I222" s="146"/>
      <c r="J222" s="166"/>
      <c r="K222" s="166"/>
      <c r="L222" s="166"/>
      <c r="M222" s="403"/>
      <c r="N222" s="441"/>
      <c r="O222" s="420"/>
      <c r="P222" s="420"/>
      <c r="Q222" s="420"/>
    </row>
    <row r="223" spans="1:17">
      <c r="A223" s="338"/>
      <c r="B223" s="166"/>
      <c r="C223" s="339"/>
      <c r="D223" s="340"/>
      <c r="E223" s="343"/>
      <c r="F223" s="144" t="s">
        <v>1215</v>
      </c>
      <c r="G223" s="145" t="s">
        <v>123</v>
      </c>
      <c r="H223" s="345"/>
      <c r="I223" s="146"/>
      <c r="J223" s="166"/>
      <c r="K223" s="166"/>
      <c r="L223" s="166"/>
      <c r="M223" s="403"/>
      <c r="N223" s="441"/>
      <c r="O223" s="420"/>
      <c r="P223" s="420"/>
      <c r="Q223" s="420"/>
    </row>
    <row r="224" spans="1:17">
      <c r="A224" s="338"/>
      <c r="B224" s="166"/>
      <c r="C224" s="339"/>
      <c r="D224" s="340"/>
      <c r="E224" s="343"/>
      <c r="F224" s="144" t="s">
        <v>1216</v>
      </c>
      <c r="G224" s="145" t="s">
        <v>123</v>
      </c>
      <c r="H224" s="345" t="s">
        <v>1338</v>
      </c>
      <c r="I224" s="146"/>
      <c r="J224" s="166"/>
      <c r="K224" s="166"/>
      <c r="L224" s="166"/>
      <c r="M224" s="403"/>
      <c r="N224" s="441"/>
      <c r="O224" s="420"/>
      <c r="P224" s="420"/>
      <c r="Q224" s="420"/>
    </row>
    <row r="225" ht="43.5" customHeight="1" spans="1:17">
      <c r="A225" s="338"/>
      <c r="B225" s="166"/>
      <c r="C225" s="339"/>
      <c r="D225" s="340"/>
      <c r="E225" s="343"/>
      <c r="F225" s="144" t="s">
        <v>5</v>
      </c>
      <c r="G225" s="145" t="s">
        <v>123</v>
      </c>
      <c r="H225" s="345" t="s">
        <v>1339</v>
      </c>
      <c r="I225" s="146"/>
      <c r="J225" s="166"/>
      <c r="K225" s="166"/>
      <c r="L225" s="166"/>
      <c r="M225" s="403"/>
      <c r="N225" s="441"/>
      <c r="O225" s="420"/>
      <c r="P225" s="420"/>
      <c r="Q225" s="420"/>
    </row>
    <row r="226" ht="27" customHeight="1" spans="1:17">
      <c r="A226" s="338"/>
      <c r="B226" s="166"/>
      <c r="C226" s="339"/>
      <c r="D226" s="340"/>
      <c r="E226" s="343"/>
      <c r="F226" s="144" t="s">
        <v>1222</v>
      </c>
      <c r="G226" s="145" t="s">
        <v>123</v>
      </c>
      <c r="H226" s="431" t="s">
        <v>1340</v>
      </c>
      <c r="I226" s="296"/>
      <c r="J226" s="166"/>
      <c r="K226" s="166"/>
      <c r="L226" s="166"/>
      <c r="M226" s="403"/>
      <c r="N226" s="441"/>
      <c r="O226" s="420"/>
      <c r="P226" s="420"/>
      <c r="Q226" s="420"/>
    </row>
    <row r="227" ht="27" customHeight="1" spans="1:17">
      <c r="A227" s="338"/>
      <c r="B227" s="166"/>
      <c r="C227" s="339"/>
      <c r="D227" s="340"/>
      <c r="E227" s="343"/>
      <c r="F227" s="144" t="s">
        <v>1224</v>
      </c>
      <c r="G227" s="145" t="s">
        <v>123</v>
      </c>
      <c r="H227" s="345" t="s">
        <v>1341</v>
      </c>
      <c r="I227" s="146"/>
      <c r="J227" s="166"/>
      <c r="K227" s="166"/>
      <c r="L227" s="166"/>
      <c r="M227" s="403"/>
      <c r="N227" s="441"/>
      <c r="O227" s="420"/>
      <c r="P227" s="420"/>
      <c r="Q227" s="420"/>
    </row>
    <row r="228" spans="1:17">
      <c r="A228" s="338"/>
      <c r="B228" s="166"/>
      <c r="C228" s="339"/>
      <c r="D228" s="340"/>
      <c r="E228" s="343"/>
      <c r="F228" s="349" t="s">
        <v>1226</v>
      </c>
      <c r="G228" s="418" t="s">
        <v>123</v>
      </c>
      <c r="H228" s="345" t="s">
        <v>1333</v>
      </c>
      <c r="I228" s="146"/>
      <c r="J228" s="166"/>
      <c r="K228" s="166"/>
      <c r="L228" s="166"/>
      <c r="M228" s="403"/>
      <c r="N228" s="441"/>
      <c r="O228" s="420"/>
      <c r="P228" s="420"/>
      <c r="Q228" s="420"/>
    </row>
    <row r="229" spans="1:17">
      <c r="A229" s="338"/>
      <c r="B229" s="166"/>
      <c r="C229" s="339"/>
      <c r="D229" s="340"/>
      <c r="E229" s="343"/>
      <c r="F229" s="350"/>
      <c r="G229" s="446"/>
      <c r="H229" s="345" t="s">
        <v>1294</v>
      </c>
      <c r="I229" s="146"/>
      <c r="J229" s="166"/>
      <c r="K229" s="166"/>
      <c r="L229" s="166"/>
      <c r="M229" s="403"/>
      <c r="N229" s="441"/>
      <c r="O229" s="420"/>
      <c r="P229" s="420"/>
      <c r="Q229" s="420"/>
    </row>
    <row r="230" ht="27" customHeight="1" spans="1:17">
      <c r="A230" s="338"/>
      <c r="B230" s="166"/>
      <c r="C230" s="339"/>
      <c r="D230" s="340"/>
      <c r="E230" s="343"/>
      <c r="F230" s="144" t="s">
        <v>1229</v>
      </c>
      <c r="G230" s="145" t="s">
        <v>123</v>
      </c>
      <c r="H230" s="145"/>
      <c r="I230" s="146"/>
      <c r="J230" s="166"/>
      <c r="K230" s="166"/>
      <c r="L230" s="166"/>
      <c r="M230" s="403"/>
      <c r="N230" s="441"/>
      <c r="O230" s="420"/>
      <c r="P230" s="420"/>
      <c r="Q230" s="420"/>
    </row>
    <row r="231" spans="1:17">
      <c r="A231" s="338"/>
      <c r="B231" s="166"/>
      <c r="C231" s="339"/>
      <c r="D231" s="340"/>
      <c r="E231" s="343"/>
      <c r="F231" s="351" t="s">
        <v>1230</v>
      </c>
      <c r="G231" s="145" t="s">
        <v>123</v>
      </c>
      <c r="H231" s="347" t="s">
        <v>1231</v>
      </c>
      <c r="I231" s="421"/>
      <c r="J231" s="166"/>
      <c r="K231" s="166"/>
      <c r="L231" s="166"/>
      <c r="M231" s="403"/>
      <c r="N231" s="441"/>
      <c r="O231" s="420"/>
      <c r="P231" s="420"/>
      <c r="Q231" s="420"/>
    </row>
    <row r="232" ht="21" customHeight="1" spans="1:17">
      <c r="A232" s="338"/>
      <c r="B232" s="166"/>
      <c r="C232" s="339"/>
      <c r="D232" s="340"/>
      <c r="E232" s="352"/>
      <c r="F232" s="144" t="s">
        <v>1232</v>
      </c>
      <c r="G232" s="145" t="s">
        <v>123</v>
      </c>
      <c r="H232" s="436" t="s">
        <v>1342</v>
      </c>
      <c r="I232" s="444"/>
      <c r="J232" s="174"/>
      <c r="K232" s="174"/>
      <c r="L232" s="174"/>
      <c r="M232" s="406"/>
      <c r="N232" s="445"/>
      <c r="O232" s="420"/>
      <c r="P232" s="420"/>
      <c r="Q232" s="420"/>
    </row>
    <row r="233" ht="9" customHeight="1" spans="1:14">
      <c r="A233" s="338"/>
      <c r="B233" s="166"/>
      <c r="C233" s="339"/>
      <c r="D233" s="340"/>
      <c r="E233" s="419"/>
      <c r="F233" s="354"/>
      <c r="G233" s="354"/>
      <c r="H233" s="354"/>
      <c r="I233" s="354"/>
      <c r="J233" s="354"/>
      <c r="K233" s="354"/>
      <c r="L233" s="354"/>
      <c r="M233" s="354"/>
      <c r="N233" s="408"/>
    </row>
    <row r="234" ht="41.25" customHeight="1" spans="1:17">
      <c r="A234" s="338"/>
      <c r="B234" s="166"/>
      <c r="C234" s="339"/>
      <c r="D234" s="340"/>
      <c r="E234" s="341" t="s">
        <v>1343</v>
      </c>
      <c r="F234" s="144" t="s">
        <v>1199</v>
      </c>
      <c r="G234" s="145" t="s">
        <v>123</v>
      </c>
      <c r="H234" s="342" t="s">
        <v>1344</v>
      </c>
      <c r="I234" s="399"/>
      <c r="J234" s="175">
        <v>2022</v>
      </c>
      <c r="K234" s="175" t="s">
        <v>1201</v>
      </c>
      <c r="L234" s="175">
        <v>1</v>
      </c>
      <c r="M234" s="400">
        <f>N234</f>
        <v>2.61</v>
      </c>
      <c r="N234" s="439">
        <v>2.61</v>
      </c>
      <c r="O234" s="420"/>
      <c r="P234" s="420">
        <v>2.63</v>
      </c>
      <c r="Q234" s="420">
        <v>2.6</v>
      </c>
    </row>
    <row r="235" ht="15.95" customHeight="1" spans="1:17">
      <c r="A235" s="338"/>
      <c r="B235" s="166"/>
      <c r="C235" s="339"/>
      <c r="D235" s="340"/>
      <c r="E235" s="343"/>
      <c r="F235" s="144" t="s">
        <v>1202</v>
      </c>
      <c r="G235" s="145" t="s">
        <v>123</v>
      </c>
      <c r="H235" s="139" t="s">
        <v>1345</v>
      </c>
      <c r="I235" s="421"/>
      <c r="J235" s="166"/>
      <c r="K235" s="166"/>
      <c r="L235" s="166"/>
      <c r="M235" s="403"/>
      <c r="N235" s="441"/>
      <c r="O235" s="420"/>
      <c r="P235" s="420"/>
      <c r="Q235" s="420"/>
    </row>
    <row r="236" ht="15.95" customHeight="1" spans="1:17">
      <c r="A236" s="338"/>
      <c r="B236" s="166"/>
      <c r="C236" s="339"/>
      <c r="D236" s="340"/>
      <c r="E236" s="343"/>
      <c r="F236" s="144" t="s">
        <v>1204</v>
      </c>
      <c r="G236" s="145" t="s">
        <v>123</v>
      </c>
      <c r="H236" s="145" t="s">
        <v>1346</v>
      </c>
      <c r="I236" s="146"/>
      <c r="J236" s="166"/>
      <c r="K236" s="166"/>
      <c r="L236" s="166"/>
      <c r="M236" s="403"/>
      <c r="N236" s="441"/>
      <c r="O236" s="420"/>
      <c r="P236" s="420"/>
      <c r="Q236" s="420"/>
    </row>
    <row r="237" ht="15.95" customHeight="1" spans="1:17">
      <c r="A237" s="338"/>
      <c r="B237" s="166"/>
      <c r="C237" s="339"/>
      <c r="D237" s="340"/>
      <c r="E237" s="343"/>
      <c r="F237" s="144" t="s">
        <v>1206</v>
      </c>
      <c r="G237" s="145" t="s">
        <v>123</v>
      </c>
      <c r="H237" s="145">
        <v>30</v>
      </c>
      <c r="I237" s="146"/>
      <c r="J237" s="166"/>
      <c r="K237" s="166"/>
      <c r="L237" s="166"/>
      <c r="M237" s="403"/>
      <c r="N237" s="441"/>
      <c r="O237" s="420"/>
      <c r="P237" s="420"/>
      <c r="Q237" s="420"/>
    </row>
    <row r="238" ht="15.95" customHeight="1" spans="1:17">
      <c r="A238" s="338"/>
      <c r="B238" s="166"/>
      <c r="C238" s="339"/>
      <c r="D238" s="340"/>
      <c r="E238" s="343"/>
      <c r="F238" s="144" t="s">
        <v>1207</v>
      </c>
      <c r="G238" s="145" t="s">
        <v>123</v>
      </c>
      <c r="H238" s="145">
        <v>2</v>
      </c>
      <c r="I238" s="146"/>
      <c r="J238" s="166"/>
      <c r="K238" s="166"/>
      <c r="L238" s="166"/>
      <c r="M238" s="403"/>
      <c r="N238" s="441"/>
      <c r="O238" s="420"/>
      <c r="P238" s="420"/>
      <c r="Q238" s="420"/>
    </row>
    <row r="239" ht="15.95" customHeight="1" spans="1:17">
      <c r="A239" s="338"/>
      <c r="B239" s="166"/>
      <c r="C239" s="339"/>
      <c r="D239" s="340"/>
      <c r="E239" s="343"/>
      <c r="F239" s="144" t="s">
        <v>1208</v>
      </c>
      <c r="G239" s="145" t="s">
        <v>123</v>
      </c>
      <c r="H239" s="145">
        <v>2022</v>
      </c>
      <c r="I239" s="146"/>
      <c r="J239" s="166"/>
      <c r="K239" s="166"/>
      <c r="L239" s="166"/>
      <c r="M239" s="403"/>
      <c r="N239" s="441"/>
      <c r="O239" s="420"/>
      <c r="P239" s="420"/>
      <c r="Q239" s="420"/>
    </row>
    <row r="240" ht="15.95" customHeight="1" spans="1:17">
      <c r="A240" s="338"/>
      <c r="B240" s="166"/>
      <c r="C240" s="339"/>
      <c r="D240" s="340"/>
      <c r="E240" s="343"/>
      <c r="F240" s="144" t="s">
        <v>1209</v>
      </c>
      <c r="G240" s="145" t="s">
        <v>123</v>
      </c>
      <c r="H240" s="145" t="s">
        <v>1347</v>
      </c>
      <c r="I240" s="146"/>
      <c r="J240" s="166"/>
      <c r="K240" s="166"/>
      <c r="L240" s="166"/>
      <c r="M240" s="403"/>
      <c r="N240" s="441"/>
      <c r="O240" s="420"/>
      <c r="P240" s="420"/>
      <c r="Q240" s="420"/>
    </row>
    <row r="241" ht="15.95" customHeight="1" spans="1:17">
      <c r="A241" s="338"/>
      <c r="B241" s="166"/>
      <c r="C241" s="339"/>
      <c r="D241" s="340"/>
      <c r="E241" s="343"/>
      <c r="F241" s="144" t="s">
        <v>1211</v>
      </c>
      <c r="G241" s="145" t="s">
        <v>123</v>
      </c>
      <c r="H241" s="145" t="s">
        <v>1348</v>
      </c>
      <c r="I241" s="146"/>
      <c r="J241" s="166"/>
      <c r="K241" s="166"/>
      <c r="L241" s="166"/>
      <c r="M241" s="403"/>
      <c r="N241" s="441"/>
      <c r="O241" s="420"/>
      <c r="P241" s="420"/>
      <c r="Q241" s="420"/>
    </row>
    <row r="242" ht="15.95" customHeight="1" spans="1:17">
      <c r="A242" s="338"/>
      <c r="B242" s="166"/>
      <c r="C242" s="339"/>
      <c r="D242" s="340"/>
      <c r="E242" s="343"/>
      <c r="F242" s="144" t="s">
        <v>1213</v>
      </c>
      <c r="G242" s="145" t="s">
        <v>123</v>
      </c>
      <c r="H242" s="145" t="s">
        <v>1349</v>
      </c>
      <c r="I242" s="146"/>
      <c r="J242" s="166"/>
      <c r="K242" s="166"/>
      <c r="L242" s="166"/>
      <c r="M242" s="403"/>
      <c r="N242" s="441"/>
      <c r="O242" s="420"/>
      <c r="P242" s="420"/>
      <c r="Q242" s="420"/>
    </row>
    <row r="243" ht="15.75" customHeight="1" spans="1:17">
      <c r="A243" s="338"/>
      <c r="B243" s="166"/>
      <c r="C243" s="339"/>
      <c r="D243" s="340"/>
      <c r="E243" s="343"/>
      <c r="F243" s="144" t="s">
        <v>1215</v>
      </c>
      <c r="G243" s="145" t="s">
        <v>123</v>
      </c>
      <c r="H243" s="345" t="s">
        <v>1350</v>
      </c>
      <c r="I243" s="447"/>
      <c r="J243" s="166"/>
      <c r="K243" s="166"/>
      <c r="L243" s="166"/>
      <c r="M243" s="403"/>
      <c r="N243" s="441"/>
      <c r="O243" s="420"/>
      <c r="P243" s="420"/>
      <c r="Q243" s="420"/>
    </row>
    <row r="244" ht="18.75" customHeight="1" spans="1:17">
      <c r="A244" s="338"/>
      <c r="B244" s="166"/>
      <c r="C244" s="339"/>
      <c r="D244" s="340"/>
      <c r="E244" s="343"/>
      <c r="F244" s="144" t="s">
        <v>1216</v>
      </c>
      <c r="G244" s="145" t="s">
        <v>123</v>
      </c>
      <c r="H244" s="345" t="s">
        <v>1351</v>
      </c>
      <c r="I244" s="146"/>
      <c r="J244" s="166"/>
      <c r="K244" s="166"/>
      <c r="L244" s="166"/>
      <c r="M244" s="403"/>
      <c r="N244" s="441"/>
      <c r="O244" s="420"/>
      <c r="P244" s="420"/>
      <c r="Q244" s="420"/>
    </row>
    <row r="245" ht="18.75" customHeight="1" spans="1:17">
      <c r="A245" s="338"/>
      <c r="B245" s="166"/>
      <c r="C245" s="339"/>
      <c r="D245" s="340"/>
      <c r="E245" s="343"/>
      <c r="F245" s="144" t="s">
        <v>5</v>
      </c>
      <c r="G245" s="145" t="s">
        <v>123</v>
      </c>
      <c r="H245" s="345" t="s">
        <v>1352</v>
      </c>
      <c r="I245" s="146"/>
      <c r="J245" s="166"/>
      <c r="K245" s="166"/>
      <c r="L245" s="166"/>
      <c r="M245" s="403"/>
      <c r="N245" s="441"/>
      <c r="O245" s="420"/>
      <c r="P245" s="420"/>
      <c r="Q245" s="420"/>
    </row>
    <row r="246" ht="27" customHeight="1" spans="1:17">
      <c r="A246" s="338"/>
      <c r="B246" s="166"/>
      <c r="C246" s="339"/>
      <c r="D246" s="340"/>
      <c r="E246" s="343"/>
      <c r="F246" s="144" t="s">
        <v>1222</v>
      </c>
      <c r="G246" s="145" t="s">
        <v>123</v>
      </c>
      <c r="H246" s="431" t="s">
        <v>1353</v>
      </c>
      <c r="I246" s="296"/>
      <c r="J246" s="166"/>
      <c r="K246" s="166"/>
      <c r="L246" s="166"/>
      <c r="M246" s="403"/>
      <c r="N246" s="441"/>
      <c r="O246" s="420"/>
      <c r="P246" s="420"/>
      <c r="Q246" s="420"/>
    </row>
    <row r="247" ht="27.75" customHeight="1" spans="1:17">
      <c r="A247" s="338"/>
      <c r="B247" s="166"/>
      <c r="C247" s="339"/>
      <c r="D247" s="340"/>
      <c r="E247" s="343"/>
      <c r="F247" s="144" t="s">
        <v>1254</v>
      </c>
      <c r="G247" s="145" t="s">
        <v>123</v>
      </c>
      <c r="H247" s="345" t="s">
        <v>1354</v>
      </c>
      <c r="I247" s="146"/>
      <c r="J247" s="166"/>
      <c r="K247" s="166"/>
      <c r="L247" s="166"/>
      <c r="M247" s="403"/>
      <c r="N247" s="441"/>
      <c r="O247" s="420"/>
      <c r="P247" s="420"/>
      <c r="Q247" s="420"/>
    </row>
    <row r="248" spans="1:17">
      <c r="A248" s="338"/>
      <c r="B248" s="166"/>
      <c r="C248" s="339"/>
      <c r="D248" s="340"/>
      <c r="E248" s="343"/>
      <c r="F248" s="349" t="s">
        <v>1226</v>
      </c>
      <c r="G248" s="145" t="s">
        <v>123</v>
      </c>
      <c r="H248" s="431" t="s">
        <v>1355</v>
      </c>
      <c r="I248" s="443"/>
      <c r="J248" s="166"/>
      <c r="K248" s="166"/>
      <c r="L248" s="166"/>
      <c r="M248" s="403"/>
      <c r="N248" s="441"/>
      <c r="O248" s="420"/>
      <c r="P248" s="420"/>
      <c r="Q248" s="420"/>
    </row>
    <row r="249" ht="30" spans="1:17">
      <c r="A249" s="338"/>
      <c r="B249" s="166"/>
      <c r="C249" s="339"/>
      <c r="D249" s="340"/>
      <c r="E249" s="343"/>
      <c r="F249" s="144" t="s">
        <v>1229</v>
      </c>
      <c r="G249" s="145" t="s">
        <v>123</v>
      </c>
      <c r="H249" s="145"/>
      <c r="I249" s="146"/>
      <c r="J249" s="166"/>
      <c r="K249" s="166"/>
      <c r="L249" s="166"/>
      <c r="M249" s="403"/>
      <c r="N249" s="441"/>
      <c r="O249" s="420"/>
      <c r="P249" s="420"/>
      <c r="Q249" s="420"/>
    </row>
    <row r="250" spans="1:17">
      <c r="A250" s="338"/>
      <c r="B250" s="166"/>
      <c r="C250" s="339"/>
      <c r="D250" s="340"/>
      <c r="E250" s="343"/>
      <c r="F250" s="351" t="s">
        <v>1230</v>
      </c>
      <c r="G250" s="145" t="s">
        <v>123</v>
      </c>
      <c r="H250" s="145" t="s">
        <v>1231</v>
      </c>
      <c r="I250" s="146"/>
      <c r="J250" s="166"/>
      <c r="K250" s="166"/>
      <c r="L250" s="166"/>
      <c r="M250" s="403"/>
      <c r="N250" s="441"/>
      <c r="O250" s="420"/>
      <c r="P250" s="420"/>
      <c r="Q250" s="420"/>
    </row>
    <row r="251" spans="1:17">
      <c r="A251" s="338"/>
      <c r="B251" s="166"/>
      <c r="C251" s="339"/>
      <c r="D251" s="340"/>
      <c r="E251" s="352"/>
      <c r="F251" s="144" t="s">
        <v>1232</v>
      </c>
      <c r="G251" s="145" t="s">
        <v>123</v>
      </c>
      <c r="H251" s="145" t="s">
        <v>1269</v>
      </c>
      <c r="I251" s="146"/>
      <c r="J251" s="174"/>
      <c r="K251" s="174"/>
      <c r="L251" s="174"/>
      <c r="M251" s="406"/>
      <c r="N251" s="445"/>
      <c r="O251" s="420"/>
      <c r="P251" s="420"/>
      <c r="Q251" s="420"/>
    </row>
    <row r="252" ht="9" customHeight="1" spans="1:14">
      <c r="A252" s="338"/>
      <c r="B252" s="166"/>
      <c r="C252" s="339"/>
      <c r="D252" s="340"/>
      <c r="E252" s="419"/>
      <c r="F252" s="354"/>
      <c r="G252" s="354"/>
      <c r="H252" s="354"/>
      <c r="I252" s="354"/>
      <c r="J252" s="354"/>
      <c r="K252" s="354"/>
      <c r="L252" s="354"/>
      <c r="M252" s="354"/>
      <c r="N252" s="408"/>
    </row>
    <row r="253" ht="42" customHeight="1" spans="1:17">
      <c r="A253" s="338"/>
      <c r="B253" s="166"/>
      <c r="C253" s="339"/>
      <c r="D253" s="340"/>
      <c r="E253" s="341" t="s">
        <v>1356</v>
      </c>
      <c r="F253" s="144" t="s">
        <v>1199</v>
      </c>
      <c r="G253" s="145" t="s">
        <v>123</v>
      </c>
      <c r="H253" s="342" t="s">
        <v>1357</v>
      </c>
      <c r="I253" s="399"/>
      <c r="J253" s="175">
        <v>2022</v>
      </c>
      <c r="K253" s="175" t="s">
        <v>1201</v>
      </c>
      <c r="L253" s="175">
        <v>1</v>
      </c>
      <c r="M253" s="400">
        <f>N253</f>
        <v>3.84</v>
      </c>
      <c r="N253" s="439">
        <v>3.84</v>
      </c>
      <c r="O253" s="420"/>
      <c r="P253" s="420">
        <v>3.88</v>
      </c>
      <c r="Q253" s="420">
        <v>3.8</v>
      </c>
    </row>
    <row r="254" spans="1:17">
      <c r="A254" s="338"/>
      <c r="B254" s="166"/>
      <c r="C254" s="339"/>
      <c r="D254" s="340"/>
      <c r="E254" s="343"/>
      <c r="F254" s="144" t="s">
        <v>1202</v>
      </c>
      <c r="G254" s="145" t="s">
        <v>123</v>
      </c>
      <c r="H254" s="139" t="s">
        <v>1358</v>
      </c>
      <c r="I254" s="421"/>
      <c r="J254" s="166"/>
      <c r="K254" s="166"/>
      <c r="L254" s="166"/>
      <c r="M254" s="403"/>
      <c r="N254" s="441"/>
      <c r="O254" s="420"/>
      <c r="P254" s="420"/>
      <c r="Q254" s="420"/>
    </row>
    <row r="255" spans="1:17">
      <c r="A255" s="338"/>
      <c r="B255" s="166"/>
      <c r="C255" s="339"/>
      <c r="D255" s="340"/>
      <c r="E255" s="343"/>
      <c r="F255" s="144" t="s">
        <v>1204</v>
      </c>
      <c r="G255" s="145" t="s">
        <v>123</v>
      </c>
      <c r="H255" s="145" t="s">
        <v>1359</v>
      </c>
      <c r="I255" s="146"/>
      <c r="J255" s="166"/>
      <c r="K255" s="166"/>
      <c r="L255" s="166"/>
      <c r="M255" s="403"/>
      <c r="N255" s="441"/>
      <c r="O255" s="420"/>
      <c r="P255" s="420"/>
      <c r="Q255" s="420"/>
    </row>
    <row r="256" spans="1:17">
      <c r="A256" s="338"/>
      <c r="B256" s="166"/>
      <c r="C256" s="339"/>
      <c r="D256" s="340"/>
      <c r="E256" s="343"/>
      <c r="F256" s="144" t="s">
        <v>1206</v>
      </c>
      <c r="G256" s="145" t="s">
        <v>123</v>
      </c>
      <c r="H256" s="145">
        <v>2</v>
      </c>
      <c r="I256" s="146"/>
      <c r="J256" s="166"/>
      <c r="K256" s="166"/>
      <c r="L256" s="166"/>
      <c r="M256" s="403"/>
      <c r="N256" s="441"/>
      <c r="O256" s="420"/>
      <c r="P256" s="420"/>
      <c r="Q256" s="420"/>
    </row>
    <row r="257" spans="1:17">
      <c r="A257" s="338"/>
      <c r="B257" s="166"/>
      <c r="C257" s="339"/>
      <c r="D257" s="340"/>
      <c r="E257" s="343"/>
      <c r="F257" s="144" t="s">
        <v>1207</v>
      </c>
      <c r="G257" s="145" t="s">
        <v>123</v>
      </c>
      <c r="H257" s="145">
        <v>2</v>
      </c>
      <c r="I257" s="146"/>
      <c r="J257" s="166"/>
      <c r="K257" s="166"/>
      <c r="L257" s="166"/>
      <c r="M257" s="403"/>
      <c r="N257" s="441"/>
      <c r="O257" s="420"/>
      <c r="P257" s="420"/>
      <c r="Q257" s="420"/>
    </row>
    <row r="258" spans="1:17">
      <c r="A258" s="338"/>
      <c r="B258" s="166"/>
      <c r="C258" s="339"/>
      <c r="D258" s="340"/>
      <c r="E258" s="343"/>
      <c r="F258" s="144" t="s">
        <v>1208</v>
      </c>
      <c r="G258" s="145" t="s">
        <v>123</v>
      </c>
      <c r="H258" s="145">
        <v>2022</v>
      </c>
      <c r="I258" s="146"/>
      <c r="J258" s="166"/>
      <c r="K258" s="166"/>
      <c r="L258" s="166"/>
      <c r="M258" s="403"/>
      <c r="N258" s="441"/>
      <c r="O258" s="420"/>
      <c r="P258" s="420"/>
      <c r="Q258" s="420"/>
    </row>
    <row r="259" spans="1:17">
      <c r="A259" s="338"/>
      <c r="B259" s="166"/>
      <c r="C259" s="339"/>
      <c r="D259" s="340"/>
      <c r="E259" s="343"/>
      <c r="F259" s="144" t="s">
        <v>1209</v>
      </c>
      <c r="G259" s="145" t="s">
        <v>123</v>
      </c>
      <c r="H259" s="145" t="s">
        <v>1360</v>
      </c>
      <c r="I259" s="146"/>
      <c r="J259" s="166"/>
      <c r="K259" s="166"/>
      <c r="L259" s="166"/>
      <c r="M259" s="403"/>
      <c r="N259" s="441"/>
      <c r="O259" s="420"/>
      <c r="P259" s="420"/>
      <c r="Q259" s="420"/>
    </row>
    <row r="260" spans="1:17">
      <c r="A260" s="338"/>
      <c r="B260" s="166"/>
      <c r="C260" s="339"/>
      <c r="D260" s="340"/>
      <c r="E260" s="343"/>
      <c r="F260" s="144" t="s">
        <v>1211</v>
      </c>
      <c r="G260" s="145" t="s">
        <v>123</v>
      </c>
      <c r="H260" s="145" t="s">
        <v>1361</v>
      </c>
      <c r="I260" s="146"/>
      <c r="J260" s="166"/>
      <c r="K260" s="166"/>
      <c r="L260" s="166"/>
      <c r="M260" s="403"/>
      <c r="N260" s="441"/>
      <c r="O260" s="420"/>
      <c r="P260" s="420"/>
      <c r="Q260" s="420"/>
    </row>
    <row r="261" spans="1:17">
      <c r="A261" s="338"/>
      <c r="B261" s="166"/>
      <c r="C261" s="339"/>
      <c r="D261" s="340"/>
      <c r="E261" s="343"/>
      <c r="F261" s="144" t="s">
        <v>1213</v>
      </c>
      <c r="G261" s="145" t="s">
        <v>123</v>
      </c>
      <c r="H261" s="145" t="s">
        <v>1362</v>
      </c>
      <c r="I261" s="146"/>
      <c r="J261" s="166"/>
      <c r="K261" s="166"/>
      <c r="L261" s="166"/>
      <c r="M261" s="403"/>
      <c r="N261" s="441"/>
      <c r="O261" s="420"/>
      <c r="P261" s="420"/>
      <c r="Q261" s="420"/>
    </row>
    <row r="262" ht="15.75" customHeight="1" spans="1:17">
      <c r="A262" s="338"/>
      <c r="B262" s="166"/>
      <c r="C262" s="339"/>
      <c r="D262" s="340"/>
      <c r="E262" s="343"/>
      <c r="F262" s="144" t="s">
        <v>1215</v>
      </c>
      <c r="G262" s="145" t="s">
        <v>123</v>
      </c>
      <c r="H262" s="345" t="s">
        <v>1363</v>
      </c>
      <c r="I262" s="447"/>
      <c r="J262" s="166"/>
      <c r="K262" s="166"/>
      <c r="L262" s="166"/>
      <c r="M262" s="403"/>
      <c r="N262" s="441"/>
      <c r="O262" s="420"/>
      <c r="P262" s="420"/>
      <c r="Q262" s="420"/>
    </row>
    <row r="263" ht="17.25" customHeight="1" spans="1:17">
      <c r="A263" s="338"/>
      <c r="B263" s="166"/>
      <c r="C263" s="339"/>
      <c r="D263" s="340"/>
      <c r="E263" s="343"/>
      <c r="F263" s="144" t="s">
        <v>1216</v>
      </c>
      <c r="G263" s="145" t="s">
        <v>123</v>
      </c>
      <c r="H263" s="345" t="s">
        <v>1364</v>
      </c>
      <c r="I263" s="146"/>
      <c r="J263" s="166"/>
      <c r="K263" s="166"/>
      <c r="L263" s="166"/>
      <c r="M263" s="403"/>
      <c r="N263" s="441"/>
      <c r="O263" s="420"/>
      <c r="P263" s="420"/>
      <c r="Q263" s="420"/>
    </row>
    <row r="264" ht="17.25" customHeight="1" spans="1:17">
      <c r="A264" s="338"/>
      <c r="B264" s="166"/>
      <c r="C264" s="339"/>
      <c r="D264" s="340"/>
      <c r="E264" s="343"/>
      <c r="F264" s="144" t="s">
        <v>5</v>
      </c>
      <c r="G264" s="145" t="s">
        <v>123</v>
      </c>
      <c r="H264" s="345" t="s">
        <v>1365</v>
      </c>
      <c r="I264" s="146"/>
      <c r="J264" s="166"/>
      <c r="K264" s="166"/>
      <c r="L264" s="166"/>
      <c r="M264" s="403"/>
      <c r="N264" s="441"/>
      <c r="O264" s="420"/>
      <c r="P264" s="420"/>
      <c r="Q264" s="420"/>
    </row>
    <row r="265" ht="27.75" customHeight="1" spans="1:17">
      <c r="A265" s="338"/>
      <c r="B265" s="166"/>
      <c r="C265" s="339"/>
      <c r="D265" s="340"/>
      <c r="E265" s="343"/>
      <c r="F265" s="144" t="s">
        <v>1222</v>
      </c>
      <c r="G265" s="145" t="s">
        <v>123</v>
      </c>
      <c r="H265" s="431" t="s">
        <v>1366</v>
      </c>
      <c r="I265" s="296"/>
      <c r="J265" s="166"/>
      <c r="K265" s="166"/>
      <c r="L265" s="166"/>
      <c r="M265" s="403"/>
      <c r="N265" s="441"/>
      <c r="O265" s="420"/>
      <c r="P265" s="420"/>
      <c r="Q265" s="420"/>
    </row>
    <row r="266" ht="27.75" customHeight="1" spans="1:17">
      <c r="A266" s="338"/>
      <c r="B266" s="166"/>
      <c r="C266" s="339"/>
      <c r="D266" s="340"/>
      <c r="E266" s="343"/>
      <c r="F266" s="144" t="s">
        <v>1254</v>
      </c>
      <c r="G266" s="145" t="s">
        <v>123</v>
      </c>
      <c r="H266" s="345" t="s">
        <v>1367</v>
      </c>
      <c r="I266" s="146"/>
      <c r="J266" s="166"/>
      <c r="K266" s="166"/>
      <c r="L266" s="166"/>
      <c r="M266" s="403"/>
      <c r="N266" s="441"/>
      <c r="O266" s="420"/>
      <c r="P266" s="420"/>
      <c r="Q266" s="420"/>
    </row>
    <row r="267" spans="1:17">
      <c r="A267" s="338"/>
      <c r="B267" s="166"/>
      <c r="C267" s="339"/>
      <c r="D267" s="340"/>
      <c r="E267" s="343"/>
      <c r="F267" s="349" t="s">
        <v>1226</v>
      </c>
      <c r="G267" s="145" t="s">
        <v>123</v>
      </c>
      <c r="H267" s="431" t="s">
        <v>1368</v>
      </c>
      <c r="I267" s="443"/>
      <c r="J267" s="166"/>
      <c r="K267" s="166"/>
      <c r="L267" s="166"/>
      <c r="M267" s="403"/>
      <c r="N267" s="441"/>
      <c r="O267" s="420"/>
      <c r="P267" s="420"/>
      <c r="Q267" s="420"/>
    </row>
    <row r="268" ht="30" spans="1:17">
      <c r="A268" s="338"/>
      <c r="B268" s="166"/>
      <c r="C268" s="339"/>
      <c r="D268" s="340"/>
      <c r="E268" s="343"/>
      <c r="F268" s="144" t="s">
        <v>1229</v>
      </c>
      <c r="G268" s="145" t="s">
        <v>123</v>
      </c>
      <c r="H268" s="145"/>
      <c r="I268" s="146"/>
      <c r="J268" s="166"/>
      <c r="K268" s="166"/>
      <c r="L268" s="166"/>
      <c r="M268" s="403"/>
      <c r="N268" s="441"/>
      <c r="O268" s="420"/>
      <c r="P268" s="420"/>
      <c r="Q268" s="420"/>
    </row>
    <row r="269" customHeight="1" spans="1:17">
      <c r="A269" s="338"/>
      <c r="B269" s="166"/>
      <c r="C269" s="339"/>
      <c r="D269" s="340"/>
      <c r="E269" s="343"/>
      <c r="F269" s="351" t="s">
        <v>1230</v>
      </c>
      <c r="G269" s="145" t="s">
        <v>123</v>
      </c>
      <c r="H269" s="145" t="s">
        <v>1231</v>
      </c>
      <c r="I269" s="146"/>
      <c r="J269" s="166"/>
      <c r="K269" s="166"/>
      <c r="L269" s="166"/>
      <c r="M269" s="403"/>
      <c r="N269" s="441"/>
      <c r="O269" s="420"/>
      <c r="P269" s="420"/>
      <c r="Q269" s="420"/>
    </row>
    <row r="270" spans="1:17">
      <c r="A270" s="338"/>
      <c r="B270" s="166"/>
      <c r="C270" s="339"/>
      <c r="D270" s="340"/>
      <c r="E270" s="352"/>
      <c r="F270" s="144" t="s">
        <v>1232</v>
      </c>
      <c r="G270" s="145" t="s">
        <v>123</v>
      </c>
      <c r="H270" s="145" t="s">
        <v>1269</v>
      </c>
      <c r="I270" s="146"/>
      <c r="J270" s="174"/>
      <c r="K270" s="174"/>
      <c r="L270" s="174"/>
      <c r="M270" s="406"/>
      <c r="N270" s="445"/>
      <c r="O270" s="420"/>
      <c r="P270" s="420"/>
      <c r="Q270" s="420"/>
    </row>
    <row r="271" ht="9" customHeight="1" spans="1:14">
      <c r="A271" s="338"/>
      <c r="B271" s="166"/>
      <c r="C271" s="339"/>
      <c r="D271" s="340"/>
      <c r="E271" s="419"/>
      <c r="F271" s="354"/>
      <c r="G271" s="354"/>
      <c r="H271" s="354"/>
      <c r="I271" s="354"/>
      <c r="J271" s="354"/>
      <c r="K271" s="354"/>
      <c r="L271" s="354"/>
      <c r="M271" s="354"/>
      <c r="N271" s="408"/>
    </row>
    <row r="272" ht="42" customHeight="1" spans="1:17">
      <c r="A272" s="338"/>
      <c r="B272" s="166"/>
      <c r="C272" s="339"/>
      <c r="D272" s="340"/>
      <c r="E272" s="341" t="s">
        <v>1369</v>
      </c>
      <c r="F272" s="144" t="s">
        <v>1199</v>
      </c>
      <c r="G272" s="145" t="s">
        <v>123</v>
      </c>
      <c r="H272" s="342" t="s">
        <v>1370</v>
      </c>
      <c r="I272" s="399"/>
      <c r="J272" s="175">
        <v>2022</v>
      </c>
      <c r="K272" s="175" t="s">
        <v>1201</v>
      </c>
      <c r="L272" s="175">
        <v>1</v>
      </c>
      <c r="M272" s="400">
        <f>N272</f>
        <v>3.94</v>
      </c>
      <c r="N272" s="439">
        <v>3.94</v>
      </c>
      <c r="O272" s="420"/>
      <c r="P272" s="420">
        <v>3.88</v>
      </c>
      <c r="Q272" s="420">
        <v>4</v>
      </c>
    </row>
    <row r="273" spans="1:17">
      <c r="A273" s="338"/>
      <c r="B273" s="166"/>
      <c r="C273" s="339"/>
      <c r="D273" s="340"/>
      <c r="E273" s="343"/>
      <c r="F273" s="144" t="s">
        <v>1202</v>
      </c>
      <c r="G273" s="145" t="s">
        <v>123</v>
      </c>
      <c r="H273" s="139" t="s">
        <v>1371</v>
      </c>
      <c r="I273" s="421"/>
      <c r="J273" s="166"/>
      <c r="K273" s="166"/>
      <c r="L273" s="166"/>
      <c r="M273" s="403"/>
      <c r="N273" s="441"/>
      <c r="O273" s="420"/>
      <c r="P273" s="420"/>
      <c r="Q273" s="420"/>
    </row>
    <row r="274" spans="1:17">
      <c r="A274" s="338"/>
      <c r="B274" s="166"/>
      <c r="C274" s="339"/>
      <c r="D274" s="340"/>
      <c r="E274" s="343"/>
      <c r="F274" s="144" t="s">
        <v>1204</v>
      </c>
      <c r="G274" s="145" t="s">
        <v>123</v>
      </c>
      <c r="H274" s="145" t="s">
        <v>1372</v>
      </c>
      <c r="I274" s="146"/>
      <c r="J274" s="166"/>
      <c r="K274" s="166"/>
      <c r="L274" s="166"/>
      <c r="M274" s="403"/>
      <c r="N274" s="441"/>
      <c r="O274" s="420"/>
      <c r="P274" s="420"/>
      <c r="Q274" s="420"/>
    </row>
    <row r="275" spans="1:17">
      <c r="A275" s="338"/>
      <c r="B275" s="166"/>
      <c r="C275" s="339"/>
      <c r="D275" s="340"/>
      <c r="E275" s="343"/>
      <c r="F275" s="144" t="s">
        <v>1206</v>
      </c>
      <c r="G275" s="145" t="s">
        <v>123</v>
      </c>
      <c r="H275" s="145">
        <v>14</v>
      </c>
      <c r="I275" s="146"/>
      <c r="J275" s="166"/>
      <c r="K275" s="166"/>
      <c r="L275" s="166"/>
      <c r="M275" s="403"/>
      <c r="N275" s="441"/>
      <c r="O275" s="420"/>
      <c r="P275" s="420"/>
      <c r="Q275" s="420"/>
    </row>
    <row r="276" spans="1:17">
      <c r="A276" s="338"/>
      <c r="B276" s="166"/>
      <c r="C276" s="339"/>
      <c r="D276" s="340"/>
      <c r="E276" s="343"/>
      <c r="F276" s="144" t="s">
        <v>1207</v>
      </c>
      <c r="G276" s="145" t="s">
        <v>123</v>
      </c>
      <c r="H276" s="145">
        <v>2</v>
      </c>
      <c r="I276" s="146"/>
      <c r="J276" s="166"/>
      <c r="K276" s="166"/>
      <c r="L276" s="166"/>
      <c r="M276" s="403"/>
      <c r="N276" s="441"/>
      <c r="O276" s="420"/>
      <c r="P276" s="420"/>
      <c r="Q276" s="420"/>
    </row>
    <row r="277" spans="1:17">
      <c r="A277" s="338"/>
      <c r="B277" s="166"/>
      <c r="C277" s="339"/>
      <c r="D277" s="340"/>
      <c r="E277" s="343"/>
      <c r="F277" s="144" t="s">
        <v>1208</v>
      </c>
      <c r="G277" s="145" t="s">
        <v>123</v>
      </c>
      <c r="H277" s="145">
        <v>2022</v>
      </c>
      <c r="I277" s="146"/>
      <c r="J277" s="166"/>
      <c r="K277" s="166"/>
      <c r="L277" s="166"/>
      <c r="M277" s="403"/>
      <c r="N277" s="441"/>
      <c r="O277" s="420"/>
      <c r="P277" s="420"/>
      <c r="Q277" s="420"/>
    </row>
    <row r="278" spans="1:17">
      <c r="A278" s="338"/>
      <c r="B278" s="166"/>
      <c r="C278" s="339"/>
      <c r="D278" s="340"/>
      <c r="E278" s="343"/>
      <c r="F278" s="144" t="s">
        <v>1209</v>
      </c>
      <c r="G278" s="145" t="s">
        <v>123</v>
      </c>
      <c r="H278" s="145" t="s">
        <v>1373</v>
      </c>
      <c r="I278" s="146"/>
      <c r="J278" s="166"/>
      <c r="K278" s="166"/>
      <c r="L278" s="166"/>
      <c r="M278" s="403"/>
      <c r="N278" s="441"/>
      <c r="O278" s="420"/>
      <c r="P278" s="420"/>
      <c r="Q278" s="420"/>
    </row>
    <row r="279" spans="1:17">
      <c r="A279" s="338"/>
      <c r="B279" s="166"/>
      <c r="C279" s="339"/>
      <c r="D279" s="340"/>
      <c r="E279" s="343"/>
      <c r="F279" s="144" t="s">
        <v>1211</v>
      </c>
      <c r="G279" s="145" t="s">
        <v>123</v>
      </c>
      <c r="H279" s="145" t="s">
        <v>1374</v>
      </c>
      <c r="I279" s="146"/>
      <c r="J279" s="166"/>
      <c r="K279" s="166"/>
      <c r="L279" s="166"/>
      <c r="M279" s="403"/>
      <c r="N279" s="441"/>
      <c r="O279" s="420"/>
      <c r="P279" s="420"/>
      <c r="Q279" s="420"/>
    </row>
    <row r="280" spans="1:17">
      <c r="A280" s="338"/>
      <c r="B280" s="166"/>
      <c r="C280" s="339"/>
      <c r="D280" s="340"/>
      <c r="E280" s="343"/>
      <c r="F280" s="144" t="s">
        <v>1213</v>
      </c>
      <c r="G280" s="145" t="s">
        <v>123</v>
      </c>
      <c r="H280" s="145" t="s">
        <v>1375</v>
      </c>
      <c r="I280" s="146"/>
      <c r="J280" s="166"/>
      <c r="K280" s="166"/>
      <c r="L280" s="166"/>
      <c r="M280" s="403"/>
      <c r="N280" s="441"/>
      <c r="O280" s="420"/>
      <c r="P280" s="420"/>
      <c r="Q280" s="420"/>
    </row>
    <row r="281" ht="15.75" customHeight="1" spans="1:17">
      <c r="A281" s="338"/>
      <c r="B281" s="166"/>
      <c r="C281" s="339"/>
      <c r="D281" s="340"/>
      <c r="E281" s="343"/>
      <c r="F281" s="144" t="s">
        <v>1215</v>
      </c>
      <c r="G281" s="145" t="s">
        <v>123</v>
      </c>
      <c r="H281" s="345" t="s">
        <v>1376</v>
      </c>
      <c r="I281" s="447"/>
      <c r="J281" s="166"/>
      <c r="K281" s="166"/>
      <c r="L281" s="166"/>
      <c r="M281" s="403"/>
      <c r="N281" s="441"/>
      <c r="O281" s="420"/>
      <c r="P281" s="420"/>
      <c r="Q281" s="420"/>
    </row>
    <row r="282" ht="15.75" customHeight="1" spans="1:17">
      <c r="A282" s="338"/>
      <c r="B282" s="166"/>
      <c r="C282" s="339"/>
      <c r="D282" s="340"/>
      <c r="E282" s="343"/>
      <c r="F282" s="144" t="s">
        <v>1216</v>
      </c>
      <c r="G282" s="145" t="s">
        <v>123</v>
      </c>
      <c r="H282" s="345" t="s">
        <v>1377</v>
      </c>
      <c r="I282" s="146"/>
      <c r="J282" s="166"/>
      <c r="K282" s="166"/>
      <c r="L282" s="166"/>
      <c r="M282" s="403"/>
      <c r="N282" s="441"/>
      <c r="O282" s="420"/>
      <c r="P282" s="420"/>
      <c r="Q282" s="420"/>
    </row>
    <row r="283" ht="16.5" customHeight="1" spans="1:17">
      <c r="A283" s="338"/>
      <c r="B283" s="166"/>
      <c r="C283" s="339"/>
      <c r="D283" s="340"/>
      <c r="E283" s="343"/>
      <c r="F283" s="144" t="s">
        <v>5</v>
      </c>
      <c r="G283" s="145" t="s">
        <v>123</v>
      </c>
      <c r="H283" s="345" t="s">
        <v>1378</v>
      </c>
      <c r="I283" s="146"/>
      <c r="J283" s="166"/>
      <c r="K283" s="166"/>
      <c r="L283" s="166"/>
      <c r="M283" s="403"/>
      <c r="N283" s="441"/>
      <c r="O283" s="420"/>
      <c r="P283" s="420"/>
      <c r="Q283" s="420"/>
    </row>
    <row r="284" ht="28.5" customHeight="1" spans="1:17">
      <c r="A284" s="338"/>
      <c r="B284" s="166"/>
      <c r="C284" s="339"/>
      <c r="D284" s="340"/>
      <c r="E284" s="343"/>
      <c r="F284" s="144" t="s">
        <v>1222</v>
      </c>
      <c r="G284" s="145" t="s">
        <v>123</v>
      </c>
      <c r="H284" s="431" t="s">
        <v>1379</v>
      </c>
      <c r="I284" s="296"/>
      <c r="J284" s="166"/>
      <c r="K284" s="166"/>
      <c r="L284" s="166"/>
      <c r="M284" s="403"/>
      <c r="N284" s="441"/>
      <c r="O284" s="420"/>
      <c r="P284" s="420"/>
      <c r="Q284" s="420"/>
    </row>
    <row r="285" ht="28.5" customHeight="1" spans="1:17">
      <c r="A285" s="338"/>
      <c r="B285" s="166"/>
      <c r="C285" s="339"/>
      <c r="D285" s="340"/>
      <c r="E285" s="343"/>
      <c r="F285" s="144" t="s">
        <v>1254</v>
      </c>
      <c r="G285" s="145" t="s">
        <v>123</v>
      </c>
      <c r="H285" s="345" t="s">
        <v>1380</v>
      </c>
      <c r="I285" s="146"/>
      <c r="J285" s="166"/>
      <c r="K285" s="166"/>
      <c r="L285" s="166"/>
      <c r="M285" s="403"/>
      <c r="N285" s="441"/>
      <c r="O285" s="420"/>
      <c r="P285" s="420"/>
      <c r="Q285" s="420"/>
    </row>
    <row r="286" spans="1:17">
      <c r="A286" s="338"/>
      <c r="B286" s="166"/>
      <c r="C286" s="339"/>
      <c r="D286" s="340"/>
      <c r="E286" s="343"/>
      <c r="F286" s="349" t="s">
        <v>1226</v>
      </c>
      <c r="G286" s="145" t="s">
        <v>123</v>
      </c>
      <c r="H286" s="431" t="s">
        <v>1381</v>
      </c>
      <c r="I286" s="443"/>
      <c r="J286" s="166"/>
      <c r="K286" s="166"/>
      <c r="L286" s="166"/>
      <c r="M286" s="403"/>
      <c r="N286" s="441"/>
      <c r="O286" s="420"/>
      <c r="P286" s="420"/>
      <c r="Q286" s="420"/>
    </row>
    <row r="287" ht="28.5" customHeight="1" spans="1:17">
      <c r="A287" s="338"/>
      <c r="B287" s="166"/>
      <c r="C287" s="339"/>
      <c r="D287" s="340"/>
      <c r="E287" s="343"/>
      <c r="F287" s="144" t="s">
        <v>1229</v>
      </c>
      <c r="G287" s="145" t="s">
        <v>123</v>
      </c>
      <c r="H287" s="145"/>
      <c r="I287" s="146"/>
      <c r="J287" s="166"/>
      <c r="K287" s="166"/>
      <c r="L287" s="166"/>
      <c r="M287" s="403"/>
      <c r="N287" s="441"/>
      <c r="O287" s="420"/>
      <c r="P287" s="420"/>
      <c r="Q287" s="420"/>
    </row>
    <row r="288" customHeight="1" spans="1:17">
      <c r="A288" s="338"/>
      <c r="B288" s="166"/>
      <c r="C288" s="339"/>
      <c r="D288" s="340"/>
      <c r="E288" s="343"/>
      <c r="F288" s="351" t="s">
        <v>1230</v>
      </c>
      <c r="G288" s="145" t="s">
        <v>123</v>
      </c>
      <c r="H288" s="145" t="s">
        <v>1231</v>
      </c>
      <c r="I288" s="146"/>
      <c r="J288" s="166"/>
      <c r="K288" s="166"/>
      <c r="L288" s="166"/>
      <c r="M288" s="403"/>
      <c r="N288" s="441"/>
      <c r="O288" s="420"/>
      <c r="P288" s="420"/>
      <c r="Q288" s="420"/>
    </row>
    <row r="289" spans="1:17">
      <c r="A289" s="338"/>
      <c r="B289" s="166"/>
      <c r="C289" s="339"/>
      <c r="D289" s="340"/>
      <c r="E289" s="352"/>
      <c r="F289" s="144" t="s">
        <v>1232</v>
      </c>
      <c r="G289" s="145" t="s">
        <v>123</v>
      </c>
      <c r="H289" s="145" t="s">
        <v>1269</v>
      </c>
      <c r="I289" s="146"/>
      <c r="J289" s="174"/>
      <c r="K289" s="174"/>
      <c r="L289" s="174"/>
      <c r="M289" s="406"/>
      <c r="N289" s="445"/>
      <c r="O289" s="420"/>
      <c r="P289" s="420"/>
      <c r="Q289" s="420"/>
    </row>
    <row r="290" s="308" customFormat="1" ht="20.25" customHeight="1" spans="1:14">
      <c r="A290" s="330"/>
      <c r="B290" s="331"/>
      <c r="C290" s="336"/>
      <c r="D290" s="337"/>
      <c r="E290" s="333" t="s">
        <v>261</v>
      </c>
      <c r="F290" s="415" t="s">
        <v>262</v>
      </c>
      <c r="G290" s="416"/>
      <c r="H290" s="416"/>
      <c r="I290" s="422"/>
      <c r="J290" s="389"/>
      <c r="K290" s="394"/>
      <c r="L290" s="391"/>
      <c r="M290" s="392"/>
      <c r="N290" s="393">
        <v>0</v>
      </c>
    </row>
    <row r="291" s="308" customFormat="1" ht="20.25" customHeight="1" spans="1:14">
      <c r="A291" s="330"/>
      <c r="B291" s="331"/>
      <c r="C291" s="336"/>
      <c r="D291" s="337"/>
      <c r="E291" s="333" t="s">
        <v>263</v>
      </c>
      <c r="F291" s="334" t="s">
        <v>1382</v>
      </c>
      <c r="G291" s="334"/>
      <c r="H291" s="334"/>
      <c r="I291" s="334"/>
      <c r="J291" s="389"/>
      <c r="K291" s="394"/>
      <c r="L291" s="391"/>
      <c r="M291" s="392"/>
      <c r="N291" s="398">
        <f>SUM(N292:N545)</f>
        <v>68.44</v>
      </c>
    </row>
    <row r="292" ht="39" customHeight="1" spans="1:17">
      <c r="A292" s="338"/>
      <c r="B292" s="166"/>
      <c r="C292" s="339"/>
      <c r="D292" s="340"/>
      <c r="E292" s="341" t="s">
        <v>247</v>
      </c>
      <c r="F292" s="144" t="s">
        <v>1199</v>
      </c>
      <c r="G292" s="145" t="s">
        <v>123</v>
      </c>
      <c r="H292" s="139" t="s">
        <v>1383</v>
      </c>
      <c r="I292" s="140"/>
      <c r="J292" s="175">
        <v>2017</v>
      </c>
      <c r="K292" s="175" t="s">
        <v>1201</v>
      </c>
      <c r="L292" s="175">
        <v>1</v>
      </c>
      <c r="M292" s="400">
        <f>N292</f>
        <v>3.67</v>
      </c>
      <c r="N292" s="401">
        <v>3.67</v>
      </c>
      <c r="O292" s="420"/>
      <c r="P292" s="420">
        <v>3.64</v>
      </c>
      <c r="Q292" s="420">
        <v>3.7</v>
      </c>
    </row>
    <row r="293" spans="1:17">
      <c r="A293" s="338"/>
      <c r="B293" s="166"/>
      <c r="C293" s="339"/>
      <c r="D293" s="340"/>
      <c r="E293" s="343"/>
      <c r="F293" s="144" t="s">
        <v>1202</v>
      </c>
      <c r="G293" s="145" t="s">
        <v>123</v>
      </c>
      <c r="H293" s="145" t="s">
        <v>1384</v>
      </c>
      <c r="I293" s="146"/>
      <c r="J293" s="166"/>
      <c r="K293" s="166"/>
      <c r="L293" s="166"/>
      <c r="M293" s="403"/>
      <c r="N293" s="404"/>
      <c r="O293" s="420"/>
      <c r="P293" s="420"/>
      <c r="Q293" s="420"/>
    </row>
    <row r="294" spans="1:17">
      <c r="A294" s="338"/>
      <c r="B294" s="166"/>
      <c r="C294" s="339"/>
      <c r="D294" s="340"/>
      <c r="E294" s="343"/>
      <c r="F294" s="144" t="s">
        <v>1204</v>
      </c>
      <c r="G294" s="145" t="s">
        <v>123</v>
      </c>
      <c r="H294" s="145" t="s">
        <v>1385</v>
      </c>
      <c r="I294" s="146"/>
      <c r="J294" s="166"/>
      <c r="K294" s="166"/>
      <c r="L294" s="166"/>
      <c r="M294" s="403"/>
      <c r="N294" s="404"/>
      <c r="O294" s="420"/>
      <c r="P294" s="420"/>
      <c r="Q294" s="420"/>
    </row>
    <row r="295" spans="1:17">
      <c r="A295" s="338"/>
      <c r="B295" s="166"/>
      <c r="C295" s="339"/>
      <c r="D295" s="340"/>
      <c r="E295" s="343"/>
      <c r="F295" s="144" t="s">
        <v>1206</v>
      </c>
      <c r="G295" s="145" t="s">
        <v>123</v>
      </c>
      <c r="H295" s="145">
        <v>4</v>
      </c>
      <c r="I295" s="146"/>
      <c r="J295" s="166"/>
      <c r="K295" s="166"/>
      <c r="L295" s="166"/>
      <c r="M295" s="403"/>
      <c r="N295" s="404"/>
      <c r="O295" s="420"/>
      <c r="P295" s="420"/>
      <c r="Q295" s="420"/>
    </row>
    <row r="296" spans="1:17">
      <c r="A296" s="338"/>
      <c r="B296" s="166"/>
      <c r="C296" s="339"/>
      <c r="D296" s="340"/>
      <c r="E296" s="343"/>
      <c r="F296" s="144" t="s">
        <v>1207</v>
      </c>
      <c r="G296" s="145" t="s">
        <v>123</v>
      </c>
      <c r="H296" s="145">
        <v>1</v>
      </c>
      <c r="I296" s="146"/>
      <c r="J296" s="166"/>
      <c r="K296" s="166"/>
      <c r="L296" s="166"/>
      <c r="M296" s="403"/>
      <c r="N296" s="404"/>
      <c r="O296" s="420"/>
      <c r="P296" s="420"/>
      <c r="Q296" s="420"/>
    </row>
    <row r="297" spans="1:17">
      <c r="A297" s="338"/>
      <c r="B297" s="166"/>
      <c r="C297" s="339"/>
      <c r="D297" s="340"/>
      <c r="E297" s="343"/>
      <c r="F297" s="144" t="s">
        <v>1208</v>
      </c>
      <c r="G297" s="145" t="s">
        <v>123</v>
      </c>
      <c r="H297" s="145">
        <v>2017</v>
      </c>
      <c r="I297" s="146"/>
      <c r="J297" s="166"/>
      <c r="K297" s="166"/>
      <c r="L297" s="166"/>
      <c r="M297" s="403"/>
      <c r="N297" s="404"/>
      <c r="O297" s="420"/>
      <c r="P297" s="420"/>
      <c r="Q297" s="420"/>
    </row>
    <row r="298" spans="1:17">
      <c r="A298" s="338"/>
      <c r="B298" s="166"/>
      <c r="C298" s="339"/>
      <c r="D298" s="340"/>
      <c r="E298" s="343"/>
      <c r="F298" s="144" t="s">
        <v>1209</v>
      </c>
      <c r="G298" s="145" t="s">
        <v>123</v>
      </c>
      <c r="H298" s="1140" t="s">
        <v>1386</v>
      </c>
      <c r="I298" s="146"/>
      <c r="J298" s="166"/>
      <c r="K298" s="166"/>
      <c r="L298" s="166"/>
      <c r="M298" s="403"/>
      <c r="N298" s="404"/>
      <c r="O298" s="420"/>
      <c r="P298" s="420"/>
      <c r="Q298" s="420"/>
    </row>
    <row r="299" spans="1:17">
      <c r="A299" s="338"/>
      <c r="B299" s="166"/>
      <c r="C299" s="339"/>
      <c r="D299" s="340"/>
      <c r="E299" s="343"/>
      <c r="F299" s="144" t="s">
        <v>1211</v>
      </c>
      <c r="G299" s="145" t="s">
        <v>123</v>
      </c>
      <c r="H299" s="145" t="s">
        <v>1387</v>
      </c>
      <c r="I299" s="146"/>
      <c r="J299" s="166"/>
      <c r="K299" s="166"/>
      <c r="L299" s="166"/>
      <c r="M299" s="403"/>
      <c r="N299" s="404"/>
      <c r="O299" s="420"/>
      <c r="P299" s="420"/>
      <c r="Q299" s="420"/>
    </row>
    <row r="300" ht="26.25" customHeight="1" spans="1:17">
      <c r="A300" s="338"/>
      <c r="B300" s="166"/>
      <c r="C300" s="339"/>
      <c r="D300" s="340"/>
      <c r="E300" s="343"/>
      <c r="F300" s="144" t="s">
        <v>1213</v>
      </c>
      <c r="G300" s="145" t="s">
        <v>123</v>
      </c>
      <c r="H300" s="145" t="s">
        <v>1388</v>
      </c>
      <c r="I300" s="146"/>
      <c r="J300" s="166"/>
      <c r="K300" s="166"/>
      <c r="L300" s="166"/>
      <c r="M300" s="403"/>
      <c r="N300" s="404"/>
      <c r="O300" s="420"/>
      <c r="P300" s="420"/>
      <c r="Q300" s="420"/>
    </row>
    <row r="301" ht="17.25" customHeight="1" spans="1:17">
      <c r="A301" s="338"/>
      <c r="B301" s="166"/>
      <c r="C301" s="339"/>
      <c r="D301" s="340"/>
      <c r="E301" s="343"/>
      <c r="F301" s="144" t="s">
        <v>1215</v>
      </c>
      <c r="G301" s="145" t="s">
        <v>123</v>
      </c>
      <c r="H301" s="345" t="s">
        <v>1389</v>
      </c>
      <c r="I301" s="448"/>
      <c r="J301" s="166"/>
      <c r="K301" s="166"/>
      <c r="L301" s="166"/>
      <c r="M301" s="403"/>
      <c r="N301" s="404"/>
      <c r="O301" s="420"/>
      <c r="P301" s="420"/>
      <c r="Q301" s="420"/>
    </row>
    <row r="302" ht="17.25" customHeight="1" spans="1:17">
      <c r="A302" s="338"/>
      <c r="B302" s="166"/>
      <c r="C302" s="339"/>
      <c r="D302" s="340"/>
      <c r="E302" s="343"/>
      <c r="F302" s="144" t="s">
        <v>1216</v>
      </c>
      <c r="G302" s="145" t="s">
        <v>123</v>
      </c>
      <c r="H302" s="345" t="s">
        <v>1390</v>
      </c>
      <c r="I302" s="146"/>
      <c r="J302" s="166"/>
      <c r="K302" s="166"/>
      <c r="L302" s="166"/>
      <c r="M302" s="403"/>
      <c r="N302" s="404"/>
      <c r="O302" s="420"/>
      <c r="P302" s="420"/>
      <c r="Q302" s="420"/>
    </row>
    <row r="303" ht="18" customHeight="1" spans="1:17">
      <c r="A303" s="338"/>
      <c r="B303" s="166"/>
      <c r="C303" s="339"/>
      <c r="D303" s="340"/>
      <c r="E303" s="343"/>
      <c r="F303" s="144" t="s">
        <v>5</v>
      </c>
      <c r="G303" s="145" t="s">
        <v>123</v>
      </c>
      <c r="H303" s="345" t="s">
        <v>1391</v>
      </c>
      <c r="I303" s="146"/>
      <c r="J303" s="166"/>
      <c r="K303" s="166"/>
      <c r="L303" s="166"/>
      <c r="M303" s="403"/>
      <c r="N303" s="404"/>
      <c r="O303" s="420"/>
      <c r="P303" s="420"/>
      <c r="Q303" s="420"/>
    </row>
    <row r="304" ht="30" customHeight="1" spans="1:17">
      <c r="A304" s="338"/>
      <c r="B304" s="166"/>
      <c r="C304" s="339"/>
      <c r="D304" s="340"/>
      <c r="E304" s="343"/>
      <c r="F304" s="144" t="s">
        <v>1222</v>
      </c>
      <c r="G304" s="145" t="s">
        <v>123</v>
      </c>
      <c r="H304" s="345" t="s">
        <v>1392</v>
      </c>
      <c r="I304" s="146"/>
      <c r="J304" s="166"/>
      <c r="K304" s="166"/>
      <c r="L304" s="166"/>
      <c r="M304" s="403"/>
      <c r="N304" s="404"/>
      <c r="O304" s="420"/>
      <c r="P304" s="420"/>
      <c r="Q304" s="420"/>
    </row>
    <row r="305" ht="17.25" customHeight="1" spans="1:17">
      <c r="A305" s="338"/>
      <c r="B305" s="166"/>
      <c r="C305" s="339"/>
      <c r="D305" s="340"/>
      <c r="E305" s="343"/>
      <c r="F305" s="351" t="s">
        <v>1230</v>
      </c>
      <c r="G305" s="145" t="s">
        <v>123</v>
      </c>
      <c r="H305" s="145" t="s">
        <v>1231</v>
      </c>
      <c r="I305" s="146"/>
      <c r="J305" s="166"/>
      <c r="K305" s="166"/>
      <c r="L305" s="166"/>
      <c r="M305" s="403"/>
      <c r="N305" s="404"/>
      <c r="O305" s="420"/>
      <c r="P305" s="420"/>
      <c r="Q305" s="420"/>
    </row>
    <row r="306" ht="17.25" customHeight="1" spans="1:17">
      <c r="A306" s="338"/>
      <c r="B306" s="166"/>
      <c r="C306" s="339"/>
      <c r="D306" s="340"/>
      <c r="E306" s="343"/>
      <c r="F306" s="349" t="s">
        <v>1232</v>
      </c>
      <c r="G306" s="145" t="s">
        <v>123</v>
      </c>
      <c r="H306" s="145" t="s">
        <v>1393</v>
      </c>
      <c r="I306" s="146"/>
      <c r="J306" s="166"/>
      <c r="K306" s="166"/>
      <c r="L306" s="166"/>
      <c r="M306" s="403"/>
      <c r="N306" s="404"/>
      <c r="O306" s="420"/>
      <c r="P306" s="420"/>
      <c r="Q306" s="420"/>
    </row>
    <row r="307" customHeight="1" spans="1:17">
      <c r="A307" s="338"/>
      <c r="B307" s="166"/>
      <c r="C307" s="339"/>
      <c r="D307" s="340"/>
      <c r="E307" s="352"/>
      <c r="F307" s="350"/>
      <c r="G307" s="145" t="s">
        <v>123</v>
      </c>
      <c r="H307" s="431" t="s">
        <v>1394</v>
      </c>
      <c r="I307" s="443"/>
      <c r="J307" s="174"/>
      <c r="K307" s="174"/>
      <c r="L307" s="174"/>
      <c r="M307" s="406"/>
      <c r="N307" s="407"/>
      <c r="O307" s="420"/>
      <c r="P307" s="420"/>
      <c r="Q307" s="420"/>
    </row>
    <row r="308" ht="14.25" customHeight="1" spans="1:14">
      <c r="A308" s="338"/>
      <c r="B308" s="166"/>
      <c r="C308" s="339"/>
      <c r="D308" s="340"/>
      <c r="E308" s="419"/>
      <c r="F308" s="354"/>
      <c r="G308" s="354"/>
      <c r="H308" s="354"/>
      <c r="I308" s="354"/>
      <c r="J308" s="354"/>
      <c r="K308" s="354"/>
      <c r="L308" s="354"/>
      <c r="M308" s="354"/>
      <c r="N308" s="408"/>
    </row>
    <row r="309" ht="30" customHeight="1" spans="1:17">
      <c r="A309" s="338"/>
      <c r="B309" s="166"/>
      <c r="C309" s="339"/>
      <c r="D309" s="340"/>
      <c r="E309" s="341" t="s">
        <v>253</v>
      </c>
      <c r="F309" s="144" t="s">
        <v>1199</v>
      </c>
      <c r="G309" s="145" t="s">
        <v>123</v>
      </c>
      <c r="H309" s="139" t="s">
        <v>1395</v>
      </c>
      <c r="I309" s="140"/>
      <c r="J309" s="175">
        <v>2017</v>
      </c>
      <c r="K309" s="175" t="s">
        <v>1201</v>
      </c>
      <c r="L309" s="175">
        <v>1</v>
      </c>
      <c r="M309" s="400">
        <f>N309</f>
        <v>3.67</v>
      </c>
      <c r="N309" s="401">
        <v>3.67</v>
      </c>
      <c r="O309" s="420"/>
      <c r="P309" s="420">
        <v>3.64</v>
      </c>
      <c r="Q309" s="420">
        <v>3.7</v>
      </c>
    </row>
    <row r="310" ht="17.25" customHeight="1" spans="1:17">
      <c r="A310" s="338"/>
      <c r="B310" s="166"/>
      <c r="C310" s="339"/>
      <c r="D310" s="340"/>
      <c r="E310" s="343"/>
      <c r="F310" s="144" t="s">
        <v>1202</v>
      </c>
      <c r="G310" s="145" t="s">
        <v>123</v>
      </c>
      <c r="H310" s="145" t="s">
        <v>1396</v>
      </c>
      <c r="I310" s="146"/>
      <c r="J310" s="166"/>
      <c r="K310" s="166"/>
      <c r="L310" s="166"/>
      <c r="M310" s="403"/>
      <c r="N310" s="404"/>
      <c r="O310" s="420"/>
      <c r="P310" s="420"/>
      <c r="Q310" s="420"/>
    </row>
    <row r="311" ht="17.25" customHeight="1" spans="1:17">
      <c r="A311" s="338"/>
      <c r="B311" s="166"/>
      <c r="C311" s="339"/>
      <c r="D311" s="340"/>
      <c r="E311" s="343"/>
      <c r="F311" s="144" t="s">
        <v>1204</v>
      </c>
      <c r="G311" s="145" t="s">
        <v>123</v>
      </c>
      <c r="H311" s="145" t="s">
        <v>1385</v>
      </c>
      <c r="I311" s="146"/>
      <c r="J311" s="166"/>
      <c r="K311" s="166"/>
      <c r="L311" s="166"/>
      <c r="M311" s="403"/>
      <c r="N311" s="404"/>
      <c r="O311" s="420"/>
      <c r="P311" s="420"/>
      <c r="Q311" s="420"/>
    </row>
    <row r="312" ht="17.25" customHeight="1" spans="1:17">
      <c r="A312" s="338"/>
      <c r="B312" s="166"/>
      <c r="C312" s="339"/>
      <c r="D312" s="340"/>
      <c r="E312" s="343"/>
      <c r="F312" s="144" t="s">
        <v>1206</v>
      </c>
      <c r="G312" s="145" t="s">
        <v>123</v>
      </c>
      <c r="H312" s="145">
        <v>4</v>
      </c>
      <c r="I312" s="146"/>
      <c r="J312" s="166"/>
      <c r="K312" s="166"/>
      <c r="L312" s="166"/>
      <c r="M312" s="403"/>
      <c r="N312" s="404"/>
      <c r="O312" s="420"/>
      <c r="P312" s="420"/>
      <c r="Q312" s="420"/>
    </row>
    <row r="313" ht="17.25" customHeight="1" spans="1:17">
      <c r="A313" s="338"/>
      <c r="B313" s="166"/>
      <c r="C313" s="339"/>
      <c r="D313" s="340"/>
      <c r="E313" s="343"/>
      <c r="F313" s="144" t="s">
        <v>1207</v>
      </c>
      <c r="G313" s="145" t="s">
        <v>123</v>
      </c>
      <c r="H313" s="145">
        <v>1</v>
      </c>
      <c r="I313" s="146"/>
      <c r="J313" s="166"/>
      <c r="K313" s="166"/>
      <c r="L313" s="166"/>
      <c r="M313" s="403"/>
      <c r="N313" s="404"/>
      <c r="O313" s="420"/>
      <c r="P313" s="420"/>
      <c r="Q313" s="420"/>
    </row>
    <row r="314" ht="17.25" customHeight="1" spans="1:17">
      <c r="A314" s="338"/>
      <c r="B314" s="166"/>
      <c r="C314" s="339"/>
      <c r="D314" s="340"/>
      <c r="E314" s="343"/>
      <c r="F314" s="144" t="s">
        <v>1208</v>
      </c>
      <c r="G314" s="145" t="s">
        <v>123</v>
      </c>
      <c r="H314" s="145">
        <v>2017</v>
      </c>
      <c r="I314" s="146"/>
      <c r="J314" s="166"/>
      <c r="K314" s="166"/>
      <c r="L314" s="166"/>
      <c r="M314" s="403"/>
      <c r="N314" s="404"/>
      <c r="O314" s="420"/>
      <c r="P314" s="420"/>
      <c r="Q314" s="420"/>
    </row>
    <row r="315" ht="17.25" customHeight="1" spans="1:17">
      <c r="A315" s="338"/>
      <c r="B315" s="166"/>
      <c r="C315" s="339"/>
      <c r="D315" s="340"/>
      <c r="E315" s="343"/>
      <c r="F315" s="144" t="s">
        <v>1209</v>
      </c>
      <c r="G315" s="145" t="s">
        <v>123</v>
      </c>
      <c r="H315" s="1140" t="s">
        <v>1397</v>
      </c>
      <c r="I315" s="146"/>
      <c r="J315" s="166"/>
      <c r="K315" s="166"/>
      <c r="L315" s="166"/>
      <c r="M315" s="403"/>
      <c r="N315" s="404"/>
      <c r="O315" s="420"/>
      <c r="P315" s="420"/>
      <c r="Q315" s="420"/>
    </row>
    <row r="316" ht="17.25" customHeight="1" spans="1:17">
      <c r="A316" s="338"/>
      <c r="B316" s="166"/>
      <c r="C316" s="339"/>
      <c r="D316" s="340"/>
      <c r="E316" s="343"/>
      <c r="F316" s="144" t="s">
        <v>1211</v>
      </c>
      <c r="G316" s="145" t="s">
        <v>123</v>
      </c>
      <c r="H316" s="145" t="s">
        <v>1387</v>
      </c>
      <c r="I316" s="146"/>
      <c r="J316" s="166"/>
      <c r="K316" s="166"/>
      <c r="L316" s="166"/>
      <c r="M316" s="403"/>
      <c r="N316" s="404"/>
      <c r="O316" s="420"/>
      <c r="P316" s="420"/>
      <c r="Q316" s="420"/>
    </row>
    <row r="317" ht="26.25" customHeight="1" spans="1:17">
      <c r="A317" s="338"/>
      <c r="B317" s="166"/>
      <c r="C317" s="339"/>
      <c r="D317" s="340"/>
      <c r="E317" s="343"/>
      <c r="F317" s="144" t="s">
        <v>1213</v>
      </c>
      <c r="G317" s="145" t="s">
        <v>123</v>
      </c>
      <c r="H317" s="145" t="s">
        <v>1388</v>
      </c>
      <c r="I317" s="146"/>
      <c r="J317" s="166"/>
      <c r="K317" s="166"/>
      <c r="L317" s="166"/>
      <c r="M317" s="403"/>
      <c r="N317" s="404"/>
      <c r="O317" s="420"/>
      <c r="P317" s="420"/>
      <c r="Q317" s="420"/>
    </row>
    <row r="318" ht="17.25" customHeight="1" spans="1:17">
      <c r="A318" s="338"/>
      <c r="B318" s="166"/>
      <c r="C318" s="339"/>
      <c r="D318" s="340"/>
      <c r="E318" s="343"/>
      <c r="F318" s="144" t="s">
        <v>1215</v>
      </c>
      <c r="G318" s="145" t="s">
        <v>123</v>
      </c>
      <c r="H318" s="345" t="s">
        <v>1398</v>
      </c>
      <c r="I318" s="448"/>
      <c r="J318" s="166"/>
      <c r="K318" s="166"/>
      <c r="L318" s="166"/>
      <c r="M318" s="403"/>
      <c r="N318" s="404"/>
      <c r="O318" s="420"/>
      <c r="P318" s="420"/>
      <c r="Q318" s="420"/>
    </row>
    <row r="319" ht="17.25" customHeight="1" spans="1:17">
      <c r="A319" s="338"/>
      <c r="B319" s="166"/>
      <c r="C319" s="339"/>
      <c r="D319" s="340"/>
      <c r="E319" s="343"/>
      <c r="F319" s="144" t="s">
        <v>1216</v>
      </c>
      <c r="G319" s="145" t="s">
        <v>123</v>
      </c>
      <c r="H319" s="345" t="s">
        <v>1399</v>
      </c>
      <c r="I319" s="146"/>
      <c r="J319" s="166"/>
      <c r="K319" s="166"/>
      <c r="L319" s="166"/>
      <c r="M319" s="403"/>
      <c r="N319" s="404"/>
      <c r="O319" s="420"/>
      <c r="P319" s="420"/>
      <c r="Q319" s="420"/>
    </row>
    <row r="320" ht="18" customHeight="1" spans="1:17">
      <c r="A320" s="338"/>
      <c r="B320" s="166"/>
      <c r="C320" s="339"/>
      <c r="D320" s="340"/>
      <c r="E320" s="343"/>
      <c r="F320" s="144" t="s">
        <v>5</v>
      </c>
      <c r="G320" s="145" t="s">
        <v>123</v>
      </c>
      <c r="H320" s="345" t="s">
        <v>1400</v>
      </c>
      <c r="I320" s="146"/>
      <c r="J320" s="166"/>
      <c r="K320" s="166"/>
      <c r="L320" s="166"/>
      <c r="M320" s="403"/>
      <c r="N320" s="404"/>
      <c r="O320" s="420"/>
      <c r="P320" s="420"/>
      <c r="Q320" s="420"/>
    </row>
    <row r="321" ht="30" customHeight="1" spans="1:17">
      <c r="A321" s="338"/>
      <c r="B321" s="166"/>
      <c r="C321" s="339"/>
      <c r="D321" s="340"/>
      <c r="E321" s="343"/>
      <c r="F321" s="144" t="s">
        <v>1222</v>
      </c>
      <c r="G321" s="145" t="s">
        <v>123</v>
      </c>
      <c r="H321" s="345" t="s">
        <v>1401</v>
      </c>
      <c r="I321" s="146"/>
      <c r="J321" s="166"/>
      <c r="K321" s="166"/>
      <c r="L321" s="166"/>
      <c r="M321" s="403"/>
      <c r="N321" s="404"/>
      <c r="O321" s="420"/>
      <c r="P321" s="420"/>
      <c r="Q321" s="420"/>
    </row>
    <row r="322" ht="17.25" customHeight="1" spans="1:17">
      <c r="A322" s="338"/>
      <c r="B322" s="166"/>
      <c r="C322" s="339"/>
      <c r="D322" s="340"/>
      <c r="E322" s="343"/>
      <c r="F322" s="351" t="s">
        <v>1230</v>
      </c>
      <c r="G322" s="145" t="s">
        <v>123</v>
      </c>
      <c r="H322" s="145" t="s">
        <v>1231</v>
      </c>
      <c r="I322" s="146"/>
      <c r="J322" s="166"/>
      <c r="K322" s="166"/>
      <c r="L322" s="166"/>
      <c r="M322" s="403"/>
      <c r="N322" s="404"/>
      <c r="O322" s="420"/>
      <c r="P322" s="420"/>
      <c r="Q322" s="420"/>
    </row>
    <row r="323" ht="17.25" customHeight="1" spans="1:17">
      <c r="A323" s="338"/>
      <c r="B323" s="166"/>
      <c r="C323" s="339"/>
      <c r="D323" s="340"/>
      <c r="E323" s="343"/>
      <c r="F323" s="349" t="s">
        <v>1232</v>
      </c>
      <c r="G323" s="145" t="s">
        <v>123</v>
      </c>
      <c r="H323" s="145" t="s">
        <v>1393</v>
      </c>
      <c r="I323" s="146"/>
      <c r="J323" s="166"/>
      <c r="K323" s="166"/>
      <c r="L323" s="166"/>
      <c r="M323" s="403"/>
      <c r="N323" s="404"/>
      <c r="O323" s="420"/>
      <c r="P323" s="420"/>
      <c r="Q323" s="420"/>
    </row>
    <row r="324" spans="1:17">
      <c r="A324" s="338"/>
      <c r="B324" s="166"/>
      <c r="C324" s="339"/>
      <c r="D324" s="340"/>
      <c r="E324" s="352"/>
      <c r="F324" s="350"/>
      <c r="G324" s="145" t="s">
        <v>123</v>
      </c>
      <c r="H324" s="431" t="s">
        <v>1394</v>
      </c>
      <c r="I324" s="443"/>
      <c r="J324" s="174"/>
      <c r="K324" s="174"/>
      <c r="L324" s="174"/>
      <c r="M324" s="406"/>
      <c r="N324" s="407"/>
      <c r="O324" s="420"/>
      <c r="P324" s="420"/>
      <c r="Q324" s="420"/>
    </row>
    <row r="325" ht="14.25" customHeight="1" spans="1:14">
      <c r="A325" s="338"/>
      <c r="B325" s="166"/>
      <c r="C325" s="339"/>
      <c r="D325" s="340"/>
      <c r="E325" s="449"/>
      <c r="F325" s="354"/>
      <c r="G325" s="354"/>
      <c r="H325" s="354"/>
      <c r="I325" s="354"/>
      <c r="J325" s="354"/>
      <c r="K325" s="354"/>
      <c r="L325" s="354"/>
      <c r="M325" s="354"/>
      <c r="N325" s="408"/>
    </row>
    <row r="326" ht="41.25" customHeight="1" spans="1:17">
      <c r="A326" s="338"/>
      <c r="B326" s="166"/>
      <c r="C326" s="339"/>
      <c r="D326" s="340"/>
      <c r="E326" s="450" t="s">
        <v>257</v>
      </c>
      <c r="F326" s="144" t="s">
        <v>1199</v>
      </c>
      <c r="G326" s="145" t="s">
        <v>123</v>
      </c>
      <c r="H326" s="139" t="s">
        <v>1402</v>
      </c>
      <c r="I326" s="140"/>
      <c r="J326" s="167">
        <v>2017</v>
      </c>
      <c r="K326" s="167" t="s">
        <v>1201</v>
      </c>
      <c r="L326" s="167">
        <v>1</v>
      </c>
      <c r="M326" s="453">
        <f>N326</f>
        <v>3.78</v>
      </c>
      <c r="N326" s="454">
        <v>3.78</v>
      </c>
      <c r="O326" s="420"/>
      <c r="P326" s="420">
        <v>3.76</v>
      </c>
      <c r="Q326" s="420">
        <v>3.8</v>
      </c>
    </row>
    <row r="327" ht="18" customHeight="1" spans="1:17">
      <c r="A327" s="338"/>
      <c r="B327" s="166"/>
      <c r="C327" s="339"/>
      <c r="D327" s="340"/>
      <c r="E327" s="451"/>
      <c r="F327" s="144" t="s">
        <v>1202</v>
      </c>
      <c r="G327" s="145" t="s">
        <v>123</v>
      </c>
      <c r="H327" s="145" t="s">
        <v>1403</v>
      </c>
      <c r="I327" s="146"/>
      <c r="J327" s="167"/>
      <c r="K327" s="167"/>
      <c r="L327" s="167"/>
      <c r="M327" s="453"/>
      <c r="N327" s="454"/>
      <c r="O327" s="420"/>
      <c r="P327" s="420"/>
      <c r="Q327" s="420"/>
    </row>
    <row r="328" ht="18" customHeight="1" spans="1:17">
      <c r="A328" s="338"/>
      <c r="B328" s="166"/>
      <c r="C328" s="339"/>
      <c r="D328" s="340"/>
      <c r="E328" s="451"/>
      <c r="F328" s="144" t="s">
        <v>1204</v>
      </c>
      <c r="G328" s="145" t="s">
        <v>123</v>
      </c>
      <c r="H328" s="145" t="s">
        <v>1385</v>
      </c>
      <c r="I328" s="146"/>
      <c r="J328" s="167"/>
      <c r="K328" s="167"/>
      <c r="L328" s="167"/>
      <c r="M328" s="453"/>
      <c r="N328" s="454"/>
      <c r="O328" s="420"/>
      <c r="P328" s="420"/>
      <c r="Q328" s="420"/>
    </row>
    <row r="329" ht="18" customHeight="1" spans="1:17">
      <c r="A329" s="338"/>
      <c r="B329" s="166"/>
      <c r="C329" s="339"/>
      <c r="D329" s="340"/>
      <c r="E329" s="451"/>
      <c r="F329" s="144" t="s">
        <v>1206</v>
      </c>
      <c r="G329" s="145" t="s">
        <v>123</v>
      </c>
      <c r="H329" s="145">
        <v>4</v>
      </c>
      <c r="I329" s="146"/>
      <c r="J329" s="167"/>
      <c r="K329" s="167"/>
      <c r="L329" s="167"/>
      <c r="M329" s="453"/>
      <c r="N329" s="454"/>
      <c r="O329" s="420"/>
      <c r="P329" s="420"/>
      <c r="Q329" s="420"/>
    </row>
    <row r="330" ht="18" customHeight="1" spans="1:17">
      <c r="A330" s="338"/>
      <c r="B330" s="166"/>
      <c r="C330" s="339"/>
      <c r="D330" s="340"/>
      <c r="E330" s="451"/>
      <c r="F330" s="144" t="s">
        <v>1207</v>
      </c>
      <c r="G330" s="145" t="s">
        <v>123</v>
      </c>
      <c r="H330" s="145">
        <v>2</v>
      </c>
      <c r="I330" s="146"/>
      <c r="J330" s="167"/>
      <c r="K330" s="167"/>
      <c r="L330" s="167"/>
      <c r="M330" s="453"/>
      <c r="N330" s="454"/>
      <c r="O330" s="420"/>
      <c r="P330" s="420"/>
      <c r="Q330" s="420"/>
    </row>
    <row r="331" ht="18" customHeight="1" spans="1:17">
      <c r="A331" s="338"/>
      <c r="B331" s="166"/>
      <c r="C331" s="339"/>
      <c r="D331" s="340"/>
      <c r="E331" s="451"/>
      <c r="F331" s="144" t="s">
        <v>1208</v>
      </c>
      <c r="G331" s="145" t="s">
        <v>123</v>
      </c>
      <c r="H331" s="145">
        <v>2017</v>
      </c>
      <c r="I331" s="146"/>
      <c r="J331" s="167"/>
      <c r="K331" s="167"/>
      <c r="L331" s="167"/>
      <c r="M331" s="453"/>
      <c r="N331" s="454"/>
      <c r="O331" s="420"/>
      <c r="P331" s="420"/>
      <c r="Q331" s="420"/>
    </row>
    <row r="332" ht="18" customHeight="1" spans="1:17">
      <c r="A332" s="338"/>
      <c r="B332" s="166"/>
      <c r="C332" s="339"/>
      <c r="D332" s="340"/>
      <c r="E332" s="451"/>
      <c r="F332" s="144" t="s">
        <v>1209</v>
      </c>
      <c r="G332" s="145" t="s">
        <v>123</v>
      </c>
      <c r="H332" s="1140" t="s">
        <v>1404</v>
      </c>
      <c r="I332" s="146"/>
      <c r="J332" s="167"/>
      <c r="K332" s="167"/>
      <c r="L332" s="167"/>
      <c r="M332" s="453"/>
      <c r="N332" s="454"/>
      <c r="O332" s="420"/>
      <c r="P332" s="420"/>
      <c r="Q332" s="420"/>
    </row>
    <row r="333" ht="18" customHeight="1" spans="1:17">
      <c r="A333" s="338"/>
      <c r="B333" s="166"/>
      <c r="C333" s="339"/>
      <c r="D333" s="340"/>
      <c r="E333" s="451"/>
      <c r="F333" s="144" t="s">
        <v>1211</v>
      </c>
      <c r="G333" s="145" t="s">
        <v>123</v>
      </c>
      <c r="H333" s="145" t="s">
        <v>1387</v>
      </c>
      <c r="I333" s="146"/>
      <c r="J333" s="167"/>
      <c r="K333" s="167"/>
      <c r="L333" s="167"/>
      <c r="M333" s="453"/>
      <c r="N333" s="454"/>
      <c r="O333" s="420"/>
      <c r="P333" s="420"/>
      <c r="Q333" s="420"/>
    </row>
    <row r="334" ht="27" customHeight="1" spans="1:17">
      <c r="A334" s="338"/>
      <c r="B334" s="166"/>
      <c r="C334" s="339"/>
      <c r="D334" s="340"/>
      <c r="E334" s="451"/>
      <c r="F334" s="144" t="s">
        <v>1213</v>
      </c>
      <c r="G334" s="145" t="s">
        <v>123</v>
      </c>
      <c r="H334" s="145" t="s">
        <v>1388</v>
      </c>
      <c r="I334" s="146"/>
      <c r="J334" s="167"/>
      <c r="K334" s="167"/>
      <c r="L334" s="167"/>
      <c r="M334" s="453"/>
      <c r="N334" s="454"/>
      <c r="O334" s="420"/>
      <c r="P334" s="420"/>
      <c r="Q334" s="420"/>
    </row>
    <row r="335" ht="18" customHeight="1" spans="1:17">
      <c r="A335" s="338"/>
      <c r="B335" s="166"/>
      <c r="C335" s="339"/>
      <c r="D335" s="340"/>
      <c r="E335" s="451"/>
      <c r="F335" s="144" t="s">
        <v>1215</v>
      </c>
      <c r="G335" s="145" t="s">
        <v>123</v>
      </c>
      <c r="H335" s="345" t="s">
        <v>1405</v>
      </c>
      <c r="I335" s="146"/>
      <c r="J335" s="167"/>
      <c r="K335" s="167"/>
      <c r="L335" s="167"/>
      <c r="M335" s="453"/>
      <c r="N335" s="454"/>
      <c r="O335" s="420"/>
      <c r="P335" s="420"/>
      <c r="Q335" s="420"/>
    </row>
    <row r="336" ht="18" customHeight="1" spans="1:17">
      <c r="A336" s="338"/>
      <c r="B336" s="166"/>
      <c r="C336" s="339"/>
      <c r="D336" s="340"/>
      <c r="E336" s="451"/>
      <c r="F336" s="144" t="s">
        <v>1216</v>
      </c>
      <c r="G336" s="145" t="s">
        <v>123</v>
      </c>
      <c r="H336" s="345" t="s">
        <v>1406</v>
      </c>
      <c r="I336" s="405"/>
      <c r="J336" s="167"/>
      <c r="K336" s="167"/>
      <c r="L336" s="167"/>
      <c r="M336" s="453"/>
      <c r="N336" s="454"/>
      <c r="O336" s="420"/>
      <c r="P336" s="420"/>
      <c r="Q336" s="420"/>
    </row>
    <row r="337" ht="18" customHeight="1" spans="1:17">
      <c r="A337" s="338"/>
      <c r="B337" s="166"/>
      <c r="C337" s="339"/>
      <c r="D337" s="340"/>
      <c r="E337" s="451"/>
      <c r="F337" s="144" t="s">
        <v>5</v>
      </c>
      <c r="G337" s="145" t="s">
        <v>123</v>
      </c>
      <c r="H337" s="345" t="s">
        <v>1407</v>
      </c>
      <c r="I337" s="405"/>
      <c r="J337" s="167"/>
      <c r="K337" s="167"/>
      <c r="L337" s="167"/>
      <c r="M337" s="453"/>
      <c r="N337" s="454"/>
      <c r="O337" s="420"/>
      <c r="P337" s="420"/>
      <c r="Q337" s="420"/>
    </row>
    <row r="338" ht="30" customHeight="1" spans="1:17">
      <c r="A338" s="338"/>
      <c r="B338" s="166"/>
      <c r="C338" s="339"/>
      <c r="D338" s="340"/>
      <c r="E338" s="451"/>
      <c r="F338" s="144" t="s">
        <v>1222</v>
      </c>
      <c r="G338" s="145" t="s">
        <v>123</v>
      </c>
      <c r="H338" s="345" t="s">
        <v>1408</v>
      </c>
      <c r="I338" s="146"/>
      <c r="J338" s="167"/>
      <c r="K338" s="167"/>
      <c r="L338" s="167"/>
      <c r="M338" s="453"/>
      <c r="N338" s="454"/>
      <c r="O338" s="420"/>
      <c r="P338" s="420"/>
      <c r="Q338" s="420"/>
    </row>
    <row r="339" spans="1:17">
      <c r="A339" s="338"/>
      <c r="B339" s="166"/>
      <c r="C339" s="339"/>
      <c r="D339" s="340"/>
      <c r="E339" s="451"/>
      <c r="F339" s="351" t="s">
        <v>1230</v>
      </c>
      <c r="G339" s="145" t="s">
        <v>123</v>
      </c>
      <c r="H339" s="145" t="s">
        <v>1231</v>
      </c>
      <c r="I339" s="146"/>
      <c r="J339" s="167"/>
      <c r="K339" s="167"/>
      <c r="L339" s="167"/>
      <c r="M339" s="453"/>
      <c r="N339" s="454"/>
      <c r="O339" s="420"/>
      <c r="P339" s="420"/>
      <c r="Q339" s="420"/>
    </row>
    <row r="340" customHeight="1" spans="1:17">
      <c r="A340" s="338"/>
      <c r="B340" s="166"/>
      <c r="C340" s="339"/>
      <c r="D340" s="340"/>
      <c r="E340" s="451"/>
      <c r="F340" s="349" t="s">
        <v>1232</v>
      </c>
      <c r="G340" s="145" t="s">
        <v>123</v>
      </c>
      <c r="H340" s="145" t="s">
        <v>1393</v>
      </c>
      <c r="I340" s="146"/>
      <c r="J340" s="167"/>
      <c r="K340" s="167"/>
      <c r="L340" s="167"/>
      <c r="M340" s="453"/>
      <c r="N340" s="454"/>
      <c r="O340" s="420"/>
      <c r="P340" s="420"/>
      <c r="Q340" s="420"/>
    </row>
    <row r="341" customHeight="1" spans="1:14">
      <c r="A341" s="338"/>
      <c r="B341" s="166"/>
      <c r="C341" s="339"/>
      <c r="D341" s="340"/>
      <c r="E341" s="452"/>
      <c r="F341" s="350"/>
      <c r="G341" s="145" t="s">
        <v>123</v>
      </c>
      <c r="H341" s="431" t="s">
        <v>1394</v>
      </c>
      <c r="I341" s="443"/>
      <c r="J341" s="167"/>
      <c r="K341" s="167"/>
      <c r="L341" s="167"/>
      <c r="M341" s="453"/>
      <c r="N341" s="454"/>
    </row>
    <row r="342" customHeight="1" spans="1:14">
      <c r="A342" s="338"/>
      <c r="B342" s="166"/>
      <c r="C342" s="339"/>
      <c r="D342" s="340"/>
      <c r="E342" s="419"/>
      <c r="F342" s="354"/>
      <c r="G342" s="354"/>
      <c r="H342" s="354"/>
      <c r="I342" s="354"/>
      <c r="J342" s="354"/>
      <c r="K342" s="354"/>
      <c r="L342" s="354"/>
      <c r="M342" s="354"/>
      <c r="N342" s="408"/>
    </row>
    <row r="343" ht="41.25" customHeight="1" spans="1:17">
      <c r="A343" s="338"/>
      <c r="B343" s="166"/>
      <c r="C343" s="339"/>
      <c r="D343" s="340"/>
      <c r="E343" s="341" t="s">
        <v>1296</v>
      </c>
      <c r="F343" s="144" t="s">
        <v>1199</v>
      </c>
      <c r="G343" s="145" t="s">
        <v>123</v>
      </c>
      <c r="H343" s="139" t="s">
        <v>1409</v>
      </c>
      <c r="I343" s="140"/>
      <c r="J343" s="175">
        <v>2018</v>
      </c>
      <c r="K343" s="175" t="s">
        <v>1201</v>
      </c>
      <c r="L343" s="175">
        <v>1</v>
      </c>
      <c r="M343" s="400">
        <f>N343</f>
        <v>3.76</v>
      </c>
      <c r="N343" s="401">
        <v>3.76</v>
      </c>
      <c r="O343" s="420"/>
      <c r="P343" s="420">
        <v>3.52</v>
      </c>
      <c r="Q343" s="420">
        <v>4</v>
      </c>
    </row>
    <row r="344" ht="17.25" customHeight="1" spans="1:17">
      <c r="A344" s="338"/>
      <c r="B344" s="166"/>
      <c r="C344" s="339"/>
      <c r="D344" s="340"/>
      <c r="E344" s="343"/>
      <c r="F344" s="144" t="s">
        <v>1202</v>
      </c>
      <c r="G344" s="145" t="s">
        <v>123</v>
      </c>
      <c r="H344" s="145" t="s">
        <v>1410</v>
      </c>
      <c r="I344" s="146"/>
      <c r="J344" s="166"/>
      <c r="K344" s="166"/>
      <c r="L344" s="166"/>
      <c r="M344" s="403"/>
      <c r="N344" s="404"/>
      <c r="O344" s="420"/>
      <c r="P344" s="420"/>
      <c r="Q344" s="420"/>
    </row>
    <row r="345" ht="17.25" customHeight="1" spans="1:17">
      <c r="A345" s="338"/>
      <c r="B345" s="166"/>
      <c r="C345" s="339"/>
      <c r="D345" s="340"/>
      <c r="E345" s="343"/>
      <c r="F345" s="144" t="s">
        <v>1204</v>
      </c>
      <c r="G345" s="145" t="s">
        <v>123</v>
      </c>
      <c r="H345" s="145" t="s">
        <v>1411</v>
      </c>
      <c r="I345" s="146"/>
      <c r="J345" s="166"/>
      <c r="K345" s="166"/>
      <c r="L345" s="166"/>
      <c r="M345" s="403"/>
      <c r="N345" s="404"/>
      <c r="O345" s="420"/>
      <c r="P345" s="420"/>
      <c r="Q345" s="420"/>
    </row>
    <row r="346" ht="17.25" customHeight="1" spans="1:17">
      <c r="A346" s="338"/>
      <c r="B346" s="166"/>
      <c r="C346" s="339"/>
      <c r="D346" s="340"/>
      <c r="E346" s="343"/>
      <c r="F346" s="144" t="s">
        <v>1206</v>
      </c>
      <c r="G346" s="145" t="s">
        <v>123</v>
      </c>
      <c r="H346" s="145">
        <v>6</v>
      </c>
      <c r="I346" s="146"/>
      <c r="J346" s="166"/>
      <c r="K346" s="166"/>
      <c r="L346" s="166"/>
      <c r="M346" s="403"/>
      <c r="N346" s="404"/>
      <c r="O346" s="420"/>
      <c r="P346" s="420"/>
      <c r="Q346" s="420"/>
    </row>
    <row r="347" ht="17.25" customHeight="1" spans="1:17">
      <c r="A347" s="338"/>
      <c r="B347" s="166"/>
      <c r="C347" s="339"/>
      <c r="D347" s="340"/>
      <c r="E347" s="343"/>
      <c r="F347" s="144" t="s">
        <v>1207</v>
      </c>
      <c r="G347" s="145" t="s">
        <v>123</v>
      </c>
      <c r="H347" s="145">
        <v>1</v>
      </c>
      <c r="I347" s="146"/>
      <c r="J347" s="166"/>
      <c r="K347" s="166"/>
      <c r="L347" s="166"/>
      <c r="M347" s="403"/>
      <c r="N347" s="404"/>
      <c r="O347" s="420"/>
      <c r="P347" s="420"/>
      <c r="Q347" s="420"/>
    </row>
    <row r="348" ht="17.25" customHeight="1" spans="1:17">
      <c r="A348" s="338"/>
      <c r="B348" s="166"/>
      <c r="C348" s="339"/>
      <c r="D348" s="340"/>
      <c r="E348" s="343"/>
      <c r="F348" s="144" t="s">
        <v>1208</v>
      </c>
      <c r="G348" s="145" t="s">
        <v>123</v>
      </c>
      <c r="H348" s="145">
        <v>2018</v>
      </c>
      <c r="I348" s="146"/>
      <c r="J348" s="166"/>
      <c r="K348" s="166"/>
      <c r="L348" s="166"/>
      <c r="M348" s="403"/>
      <c r="N348" s="404"/>
      <c r="O348" s="420"/>
      <c r="P348" s="420"/>
      <c r="Q348" s="420"/>
    </row>
    <row r="349" ht="17.25" customHeight="1" spans="1:17">
      <c r="A349" s="338"/>
      <c r="B349" s="166"/>
      <c r="C349" s="339"/>
      <c r="D349" s="340"/>
      <c r="E349" s="343"/>
      <c r="F349" s="144" t="s">
        <v>1209</v>
      </c>
      <c r="G349" s="145" t="s">
        <v>123</v>
      </c>
      <c r="H349" s="1140" t="s">
        <v>1412</v>
      </c>
      <c r="I349" s="146"/>
      <c r="J349" s="166"/>
      <c r="K349" s="166"/>
      <c r="L349" s="166"/>
      <c r="M349" s="403"/>
      <c r="N349" s="404"/>
      <c r="O349" s="420"/>
      <c r="P349" s="420"/>
      <c r="Q349" s="420"/>
    </row>
    <row r="350" ht="17.25" customHeight="1" spans="1:17">
      <c r="A350" s="338"/>
      <c r="B350" s="166"/>
      <c r="C350" s="339"/>
      <c r="D350" s="340"/>
      <c r="E350" s="343"/>
      <c r="F350" s="144" t="s">
        <v>1211</v>
      </c>
      <c r="G350" s="145" t="s">
        <v>123</v>
      </c>
      <c r="H350" s="145" t="s">
        <v>1413</v>
      </c>
      <c r="I350" s="146"/>
      <c r="J350" s="166"/>
      <c r="K350" s="166"/>
      <c r="L350" s="166"/>
      <c r="M350" s="403"/>
      <c r="N350" s="404"/>
      <c r="O350" s="420"/>
      <c r="P350" s="420"/>
      <c r="Q350" s="420"/>
    </row>
    <row r="351" ht="17.25" customHeight="1" spans="1:17">
      <c r="A351" s="338"/>
      <c r="B351" s="166"/>
      <c r="C351" s="339"/>
      <c r="D351" s="340"/>
      <c r="E351" s="343"/>
      <c r="F351" s="144" t="s">
        <v>1213</v>
      </c>
      <c r="G351" s="145" t="s">
        <v>123</v>
      </c>
      <c r="H351" s="145" t="s">
        <v>1414</v>
      </c>
      <c r="I351" s="146"/>
      <c r="J351" s="166"/>
      <c r="K351" s="166"/>
      <c r="L351" s="166"/>
      <c r="M351" s="403"/>
      <c r="N351" s="404"/>
      <c r="O351" s="420"/>
      <c r="P351" s="420"/>
      <c r="Q351" s="420"/>
    </row>
    <row r="352" ht="17.25" customHeight="1" spans="1:17">
      <c r="A352" s="338"/>
      <c r="B352" s="166"/>
      <c r="C352" s="339"/>
      <c r="D352" s="340"/>
      <c r="E352" s="343"/>
      <c r="F352" s="144" t="s">
        <v>1215</v>
      </c>
      <c r="G352" s="145" t="s">
        <v>123</v>
      </c>
      <c r="H352" s="345"/>
      <c r="I352" s="448"/>
      <c r="J352" s="166"/>
      <c r="K352" s="166"/>
      <c r="L352" s="166"/>
      <c r="M352" s="403"/>
      <c r="N352" s="404"/>
      <c r="O352" s="420"/>
      <c r="P352" s="420"/>
      <c r="Q352" s="420"/>
    </row>
    <row r="353" ht="17.25" customHeight="1" spans="1:17">
      <c r="A353" s="338"/>
      <c r="B353" s="166"/>
      <c r="C353" s="339"/>
      <c r="D353" s="340"/>
      <c r="E353" s="343"/>
      <c r="F353" s="144" t="s">
        <v>1216</v>
      </c>
      <c r="G353" s="145" t="s">
        <v>123</v>
      </c>
      <c r="H353" s="345" t="s">
        <v>1415</v>
      </c>
      <c r="I353" s="146"/>
      <c r="J353" s="166"/>
      <c r="K353" s="166"/>
      <c r="L353" s="166"/>
      <c r="M353" s="403"/>
      <c r="N353" s="404"/>
      <c r="O353" s="420"/>
      <c r="P353" s="420"/>
      <c r="Q353" s="420"/>
    </row>
    <row r="354" ht="27" customHeight="1" spans="1:17">
      <c r="A354" s="338"/>
      <c r="B354" s="166"/>
      <c r="C354" s="339"/>
      <c r="D354" s="340"/>
      <c r="E354" s="343"/>
      <c r="F354" s="144" t="s">
        <v>5</v>
      </c>
      <c r="G354" s="145" t="s">
        <v>123</v>
      </c>
      <c r="H354" s="345" t="s">
        <v>1416</v>
      </c>
      <c r="I354" s="146"/>
      <c r="J354" s="166"/>
      <c r="K354" s="166"/>
      <c r="L354" s="166"/>
      <c r="M354" s="403"/>
      <c r="N354" s="404"/>
      <c r="O354" s="420"/>
      <c r="P354" s="420"/>
      <c r="Q354" s="420"/>
    </row>
    <row r="355" ht="30" customHeight="1" spans="1:17">
      <c r="A355" s="338"/>
      <c r="B355" s="166"/>
      <c r="C355" s="339"/>
      <c r="D355" s="340"/>
      <c r="E355" s="343"/>
      <c r="F355" s="144" t="s">
        <v>1222</v>
      </c>
      <c r="G355" s="145" t="s">
        <v>123</v>
      </c>
      <c r="H355" s="345" t="s">
        <v>1417</v>
      </c>
      <c r="I355" s="146"/>
      <c r="J355" s="166"/>
      <c r="K355" s="166"/>
      <c r="L355" s="166"/>
      <c r="M355" s="403"/>
      <c r="N355" s="404"/>
      <c r="O355" s="420"/>
      <c r="P355" s="420"/>
      <c r="Q355" s="420"/>
    </row>
    <row r="356" ht="17.25" customHeight="1" spans="1:17">
      <c r="A356" s="338"/>
      <c r="B356" s="166"/>
      <c r="C356" s="339"/>
      <c r="D356" s="340"/>
      <c r="E356" s="343"/>
      <c r="F356" s="144" t="s">
        <v>1230</v>
      </c>
      <c r="G356" s="145" t="s">
        <v>123</v>
      </c>
      <c r="H356" s="145" t="s">
        <v>1231</v>
      </c>
      <c r="I356" s="146"/>
      <c r="J356" s="166"/>
      <c r="K356" s="166"/>
      <c r="L356" s="166"/>
      <c r="M356" s="403"/>
      <c r="N356" s="404"/>
      <c r="O356" s="420"/>
      <c r="P356" s="420"/>
      <c r="Q356" s="420"/>
    </row>
    <row r="357" ht="17.25" customHeight="1" spans="1:17">
      <c r="A357" s="338"/>
      <c r="B357" s="166"/>
      <c r="C357" s="339"/>
      <c r="D357" s="340"/>
      <c r="E357" s="343"/>
      <c r="F357" s="349" t="s">
        <v>1232</v>
      </c>
      <c r="G357" s="145" t="s">
        <v>123</v>
      </c>
      <c r="H357" s="145" t="s">
        <v>1418</v>
      </c>
      <c r="I357" s="146"/>
      <c r="J357" s="166"/>
      <c r="K357" s="166"/>
      <c r="L357" s="166"/>
      <c r="M357" s="403"/>
      <c r="N357" s="404"/>
      <c r="O357" s="420"/>
      <c r="P357" s="420"/>
      <c r="Q357" s="420"/>
    </row>
    <row r="358" spans="1:17">
      <c r="A358" s="338"/>
      <c r="B358" s="166"/>
      <c r="C358" s="339"/>
      <c r="D358" s="340"/>
      <c r="E358" s="352"/>
      <c r="F358" s="350"/>
      <c r="G358" s="145" t="s">
        <v>123</v>
      </c>
      <c r="H358" s="431" t="s">
        <v>1419</v>
      </c>
      <c r="I358" s="443"/>
      <c r="J358" s="174"/>
      <c r="K358" s="174"/>
      <c r="L358" s="174"/>
      <c r="M358" s="406"/>
      <c r="N358" s="407"/>
      <c r="O358" s="420"/>
      <c r="P358" s="420"/>
      <c r="Q358" s="420"/>
    </row>
    <row r="359" ht="16.5" customHeight="1" spans="1:14">
      <c r="A359" s="338"/>
      <c r="B359" s="166"/>
      <c r="C359" s="339"/>
      <c r="D359" s="340"/>
      <c r="E359" s="419"/>
      <c r="F359" s="354"/>
      <c r="G359" s="354"/>
      <c r="H359" s="354"/>
      <c r="I359" s="354"/>
      <c r="J359" s="354"/>
      <c r="K359" s="354"/>
      <c r="L359" s="354"/>
      <c r="M359" s="354"/>
      <c r="N359" s="408"/>
    </row>
    <row r="360" ht="29.25" customHeight="1" spans="1:17">
      <c r="A360" s="338"/>
      <c r="B360" s="166"/>
      <c r="C360" s="339"/>
      <c r="D360" s="340"/>
      <c r="E360" s="341" t="s">
        <v>1309</v>
      </c>
      <c r="F360" s="144" t="s">
        <v>1199</v>
      </c>
      <c r="G360" s="145" t="s">
        <v>123</v>
      </c>
      <c r="H360" s="139" t="s">
        <v>1420</v>
      </c>
      <c r="I360" s="140"/>
      <c r="J360" s="175">
        <v>2018</v>
      </c>
      <c r="K360" s="175" t="s">
        <v>1201</v>
      </c>
      <c r="L360" s="175">
        <v>1</v>
      </c>
      <c r="M360" s="400">
        <f>N360</f>
        <v>3.66</v>
      </c>
      <c r="N360" s="401">
        <v>3.66</v>
      </c>
      <c r="O360" s="455"/>
      <c r="P360" s="420">
        <v>3.52</v>
      </c>
      <c r="Q360" s="420">
        <v>3.8</v>
      </c>
    </row>
    <row r="361" ht="15.95" customHeight="1" spans="1:17">
      <c r="A361" s="338"/>
      <c r="B361" s="166"/>
      <c r="C361" s="339"/>
      <c r="D361" s="340"/>
      <c r="E361" s="343"/>
      <c r="F361" s="144" t="s">
        <v>1202</v>
      </c>
      <c r="G361" s="145" t="s">
        <v>123</v>
      </c>
      <c r="H361" s="145" t="s">
        <v>1421</v>
      </c>
      <c r="I361" s="146"/>
      <c r="J361" s="166"/>
      <c r="K361" s="166"/>
      <c r="L361" s="166"/>
      <c r="M361" s="403"/>
      <c r="N361" s="404"/>
      <c r="O361" s="455"/>
      <c r="P361" s="420"/>
      <c r="Q361" s="420"/>
    </row>
    <row r="362" ht="15.95" customHeight="1" spans="1:17">
      <c r="A362" s="338"/>
      <c r="B362" s="166"/>
      <c r="C362" s="339"/>
      <c r="D362" s="340"/>
      <c r="E362" s="343"/>
      <c r="F362" s="144" t="s">
        <v>1204</v>
      </c>
      <c r="G362" s="145" t="s">
        <v>123</v>
      </c>
      <c r="H362" s="145" t="s">
        <v>1411</v>
      </c>
      <c r="I362" s="146"/>
      <c r="J362" s="166"/>
      <c r="K362" s="166"/>
      <c r="L362" s="166"/>
      <c r="M362" s="403"/>
      <c r="N362" s="404"/>
      <c r="O362" s="455"/>
      <c r="P362" s="420"/>
      <c r="Q362" s="420"/>
    </row>
    <row r="363" ht="15.95" customHeight="1" spans="1:17">
      <c r="A363" s="338"/>
      <c r="B363" s="166"/>
      <c r="C363" s="339"/>
      <c r="D363" s="340"/>
      <c r="E363" s="343"/>
      <c r="F363" s="144" t="s">
        <v>1206</v>
      </c>
      <c r="G363" s="145" t="s">
        <v>123</v>
      </c>
      <c r="H363" s="145">
        <v>6</v>
      </c>
      <c r="I363" s="146"/>
      <c r="J363" s="166"/>
      <c r="K363" s="166"/>
      <c r="L363" s="166"/>
      <c r="M363" s="403"/>
      <c r="N363" s="404"/>
      <c r="O363" s="455"/>
      <c r="P363" s="420"/>
      <c r="Q363" s="420"/>
    </row>
    <row r="364" ht="15.95" customHeight="1" spans="1:17">
      <c r="A364" s="338"/>
      <c r="B364" s="166"/>
      <c r="C364" s="339"/>
      <c r="D364" s="340"/>
      <c r="E364" s="343"/>
      <c r="F364" s="144" t="s">
        <v>1207</v>
      </c>
      <c r="G364" s="145" t="s">
        <v>123</v>
      </c>
      <c r="H364" s="145">
        <v>2</v>
      </c>
      <c r="I364" s="146"/>
      <c r="J364" s="166"/>
      <c r="K364" s="166"/>
      <c r="L364" s="166"/>
      <c r="M364" s="403"/>
      <c r="N364" s="404"/>
      <c r="O364" s="455"/>
      <c r="P364" s="420"/>
      <c r="Q364" s="420"/>
    </row>
    <row r="365" ht="15.95" customHeight="1" spans="1:17">
      <c r="A365" s="338"/>
      <c r="B365" s="166"/>
      <c r="C365" s="339"/>
      <c r="D365" s="340"/>
      <c r="E365" s="343"/>
      <c r="F365" s="144" t="s">
        <v>1208</v>
      </c>
      <c r="G365" s="145" t="s">
        <v>123</v>
      </c>
      <c r="H365" s="145">
        <v>2018</v>
      </c>
      <c r="I365" s="146"/>
      <c r="J365" s="166"/>
      <c r="K365" s="166"/>
      <c r="L365" s="166"/>
      <c r="M365" s="403"/>
      <c r="N365" s="404"/>
      <c r="O365" s="455"/>
      <c r="P365" s="420"/>
      <c r="Q365" s="420"/>
    </row>
    <row r="366" ht="15.95" customHeight="1" spans="1:17">
      <c r="A366" s="338"/>
      <c r="B366" s="166"/>
      <c r="C366" s="339"/>
      <c r="D366" s="340"/>
      <c r="E366" s="343"/>
      <c r="F366" s="144" t="s">
        <v>1209</v>
      </c>
      <c r="G366" s="145" t="s">
        <v>123</v>
      </c>
      <c r="H366" s="1140" t="s">
        <v>1422</v>
      </c>
      <c r="I366" s="146"/>
      <c r="J366" s="166"/>
      <c r="K366" s="166"/>
      <c r="L366" s="166"/>
      <c r="M366" s="403"/>
      <c r="N366" s="404"/>
      <c r="O366" s="455"/>
      <c r="P366" s="420"/>
      <c r="Q366" s="420"/>
    </row>
    <row r="367" ht="15.95" customHeight="1" spans="1:17">
      <c r="A367" s="338"/>
      <c r="B367" s="166"/>
      <c r="C367" s="339"/>
      <c r="D367" s="340"/>
      <c r="E367" s="343"/>
      <c r="F367" s="144" t="s">
        <v>1211</v>
      </c>
      <c r="G367" s="145" t="s">
        <v>123</v>
      </c>
      <c r="H367" s="145" t="s">
        <v>1413</v>
      </c>
      <c r="I367" s="146"/>
      <c r="J367" s="166"/>
      <c r="K367" s="166"/>
      <c r="L367" s="166"/>
      <c r="M367" s="403"/>
      <c r="N367" s="404"/>
      <c r="O367" s="455"/>
      <c r="P367" s="420"/>
      <c r="Q367" s="420"/>
    </row>
    <row r="368" ht="15.95" customHeight="1" spans="1:17">
      <c r="A368" s="338"/>
      <c r="B368" s="166"/>
      <c r="C368" s="339"/>
      <c r="D368" s="340"/>
      <c r="E368" s="343"/>
      <c r="F368" s="144" t="s">
        <v>1213</v>
      </c>
      <c r="G368" s="145" t="s">
        <v>123</v>
      </c>
      <c r="H368" s="145" t="s">
        <v>1414</v>
      </c>
      <c r="I368" s="146"/>
      <c r="J368" s="166"/>
      <c r="K368" s="166"/>
      <c r="L368" s="166"/>
      <c r="M368" s="403"/>
      <c r="N368" s="404"/>
      <c r="O368" s="455"/>
      <c r="P368" s="420"/>
      <c r="Q368" s="420"/>
    </row>
    <row r="369" spans="1:17">
      <c r="A369" s="338"/>
      <c r="B369" s="166"/>
      <c r="C369" s="339"/>
      <c r="D369" s="340"/>
      <c r="E369" s="343"/>
      <c r="F369" s="144" t="s">
        <v>1215</v>
      </c>
      <c r="G369" s="145" t="s">
        <v>123</v>
      </c>
      <c r="H369" s="345"/>
      <c r="I369" s="405"/>
      <c r="J369" s="166"/>
      <c r="K369" s="166"/>
      <c r="L369" s="166"/>
      <c r="M369" s="403"/>
      <c r="N369" s="404"/>
      <c r="O369" s="455"/>
      <c r="P369" s="420"/>
      <c r="Q369" s="420"/>
    </row>
    <row r="370" ht="15.95" customHeight="1" spans="1:17">
      <c r="A370" s="338"/>
      <c r="B370" s="166"/>
      <c r="C370" s="339"/>
      <c r="D370" s="340"/>
      <c r="E370" s="343"/>
      <c r="F370" s="144" t="s">
        <v>1216</v>
      </c>
      <c r="G370" s="145" t="s">
        <v>123</v>
      </c>
      <c r="H370" s="345" t="s">
        <v>1423</v>
      </c>
      <c r="I370" s="405"/>
      <c r="J370" s="166"/>
      <c r="K370" s="166"/>
      <c r="L370" s="166"/>
      <c r="M370" s="403"/>
      <c r="N370" s="404"/>
      <c r="O370" s="455"/>
      <c r="P370" s="420"/>
      <c r="Q370" s="420"/>
    </row>
    <row r="371" ht="15.95" customHeight="1" spans="1:17">
      <c r="A371" s="338"/>
      <c r="B371" s="166"/>
      <c r="C371" s="339"/>
      <c r="D371" s="340"/>
      <c r="E371" s="343"/>
      <c r="F371" s="144" t="s">
        <v>5</v>
      </c>
      <c r="G371" s="145" t="s">
        <v>123</v>
      </c>
      <c r="H371" s="345" t="s">
        <v>1424</v>
      </c>
      <c r="I371" s="405"/>
      <c r="J371" s="166"/>
      <c r="K371" s="166"/>
      <c r="L371" s="166"/>
      <c r="M371" s="403"/>
      <c r="N371" s="404"/>
      <c r="O371" s="455"/>
      <c r="P371" s="420"/>
      <c r="Q371" s="420"/>
    </row>
    <row r="372" ht="29.25" customHeight="1" spans="1:17">
      <c r="A372" s="338"/>
      <c r="B372" s="166"/>
      <c r="C372" s="339"/>
      <c r="D372" s="340"/>
      <c r="E372" s="343"/>
      <c r="F372" s="144" t="s">
        <v>1222</v>
      </c>
      <c r="G372" s="145" t="s">
        <v>123</v>
      </c>
      <c r="H372" s="345" t="s">
        <v>1425</v>
      </c>
      <c r="I372" s="405"/>
      <c r="J372" s="166"/>
      <c r="K372" s="166"/>
      <c r="L372" s="166"/>
      <c r="M372" s="403"/>
      <c r="N372" s="404"/>
      <c r="O372" s="455"/>
      <c r="P372" s="420"/>
      <c r="Q372" s="420"/>
    </row>
    <row r="373" spans="1:17">
      <c r="A373" s="338"/>
      <c r="B373" s="166"/>
      <c r="C373" s="339"/>
      <c r="D373" s="340"/>
      <c r="E373" s="343"/>
      <c r="F373" s="351" t="s">
        <v>1230</v>
      </c>
      <c r="G373" s="145" t="s">
        <v>123</v>
      </c>
      <c r="H373" s="145" t="s">
        <v>1231</v>
      </c>
      <c r="I373" s="146"/>
      <c r="J373" s="166"/>
      <c r="K373" s="166"/>
      <c r="L373" s="166"/>
      <c r="M373" s="403"/>
      <c r="N373" s="404"/>
      <c r="O373" s="455"/>
      <c r="P373" s="420"/>
      <c r="Q373" s="420"/>
    </row>
    <row r="374" spans="1:17">
      <c r="A374" s="338"/>
      <c r="B374" s="166"/>
      <c r="C374" s="339"/>
      <c r="D374" s="340"/>
      <c r="E374" s="343"/>
      <c r="F374" s="349" t="s">
        <v>1232</v>
      </c>
      <c r="G374" s="145" t="s">
        <v>123</v>
      </c>
      <c r="H374" s="145" t="s">
        <v>1418</v>
      </c>
      <c r="I374" s="146"/>
      <c r="J374" s="166"/>
      <c r="K374" s="166"/>
      <c r="L374" s="166"/>
      <c r="M374" s="403"/>
      <c r="N374" s="404"/>
      <c r="O374" s="455"/>
      <c r="P374" s="420"/>
      <c r="Q374" s="420"/>
    </row>
    <row r="375" spans="1:17">
      <c r="A375" s="338"/>
      <c r="B375" s="166"/>
      <c r="C375" s="339"/>
      <c r="D375" s="340"/>
      <c r="E375" s="352"/>
      <c r="F375" s="350"/>
      <c r="G375" s="145" t="s">
        <v>123</v>
      </c>
      <c r="H375" s="431" t="s">
        <v>1419</v>
      </c>
      <c r="I375" s="443"/>
      <c r="J375" s="174"/>
      <c r="K375" s="174"/>
      <c r="L375" s="174"/>
      <c r="M375" s="406"/>
      <c r="N375" s="407"/>
      <c r="O375" s="455"/>
      <c r="P375" s="420"/>
      <c r="Q375" s="420"/>
    </row>
    <row r="376" ht="9.95" customHeight="1" spans="1:14">
      <c r="A376" s="338"/>
      <c r="B376" s="166"/>
      <c r="C376" s="339"/>
      <c r="D376" s="340"/>
      <c r="E376" s="419"/>
      <c r="F376" s="354"/>
      <c r="G376" s="354"/>
      <c r="H376" s="354"/>
      <c r="I376" s="354"/>
      <c r="J376" s="354"/>
      <c r="K376" s="354"/>
      <c r="L376" s="354"/>
      <c r="M376" s="354"/>
      <c r="N376" s="408"/>
    </row>
    <row r="377" ht="42" customHeight="1" spans="1:17">
      <c r="A377" s="338"/>
      <c r="B377" s="166"/>
      <c r="C377" s="339"/>
      <c r="D377" s="340"/>
      <c r="E377" s="341" t="s">
        <v>1322</v>
      </c>
      <c r="F377" s="144" t="s">
        <v>1199</v>
      </c>
      <c r="G377" s="145" t="s">
        <v>123</v>
      </c>
      <c r="H377" s="139" t="s">
        <v>1426</v>
      </c>
      <c r="I377" s="140"/>
      <c r="J377" s="175">
        <v>2018</v>
      </c>
      <c r="K377" s="175" t="s">
        <v>1201</v>
      </c>
      <c r="L377" s="175">
        <v>1</v>
      </c>
      <c r="M377" s="400">
        <f>N377</f>
        <v>3.5</v>
      </c>
      <c r="N377" s="401">
        <v>3.5</v>
      </c>
      <c r="O377" s="420"/>
      <c r="P377" s="420">
        <v>3.4</v>
      </c>
      <c r="Q377" s="420">
        <v>3.6</v>
      </c>
    </row>
    <row r="378" ht="15.95" customHeight="1" spans="1:18">
      <c r="A378" s="338"/>
      <c r="B378" s="166"/>
      <c r="C378" s="339"/>
      <c r="D378" s="340"/>
      <c r="E378" s="343"/>
      <c r="F378" s="144" t="s">
        <v>1202</v>
      </c>
      <c r="G378" s="145" t="s">
        <v>123</v>
      </c>
      <c r="H378" s="145" t="s">
        <v>1427</v>
      </c>
      <c r="I378" s="146"/>
      <c r="J378" s="166"/>
      <c r="K378" s="166"/>
      <c r="L378" s="166"/>
      <c r="M378" s="403"/>
      <c r="N378" s="404"/>
      <c r="O378" s="420"/>
      <c r="P378" s="420"/>
      <c r="Q378" s="420"/>
      <c r="R378" s="308"/>
    </row>
    <row r="379" ht="15.95" customHeight="1" spans="1:18">
      <c r="A379" s="338"/>
      <c r="B379" s="166"/>
      <c r="C379" s="339"/>
      <c r="D379" s="340"/>
      <c r="E379" s="343"/>
      <c r="F379" s="144" t="s">
        <v>1204</v>
      </c>
      <c r="G379" s="145" t="s">
        <v>123</v>
      </c>
      <c r="H379" s="145" t="s">
        <v>1411</v>
      </c>
      <c r="I379" s="146"/>
      <c r="J379" s="166"/>
      <c r="K379" s="166"/>
      <c r="L379" s="166"/>
      <c r="M379" s="403"/>
      <c r="N379" s="404"/>
      <c r="O379" s="420"/>
      <c r="P379" s="420"/>
      <c r="Q379" s="420"/>
      <c r="R379" s="307"/>
    </row>
    <row r="380" ht="15.95" customHeight="1" spans="1:18">
      <c r="A380" s="338"/>
      <c r="B380" s="166"/>
      <c r="C380" s="339"/>
      <c r="D380" s="340"/>
      <c r="E380" s="343"/>
      <c r="F380" s="144" t="s">
        <v>1206</v>
      </c>
      <c r="G380" s="145" t="s">
        <v>123</v>
      </c>
      <c r="H380" s="145">
        <v>6</v>
      </c>
      <c r="I380" s="146"/>
      <c r="J380" s="166"/>
      <c r="K380" s="166"/>
      <c r="L380" s="166"/>
      <c r="M380" s="403"/>
      <c r="N380" s="404"/>
      <c r="O380" s="420"/>
      <c r="P380" s="420"/>
      <c r="Q380" s="420"/>
      <c r="R380" s="307"/>
    </row>
    <row r="381" ht="15.95" customHeight="1" spans="1:18">
      <c r="A381" s="338"/>
      <c r="B381" s="166"/>
      <c r="C381" s="339"/>
      <c r="D381" s="340"/>
      <c r="E381" s="343"/>
      <c r="F381" s="144" t="s">
        <v>1207</v>
      </c>
      <c r="G381" s="145" t="s">
        <v>123</v>
      </c>
      <c r="H381" s="145">
        <v>2</v>
      </c>
      <c r="I381" s="146"/>
      <c r="J381" s="166"/>
      <c r="K381" s="166"/>
      <c r="L381" s="166"/>
      <c r="M381" s="403"/>
      <c r="N381" s="404"/>
      <c r="O381" s="420"/>
      <c r="P381" s="420"/>
      <c r="Q381" s="420"/>
      <c r="R381" s="307"/>
    </row>
    <row r="382" ht="15.95" customHeight="1" spans="1:18">
      <c r="A382" s="338"/>
      <c r="B382" s="166"/>
      <c r="C382" s="339"/>
      <c r="D382" s="340"/>
      <c r="E382" s="343"/>
      <c r="F382" s="144" t="s">
        <v>1208</v>
      </c>
      <c r="G382" s="145" t="s">
        <v>123</v>
      </c>
      <c r="H382" s="145">
        <v>2018</v>
      </c>
      <c r="I382" s="146"/>
      <c r="J382" s="166"/>
      <c r="K382" s="166"/>
      <c r="L382" s="166"/>
      <c r="M382" s="403"/>
      <c r="N382" s="404"/>
      <c r="O382" s="420"/>
      <c r="P382" s="420"/>
      <c r="Q382" s="420"/>
      <c r="R382" s="307"/>
    </row>
    <row r="383" ht="15.95" customHeight="1" spans="1:18">
      <c r="A383" s="338"/>
      <c r="B383" s="166"/>
      <c r="C383" s="339"/>
      <c r="D383" s="340"/>
      <c r="E383" s="343"/>
      <c r="F383" s="144" t="s">
        <v>1209</v>
      </c>
      <c r="G383" s="145" t="s">
        <v>123</v>
      </c>
      <c r="H383" s="1140" t="s">
        <v>1428</v>
      </c>
      <c r="I383" s="146"/>
      <c r="J383" s="166"/>
      <c r="K383" s="166"/>
      <c r="L383" s="166"/>
      <c r="M383" s="403"/>
      <c r="N383" s="404"/>
      <c r="O383" s="420"/>
      <c r="P383" s="420"/>
      <c r="Q383" s="420"/>
      <c r="R383" s="307"/>
    </row>
    <row r="384" ht="15.95" customHeight="1" spans="1:18">
      <c r="A384" s="338"/>
      <c r="B384" s="166"/>
      <c r="C384" s="339"/>
      <c r="D384" s="340"/>
      <c r="E384" s="343"/>
      <c r="F384" s="144" t="s">
        <v>1211</v>
      </c>
      <c r="G384" s="145" t="s">
        <v>123</v>
      </c>
      <c r="H384" s="145" t="s">
        <v>1413</v>
      </c>
      <c r="I384" s="146"/>
      <c r="J384" s="166"/>
      <c r="K384" s="166"/>
      <c r="L384" s="166"/>
      <c r="M384" s="403"/>
      <c r="N384" s="404"/>
      <c r="O384" s="420"/>
      <c r="P384" s="420"/>
      <c r="Q384" s="420"/>
      <c r="R384" s="307"/>
    </row>
    <row r="385" ht="15.95" customHeight="1" spans="1:18">
      <c r="A385" s="338"/>
      <c r="B385" s="166"/>
      <c r="C385" s="339"/>
      <c r="D385" s="340"/>
      <c r="E385" s="343"/>
      <c r="F385" s="144" t="s">
        <v>1213</v>
      </c>
      <c r="G385" s="145" t="s">
        <v>123</v>
      </c>
      <c r="H385" s="145" t="s">
        <v>1414</v>
      </c>
      <c r="I385" s="146"/>
      <c r="J385" s="166"/>
      <c r="K385" s="166"/>
      <c r="L385" s="166"/>
      <c r="M385" s="403"/>
      <c r="N385" s="404"/>
      <c r="O385" s="420"/>
      <c r="P385" s="420"/>
      <c r="Q385" s="420"/>
      <c r="R385" s="307"/>
    </row>
    <row r="386" spans="1:18">
      <c r="A386" s="338"/>
      <c r="B386" s="166"/>
      <c r="C386" s="339"/>
      <c r="D386" s="340"/>
      <c r="E386" s="343"/>
      <c r="F386" s="144" t="s">
        <v>1215</v>
      </c>
      <c r="G386" s="145"/>
      <c r="H386" s="345"/>
      <c r="I386" s="448"/>
      <c r="J386" s="166"/>
      <c r="K386" s="166"/>
      <c r="L386" s="166"/>
      <c r="M386" s="403"/>
      <c r="N386" s="404"/>
      <c r="O386" s="420"/>
      <c r="P386" s="420"/>
      <c r="Q386" s="420"/>
      <c r="R386" s="307"/>
    </row>
    <row r="387" ht="15.95" customHeight="1" spans="1:18">
      <c r="A387" s="338"/>
      <c r="B387" s="166"/>
      <c r="C387" s="339"/>
      <c r="D387" s="340"/>
      <c r="E387" s="343"/>
      <c r="F387" s="144" t="s">
        <v>1216</v>
      </c>
      <c r="G387" s="145" t="s">
        <v>123</v>
      </c>
      <c r="H387" s="345" t="s">
        <v>1429</v>
      </c>
      <c r="I387" s="146"/>
      <c r="J387" s="166"/>
      <c r="K387" s="166"/>
      <c r="L387" s="166"/>
      <c r="M387" s="403"/>
      <c r="N387" s="404"/>
      <c r="O387" s="420"/>
      <c r="P387" s="420"/>
      <c r="Q387" s="420"/>
      <c r="R387" s="307"/>
    </row>
    <row r="388" ht="15.95" customHeight="1" spans="1:18">
      <c r="A388" s="338"/>
      <c r="B388" s="166"/>
      <c r="C388" s="339"/>
      <c r="D388" s="340"/>
      <c r="E388" s="343"/>
      <c r="F388" s="144" t="s">
        <v>5</v>
      </c>
      <c r="G388" s="145" t="s">
        <v>123</v>
      </c>
      <c r="H388" s="345" t="s">
        <v>1430</v>
      </c>
      <c r="I388" s="146"/>
      <c r="J388" s="166"/>
      <c r="K388" s="166"/>
      <c r="L388" s="166"/>
      <c r="M388" s="403"/>
      <c r="N388" s="404"/>
      <c r="O388" s="420"/>
      <c r="P388" s="420"/>
      <c r="Q388" s="420"/>
      <c r="R388" s="307"/>
    </row>
    <row r="389" ht="29.25" customHeight="1" spans="1:18">
      <c r="A389" s="338"/>
      <c r="B389" s="166"/>
      <c r="C389" s="339"/>
      <c r="D389" s="340"/>
      <c r="E389" s="343"/>
      <c r="F389" s="144" t="s">
        <v>1222</v>
      </c>
      <c r="G389" s="145" t="s">
        <v>123</v>
      </c>
      <c r="H389" s="345" t="s">
        <v>1431</v>
      </c>
      <c r="I389" s="146"/>
      <c r="J389" s="166"/>
      <c r="K389" s="166"/>
      <c r="L389" s="166"/>
      <c r="M389" s="403"/>
      <c r="N389" s="404"/>
      <c r="O389" s="420"/>
      <c r="P389" s="420"/>
      <c r="Q389" s="420"/>
      <c r="R389" s="307"/>
    </row>
    <row r="390" spans="1:18">
      <c r="A390" s="338"/>
      <c r="B390" s="166"/>
      <c r="C390" s="339"/>
      <c r="D390" s="340"/>
      <c r="E390" s="343"/>
      <c r="F390" s="351" t="s">
        <v>1230</v>
      </c>
      <c r="G390" s="145" t="s">
        <v>123</v>
      </c>
      <c r="H390" s="145" t="s">
        <v>1231</v>
      </c>
      <c r="I390" s="146"/>
      <c r="J390" s="166"/>
      <c r="K390" s="166"/>
      <c r="L390" s="166"/>
      <c r="M390" s="403"/>
      <c r="N390" s="404"/>
      <c r="O390" s="420"/>
      <c r="P390" s="420"/>
      <c r="Q390" s="420"/>
      <c r="R390" s="307"/>
    </row>
    <row r="391" spans="1:18">
      <c r="A391" s="338"/>
      <c r="B391" s="166"/>
      <c r="C391" s="339"/>
      <c r="D391" s="340"/>
      <c r="E391" s="343"/>
      <c r="F391" s="349" t="s">
        <v>1232</v>
      </c>
      <c r="G391" s="145" t="s">
        <v>123</v>
      </c>
      <c r="H391" s="145" t="s">
        <v>1418</v>
      </c>
      <c r="I391" s="146"/>
      <c r="J391" s="166"/>
      <c r="K391" s="166"/>
      <c r="L391" s="166"/>
      <c r="M391" s="403"/>
      <c r="N391" s="404"/>
      <c r="O391" s="420"/>
      <c r="P391" s="420"/>
      <c r="Q391" s="420"/>
      <c r="R391" s="307"/>
    </row>
    <row r="392" spans="1:18">
      <c r="A392" s="338"/>
      <c r="B392" s="166"/>
      <c r="C392" s="339"/>
      <c r="D392" s="340"/>
      <c r="E392" s="352"/>
      <c r="F392" s="350"/>
      <c r="G392" s="145" t="s">
        <v>123</v>
      </c>
      <c r="H392" s="431" t="s">
        <v>1419</v>
      </c>
      <c r="I392" s="443"/>
      <c r="J392" s="174"/>
      <c r="K392" s="174"/>
      <c r="L392" s="174"/>
      <c r="M392" s="406"/>
      <c r="N392" s="407"/>
      <c r="O392" s="420"/>
      <c r="P392" s="420"/>
      <c r="Q392" s="420"/>
      <c r="R392" s="307"/>
    </row>
    <row r="393" ht="9.95" customHeight="1" spans="1:14">
      <c r="A393" s="338"/>
      <c r="B393" s="166"/>
      <c r="C393" s="339"/>
      <c r="D393" s="340"/>
      <c r="E393" s="449"/>
      <c r="F393" s="354"/>
      <c r="G393" s="354"/>
      <c r="H393" s="354"/>
      <c r="I393" s="354"/>
      <c r="J393" s="354"/>
      <c r="K393" s="354"/>
      <c r="L393" s="354"/>
      <c r="M393" s="354"/>
      <c r="N393" s="408"/>
    </row>
    <row r="394" ht="41.25" customHeight="1" spans="1:17">
      <c r="A394" s="338"/>
      <c r="B394" s="166"/>
      <c r="C394" s="339"/>
      <c r="D394" s="340"/>
      <c r="E394" s="450" t="s">
        <v>1334</v>
      </c>
      <c r="F394" s="144" t="s">
        <v>1199</v>
      </c>
      <c r="G394" s="145" t="s">
        <v>123</v>
      </c>
      <c r="H394" s="139" t="s">
        <v>1432</v>
      </c>
      <c r="I394" s="140"/>
      <c r="J394" s="167">
        <v>2019</v>
      </c>
      <c r="K394" s="167" t="s">
        <v>1201</v>
      </c>
      <c r="L394" s="167">
        <v>1</v>
      </c>
      <c r="M394" s="453">
        <f>N394</f>
        <v>3.71</v>
      </c>
      <c r="N394" s="454">
        <v>3.71</v>
      </c>
      <c r="O394" s="420"/>
      <c r="P394" s="420">
        <v>3.52</v>
      </c>
      <c r="Q394" s="420">
        <v>3.9</v>
      </c>
    </row>
    <row r="395" ht="15.95" customHeight="1" spans="1:17">
      <c r="A395" s="338"/>
      <c r="B395" s="166"/>
      <c r="C395" s="339"/>
      <c r="D395" s="340"/>
      <c r="E395" s="451"/>
      <c r="F395" s="144" t="s">
        <v>1202</v>
      </c>
      <c r="G395" s="145" t="s">
        <v>123</v>
      </c>
      <c r="H395" s="145" t="s">
        <v>1433</v>
      </c>
      <c r="I395" s="146"/>
      <c r="J395" s="167"/>
      <c r="K395" s="167"/>
      <c r="L395" s="167"/>
      <c r="M395" s="453"/>
      <c r="N395" s="454"/>
      <c r="O395" s="420"/>
      <c r="P395" s="420"/>
      <c r="Q395" s="420"/>
    </row>
    <row r="396" ht="15.95" customHeight="1" spans="1:17">
      <c r="A396" s="338"/>
      <c r="B396" s="166"/>
      <c r="C396" s="339"/>
      <c r="D396" s="340"/>
      <c r="E396" s="451"/>
      <c r="F396" s="144" t="s">
        <v>1204</v>
      </c>
      <c r="G396" s="145" t="s">
        <v>123</v>
      </c>
      <c r="H396" s="145" t="s">
        <v>1411</v>
      </c>
      <c r="I396" s="146"/>
      <c r="J396" s="167"/>
      <c r="K396" s="167"/>
      <c r="L396" s="167"/>
      <c r="M396" s="453"/>
      <c r="N396" s="454"/>
      <c r="O396" s="420"/>
      <c r="P396" s="420"/>
      <c r="Q396" s="420"/>
    </row>
    <row r="397" ht="15.95" customHeight="1" spans="1:17">
      <c r="A397" s="338"/>
      <c r="B397" s="166"/>
      <c r="C397" s="339"/>
      <c r="D397" s="340"/>
      <c r="E397" s="451"/>
      <c r="F397" s="144" t="s">
        <v>1206</v>
      </c>
      <c r="G397" s="145" t="s">
        <v>123</v>
      </c>
      <c r="H397" s="145">
        <v>7</v>
      </c>
      <c r="I397" s="146"/>
      <c r="J397" s="167"/>
      <c r="K397" s="167"/>
      <c r="L397" s="167"/>
      <c r="M397" s="453"/>
      <c r="N397" s="454"/>
      <c r="O397" s="420"/>
      <c r="P397" s="420"/>
      <c r="Q397" s="420"/>
    </row>
    <row r="398" ht="15.95" customHeight="1" spans="1:17">
      <c r="A398" s="338"/>
      <c r="B398" s="166"/>
      <c r="C398" s="339"/>
      <c r="D398" s="340"/>
      <c r="E398" s="451"/>
      <c r="F398" s="144" t="s">
        <v>1207</v>
      </c>
      <c r="G398" s="145" t="s">
        <v>123</v>
      </c>
      <c r="H398" s="145">
        <v>1</v>
      </c>
      <c r="I398" s="146"/>
      <c r="J398" s="167"/>
      <c r="K398" s="167"/>
      <c r="L398" s="167"/>
      <c r="M398" s="453"/>
      <c r="N398" s="454"/>
      <c r="O398" s="420"/>
      <c r="P398" s="420"/>
      <c r="Q398" s="420"/>
    </row>
    <row r="399" ht="15.95" customHeight="1" spans="1:17">
      <c r="A399" s="338"/>
      <c r="B399" s="166"/>
      <c r="C399" s="339"/>
      <c r="D399" s="340"/>
      <c r="E399" s="451"/>
      <c r="F399" s="144" t="s">
        <v>1208</v>
      </c>
      <c r="G399" s="145" t="s">
        <v>123</v>
      </c>
      <c r="H399" s="145">
        <v>2019</v>
      </c>
      <c r="I399" s="146"/>
      <c r="J399" s="167"/>
      <c r="K399" s="167"/>
      <c r="L399" s="167"/>
      <c r="M399" s="453"/>
      <c r="N399" s="454"/>
      <c r="O399" s="420"/>
      <c r="P399" s="420"/>
      <c r="Q399" s="420"/>
    </row>
    <row r="400" ht="15.95" customHeight="1" spans="1:17">
      <c r="A400" s="338"/>
      <c r="B400" s="166"/>
      <c r="C400" s="339"/>
      <c r="D400" s="340"/>
      <c r="E400" s="451"/>
      <c r="F400" s="144" t="s">
        <v>1209</v>
      </c>
      <c r="G400" s="145" t="s">
        <v>123</v>
      </c>
      <c r="H400" s="1140" t="s">
        <v>1434</v>
      </c>
      <c r="I400" s="146"/>
      <c r="J400" s="167"/>
      <c r="K400" s="167"/>
      <c r="L400" s="167"/>
      <c r="M400" s="453"/>
      <c r="N400" s="454"/>
      <c r="O400" s="420"/>
      <c r="P400" s="420"/>
      <c r="Q400" s="420"/>
    </row>
    <row r="401" ht="15.95" customHeight="1" spans="1:17">
      <c r="A401" s="338"/>
      <c r="B401" s="166"/>
      <c r="C401" s="339"/>
      <c r="D401" s="340"/>
      <c r="E401" s="451"/>
      <c r="F401" s="144" t="s">
        <v>1211</v>
      </c>
      <c r="G401" s="145" t="s">
        <v>123</v>
      </c>
      <c r="H401" s="145" t="s">
        <v>1413</v>
      </c>
      <c r="I401" s="146"/>
      <c r="J401" s="167"/>
      <c r="K401" s="167"/>
      <c r="L401" s="167"/>
      <c r="M401" s="453"/>
      <c r="N401" s="454"/>
      <c r="O401" s="420"/>
      <c r="P401" s="420"/>
      <c r="Q401" s="420"/>
    </row>
    <row r="402" ht="15.95" customHeight="1" spans="1:17">
      <c r="A402" s="338"/>
      <c r="B402" s="166"/>
      <c r="C402" s="339"/>
      <c r="D402" s="340"/>
      <c r="E402" s="451"/>
      <c r="F402" s="144" t="s">
        <v>1213</v>
      </c>
      <c r="G402" s="145" t="s">
        <v>123</v>
      </c>
      <c r="H402" s="145" t="s">
        <v>1435</v>
      </c>
      <c r="I402" s="146"/>
      <c r="J402" s="167"/>
      <c r="K402" s="167"/>
      <c r="L402" s="167"/>
      <c r="M402" s="453"/>
      <c r="N402" s="454"/>
      <c r="O402" s="420"/>
      <c r="P402" s="420"/>
      <c r="Q402" s="420"/>
    </row>
    <row r="403" spans="1:17">
      <c r="A403" s="338"/>
      <c r="B403" s="166"/>
      <c r="C403" s="339"/>
      <c r="D403" s="340"/>
      <c r="E403" s="451"/>
      <c r="F403" s="144" t="s">
        <v>1215</v>
      </c>
      <c r="G403" s="145" t="s">
        <v>123</v>
      </c>
      <c r="H403" s="345" t="s">
        <v>1436</v>
      </c>
      <c r="I403" s="146"/>
      <c r="J403" s="167"/>
      <c r="K403" s="167"/>
      <c r="L403" s="167"/>
      <c r="M403" s="453"/>
      <c r="N403" s="454"/>
      <c r="O403" s="420"/>
      <c r="P403" s="420"/>
      <c r="Q403" s="420"/>
    </row>
    <row r="404" ht="15.95" customHeight="1" spans="1:17">
      <c r="A404" s="338"/>
      <c r="B404" s="166"/>
      <c r="C404" s="339"/>
      <c r="D404" s="340"/>
      <c r="E404" s="451"/>
      <c r="F404" s="144" t="s">
        <v>1216</v>
      </c>
      <c r="G404" s="145" t="s">
        <v>123</v>
      </c>
      <c r="H404" s="345" t="s">
        <v>1437</v>
      </c>
      <c r="I404" s="146"/>
      <c r="J404" s="167"/>
      <c r="K404" s="167"/>
      <c r="L404" s="167"/>
      <c r="M404" s="453"/>
      <c r="N404" s="454"/>
      <c r="O404" s="420"/>
      <c r="P404" s="420"/>
      <c r="Q404" s="420"/>
    </row>
    <row r="405" ht="15.95" customHeight="1" spans="1:17">
      <c r="A405" s="338"/>
      <c r="B405" s="166"/>
      <c r="C405" s="339"/>
      <c r="D405" s="340"/>
      <c r="E405" s="451"/>
      <c r="F405" s="144" t="s">
        <v>5</v>
      </c>
      <c r="G405" s="145" t="s">
        <v>123</v>
      </c>
      <c r="H405" s="345" t="s">
        <v>1438</v>
      </c>
      <c r="I405" s="146"/>
      <c r="J405" s="167"/>
      <c r="K405" s="167"/>
      <c r="L405" s="167"/>
      <c r="M405" s="453"/>
      <c r="N405" s="454"/>
      <c r="O405" s="420"/>
      <c r="P405" s="420"/>
      <c r="Q405" s="420"/>
    </row>
    <row r="406" ht="29.25" customHeight="1" spans="1:17">
      <c r="A406" s="338"/>
      <c r="B406" s="166"/>
      <c r="C406" s="339"/>
      <c r="D406" s="340"/>
      <c r="E406" s="451"/>
      <c r="F406" s="144" t="s">
        <v>1222</v>
      </c>
      <c r="G406" s="145" t="s">
        <v>123</v>
      </c>
      <c r="H406" s="345" t="s">
        <v>1439</v>
      </c>
      <c r="I406" s="146"/>
      <c r="J406" s="167"/>
      <c r="K406" s="167"/>
      <c r="L406" s="167"/>
      <c r="M406" s="453"/>
      <c r="N406" s="454"/>
      <c r="O406" s="420"/>
      <c r="P406" s="420"/>
      <c r="Q406" s="420"/>
    </row>
    <row r="407" spans="1:17">
      <c r="A407" s="338"/>
      <c r="B407" s="166"/>
      <c r="C407" s="339"/>
      <c r="D407" s="340"/>
      <c r="E407" s="451"/>
      <c r="F407" s="351" t="s">
        <v>1230</v>
      </c>
      <c r="G407" s="145" t="s">
        <v>123</v>
      </c>
      <c r="H407" s="145" t="s">
        <v>1231</v>
      </c>
      <c r="I407" s="146"/>
      <c r="J407" s="167"/>
      <c r="K407" s="167"/>
      <c r="L407" s="167"/>
      <c r="M407" s="453"/>
      <c r="N407" s="454"/>
      <c r="O407" s="420"/>
      <c r="P407" s="420"/>
      <c r="Q407" s="420"/>
    </row>
    <row r="408" spans="1:17">
      <c r="A408" s="338"/>
      <c r="B408" s="166"/>
      <c r="C408" s="339"/>
      <c r="D408" s="340"/>
      <c r="E408" s="451"/>
      <c r="F408" s="349" t="s">
        <v>1232</v>
      </c>
      <c r="G408" s="145" t="s">
        <v>123</v>
      </c>
      <c r="H408" s="145" t="s">
        <v>1418</v>
      </c>
      <c r="I408" s="146"/>
      <c r="J408" s="167"/>
      <c r="K408" s="167"/>
      <c r="L408" s="167"/>
      <c r="M408" s="453"/>
      <c r="N408" s="454"/>
      <c r="O408" s="420"/>
      <c r="P408" s="420"/>
      <c r="Q408" s="420"/>
    </row>
    <row r="409" spans="1:14">
      <c r="A409" s="338"/>
      <c r="B409" s="166"/>
      <c r="C409" s="339"/>
      <c r="D409" s="340"/>
      <c r="E409" s="452"/>
      <c r="F409" s="350"/>
      <c r="G409" s="145" t="s">
        <v>123</v>
      </c>
      <c r="H409" s="431" t="s">
        <v>1419</v>
      </c>
      <c r="I409" s="443"/>
      <c r="J409" s="167"/>
      <c r="K409" s="167"/>
      <c r="L409" s="167"/>
      <c r="M409" s="453"/>
      <c r="N409" s="454"/>
    </row>
    <row r="410" ht="9.95" customHeight="1" spans="1:14">
      <c r="A410" s="338"/>
      <c r="B410" s="166"/>
      <c r="C410" s="339"/>
      <c r="D410" s="340"/>
      <c r="E410" s="449"/>
      <c r="F410" s="354"/>
      <c r="G410" s="354"/>
      <c r="H410" s="354"/>
      <c r="I410" s="354"/>
      <c r="J410" s="354"/>
      <c r="K410" s="354"/>
      <c r="L410" s="354"/>
      <c r="M410" s="354"/>
      <c r="N410" s="408"/>
    </row>
    <row r="411" ht="37.9" customHeight="1" spans="1:17">
      <c r="A411" s="338"/>
      <c r="B411" s="166"/>
      <c r="C411" s="339"/>
      <c r="D411" s="340"/>
      <c r="E411" s="450" t="s">
        <v>1343</v>
      </c>
      <c r="F411" s="144" t="s">
        <v>1199</v>
      </c>
      <c r="G411" s="145" t="s">
        <v>123</v>
      </c>
      <c r="H411" s="139" t="s">
        <v>1440</v>
      </c>
      <c r="I411" s="140"/>
      <c r="J411" s="167">
        <v>2019</v>
      </c>
      <c r="K411" s="167" t="s">
        <v>1201</v>
      </c>
      <c r="L411" s="167">
        <v>1</v>
      </c>
      <c r="M411" s="453">
        <f>N411</f>
        <v>3.71</v>
      </c>
      <c r="N411" s="454">
        <v>3.71</v>
      </c>
      <c r="O411" s="420"/>
      <c r="P411" s="420">
        <v>3.52</v>
      </c>
      <c r="Q411" s="420">
        <v>3.9</v>
      </c>
    </row>
    <row r="412" ht="15.95" customHeight="1" spans="1:17">
      <c r="A412" s="338"/>
      <c r="B412" s="166"/>
      <c r="C412" s="339"/>
      <c r="D412" s="340"/>
      <c r="E412" s="451"/>
      <c r="F412" s="144" t="s">
        <v>1202</v>
      </c>
      <c r="G412" s="145" t="s">
        <v>123</v>
      </c>
      <c r="H412" s="145" t="s">
        <v>1441</v>
      </c>
      <c r="I412" s="146"/>
      <c r="J412" s="167"/>
      <c r="K412" s="167"/>
      <c r="L412" s="167"/>
      <c r="M412" s="453"/>
      <c r="N412" s="454"/>
      <c r="O412" s="420"/>
      <c r="P412" s="420"/>
      <c r="Q412" s="420"/>
    </row>
    <row r="413" ht="15.95" customHeight="1" spans="1:17">
      <c r="A413" s="338"/>
      <c r="B413" s="166"/>
      <c r="C413" s="339"/>
      <c r="D413" s="340"/>
      <c r="E413" s="451"/>
      <c r="F413" s="144" t="s">
        <v>1204</v>
      </c>
      <c r="G413" s="145" t="s">
        <v>123</v>
      </c>
      <c r="H413" s="145" t="s">
        <v>1411</v>
      </c>
      <c r="I413" s="146"/>
      <c r="J413" s="167"/>
      <c r="K413" s="167"/>
      <c r="L413" s="167"/>
      <c r="M413" s="453"/>
      <c r="N413" s="454"/>
      <c r="O413" s="420"/>
      <c r="P413" s="420"/>
      <c r="Q413" s="420"/>
    </row>
    <row r="414" ht="15.95" customHeight="1" spans="1:17">
      <c r="A414" s="338"/>
      <c r="B414" s="166"/>
      <c r="C414" s="339"/>
      <c r="D414" s="340"/>
      <c r="E414" s="451"/>
      <c r="F414" s="144" t="s">
        <v>1206</v>
      </c>
      <c r="G414" s="145" t="s">
        <v>123</v>
      </c>
      <c r="H414" s="145">
        <v>7</v>
      </c>
      <c r="I414" s="146"/>
      <c r="J414" s="167"/>
      <c r="K414" s="167"/>
      <c r="L414" s="167"/>
      <c r="M414" s="453"/>
      <c r="N414" s="454"/>
      <c r="O414" s="420"/>
      <c r="P414" s="420"/>
      <c r="Q414" s="420"/>
    </row>
    <row r="415" ht="15.95" customHeight="1" spans="1:17">
      <c r="A415" s="338"/>
      <c r="B415" s="166"/>
      <c r="C415" s="339"/>
      <c r="D415" s="340"/>
      <c r="E415" s="451"/>
      <c r="F415" s="144" t="s">
        <v>1207</v>
      </c>
      <c r="G415" s="145" t="s">
        <v>123</v>
      </c>
      <c r="H415" s="145">
        <v>1</v>
      </c>
      <c r="I415" s="146"/>
      <c r="J415" s="167"/>
      <c r="K415" s="167"/>
      <c r="L415" s="167"/>
      <c r="M415" s="453"/>
      <c r="N415" s="454"/>
      <c r="O415" s="420"/>
      <c r="P415" s="420"/>
      <c r="Q415" s="420"/>
    </row>
    <row r="416" ht="15.95" customHeight="1" spans="1:17">
      <c r="A416" s="338"/>
      <c r="B416" s="166"/>
      <c r="C416" s="339"/>
      <c r="D416" s="340"/>
      <c r="E416" s="451"/>
      <c r="F416" s="144" t="s">
        <v>1208</v>
      </c>
      <c r="G416" s="145" t="s">
        <v>123</v>
      </c>
      <c r="H416" s="145">
        <v>2019</v>
      </c>
      <c r="I416" s="146"/>
      <c r="J416" s="167"/>
      <c r="K416" s="167"/>
      <c r="L416" s="167"/>
      <c r="M416" s="453"/>
      <c r="N416" s="454"/>
      <c r="O416" s="420"/>
      <c r="P416" s="420"/>
      <c r="Q416" s="420"/>
    </row>
    <row r="417" ht="15.95" customHeight="1" spans="1:17">
      <c r="A417" s="338"/>
      <c r="B417" s="166"/>
      <c r="C417" s="339"/>
      <c r="D417" s="340"/>
      <c r="E417" s="451"/>
      <c r="F417" s="144" t="s">
        <v>1209</v>
      </c>
      <c r="G417" s="145" t="s">
        <v>123</v>
      </c>
      <c r="H417" s="1140" t="s">
        <v>1442</v>
      </c>
      <c r="I417" s="146"/>
      <c r="J417" s="167"/>
      <c r="K417" s="167"/>
      <c r="L417" s="167"/>
      <c r="M417" s="453"/>
      <c r="N417" s="454"/>
      <c r="O417" s="420"/>
      <c r="P417" s="420"/>
      <c r="Q417" s="420"/>
    </row>
    <row r="418" ht="15.95" customHeight="1" spans="1:17">
      <c r="A418" s="338"/>
      <c r="B418" s="166"/>
      <c r="C418" s="339"/>
      <c r="D418" s="340"/>
      <c r="E418" s="451"/>
      <c r="F418" s="144" t="s">
        <v>1211</v>
      </c>
      <c r="G418" s="145" t="s">
        <v>123</v>
      </c>
      <c r="H418" s="145" t="s">
        <v>1413</v>
      </c>
      <c r="I418" s="146"/>
      <c r="J418" s="167"/>
      <c r="K418" s="167"/>
      <c r="L418" s="167"/>
      <c r="M418" s="453"/>
      <c r="N418" s="454"/>
      <c r="O418" s="420"/>
      <c r="P418" s="420"/>
      <c r="Q418" s="420"/>
    </row>
    <row r="419" ht="15.95" customHeight="1" spans="1:17">
      <c r="A419" s="338"/>
      <c r="B419" s="166"/>
      <c r="C419" s="339"/>
      <c r="D419" s="340"/>
      <c r="E419" s="451"/>
      <c r="F419" s="144" t="s">
        <v>1213</v>
      </c>
      <c r="G419" s="145" t="s">
        <v>123</v>
      </c>
      <c r="H419" s="145" t="s">
        <v>1435</v>
      </c>
      <c r="I419" s="146"/>
      <c r="J419" s="167"/>
      <c r="K419" s="167"/>
      <c r="L419" s="167"/>
      <c r="M419" s="453"/>
      <c r="N419" s="454"/>
      <c r="O419" s="420"/>
      <c r="P419" s="420"/>
      <c r="Q419" s="420"/>
    </row>
    <row r="420" spans="1:17">
      <c r="A420" s="338"/>
      <c r="B420" s="166"/>
      <c r="C420" s="339"/>
      <c r="D420" s="340"/>
      <c r="E420" s="451"/>
      <c r="F420" s="144" t="s">
        <v>1215</v>
      </c>
      <c r="G420" s="145" t="s">
        <v>123</v>
      </c>
      <c r="H420" s="345" t="s">
        <v>1443</v>
      </c>
      <c r="I420" s="146"/>
      <c r="J420" s="167"/>
      <c r="K420" s="167"/>
      <c r="L420" s="167"/>
      <c r="M420" s="453"/>
      <c r="N420" s="454"/>
      <c r="O420" s="420"/>
      <c r="P420" s="420"/>
      <c r="Q420" s="420"/>
    </row>
    <row r="421" ht="15.95" customHeight="1" spans="1:17">
      <c r="A421" s="338"/>
      <c r="B421" s="166"/>
      <c r="C421" s="339"/>
      <c r="D421" s="340"/>
      <c r="E421" s="451"/>
      <c r="F421" s="144" t="s">
        <v>1216</v>
      </c>
      <c r="G421" s="145" t="s">
        <v>123</v>
      </c>
      <c r="H421" s="345" t="s">
        <v>1444</v>
      </c>
      <c r="I421" s="146"/>
      <c r="J421" s="167"/>
      <c r="K421" s="167"/>
      <c r="L421" s="167"/>
      <c r="M421" s="453"/>
      <c r="N421" s="454"/>
      <c r="O421" s="420"/>
      <c r="P421" s="420"/>
      <c r="Q421" s="420"/>
    </row>
    <row r="422" ht="15.95" customHeight="1" spans="1:17">
      <c r="A422" s="338"/>
      <c r="B422" s="166"/>
      <c r="C422" s="339"/>
      <c r="D422" s="340"/>
      <c r="E422" s="451"/>
      <c r="F422" s="144" t="s">
        <v>5</v>
      </c>
      <c r="G422" s="145" t="s">
        <v>123</v>
      </c>
      <c r="H422" s="345" t="s">
        <v>1445</v>
      </c>
      <c r="I422" s="146"/>
      <c r="J422" s="167"/>
      <c r="K422" s="167"/>
      <c r="L422" s="167"/>
      <c r="M422" s="453"/>
      <c r="N422" s="454"/>
      <c r="O422" s="420"/>
      <c r="P422" s="420"/>
      <c r="Q422" s="420"/>
    </row>
    <row r="423" ht="29.1" customHeight="1" spans="1:17">
      <c r="A423" s="338"/>
      <c r="B423" s="166"/>
      <c r="C423" s="339"/>
      <c r="D423" s="340"/>
      <c r="E423" s="451"/>
      <c r="F423" s="144" t="s">
        <v>1222</v>
      </c>
      <c r="G423" s="145" t="s">
        <v>123</v>
      </c>
      <c r="H423" s="345" t="s">
        <v>1446</v>
      </c>
      <c r="I423" s="146"/>
      <c r="J423" s="167"/>
      <c r="K423" s="167"/>
      <c r="L423" s="167"/>
      <c r="M423" s="453"/>
      <c r="N423" s="454"/>
      <c r="O423" s="420"/>
      <c r="P423" s="420"/>
      <c r="Q423" s="420"/>
    </row>
    <row r="424" spans="1:17">
      <c r="A424" s="338"/>
      <c r="B424" s="166"/>
      <c r="C424" s="339"/>
      <c r="D424" s="340"/>
      <c r="E424" s="451"/>
      <c r="F424" s="351" t="s">
        <v>1230</v>
      </c>
      <c r="G424" s="145" t="s">
        <v>123</v>
      </c>
      <c r="H424" s="145" t="s">
        <v>1231</v>
      </c>
      <c r="I424" s="146"/>
      <c r="J424" s="167"/>
      <c r="K424" s="167"/>
      <c r="L424" s="167"/>
      <c r="M424" s="453"/>
      <c r="N424" s="454"/>
      <c r="O424" s="420"/>
      <c r="P424" s="420"/>
      <c r="Q424" s="420"/>
    </row>
    <row r="425" spans="1:17">
      <c r="A425" s="338"/>
      <c r="B425" s="166"/>
      <c r="C425" s="339"/>
      <c r="D425" s="340"/>
      <c r="E425" s="451"/>
      <c r="F425" s="349" t="s">
        <v>1232</v>
      </c>
      <c r="G425" s="145" t="s">
        <v>123</v>
      </c>
      <c r="H425" s="145" t="s">
        <v>1418</v>
      </c>
      <c r="I425" s="146"/>
      <c r="J425" s="167"/>
      <c r="K425" s="167"/>
      <c r="L425" s="167"/>
      <c r="M425" s="453"/>
      <c r="N425" s="454"/>
      <c r="O425" s="420"/>
      <c r="P425" s="420"/>
      <c r="Q425" s="420"/>
    </row>
    <row r="426" customHeight="1" spans="1:14">
      <c r="A426" s="338"/>
      <c r="B426" s="166"/>
      <c r="C426" s="339"/>
      <c r="D426" s="340"/>
      <c r="E426" s="452"/>
      <c r="F426" s="350"/>
      <c r="G426" s="145" t="s">
        <v>123</v>
      </c>
      <c r="H426" s="431" t="s">
        <v>1419</v>
      </c>
      <c r="I426" s="443"/>
      <c r="J426" s="167"/>
      <c r="K426" s="167"/>
      <c r="L426" s="167"/>
      <c r="M426" s="453"/>
      <c r="N426" s="454"/>
    </row>
    <row r="427" ht="9.95" customHeight="1" spans="1:14">
      <c r="A427" s="338"/>
      <c r="B427" s="166"/>
      <c r="C427" s="339"/>
      <c r="D427" s="340"/>
      <c r="E427" s="419"/>
      <c r="F427" s="354"/>
      <c r="G427" s="354"/>
      <c r="H427" s="354"/>
      <c r="I427" s="354"/>
      <c r="J427" s="354"/>
      <c r="K427" s="354"/>
      <c r="L427" s="354"/>
      <c r="M427" s="354"/>
      <c r="N427" s="408"/>
    </row>
    <row r="428" ht="30" customHeight="1" spans="1:17">
      <c r="A428" s="338"/>
      <c r="B428" s="166"/>
      <c r="C428" s="339"/>
      <c r="D428" s="340"/>
      <c r="E428" s="450" t="s">
        <v>1356</v>
      </c>
      <c r="F428" s="144" t="s">
        <v>1199</v>
      </c>
      <c r="G428" s="145" t="s">
        <v>123</v>
      </c>
      <c r="H428" s="139" t="s">
        <v>1447</v>
      </c>
      <c r="I428" s="140"/>
      <c r="J428" s="167">
        <v>2019</v>
      </c>
      <c r="K428" s="167" t="s">
        <v>1201</v>
      </c>
      <c r="L428" s="167">
        <v>1</v>
      </c>
      <c r="M428" s="453">
        <f>N428</f>
        <v>3.74</v>
      </c>
      <c r="N428" s="454">
        <v>3.74</v>
      </c>
      <c r="O428" s="420"/>
      <c r="P428" s="420">
        <v>3.58</v>
      </c>
      <c r="Q428" s="420">
        <v>3.9</v>
      </c>
    </row>
    <row r="429" ht="16.5" customHeight="1" spans="1:17">
      <c r="A429" s="338"/>
      <c r="B429" s="166"/>
      <c r="C429" s="339"/>
      <c r="D429" s="340"/>
      <c r="E429" s="451"/>
      <c r="F429" s="144" t="s">
        <v>1202</v>
      </c>
      <c r="G429" s="145" t="s">
        <v>123</v>
      </c>
      <c r="H429" s="145" t="s">
        <v>1448</v>
      </c>
      <c r="I429" s="146"/>
      <c r="J429" s="167"/>
      <c r="K429" s="167"/>
      <c r="L429" s="167"/>
      <c r="M429" s="453"/>
      <c r="N429" s="454"/>
      <c r="O429" s="420"/>
      <c r="P429" s="420"/>
      <c r="Q429" s="420"/>
    </row>
    <row r="430" spans="1:17">
      <c r="A430" s="338"/>
      <c r="B430" s="166"/>
      <c r="C430" s="339"/>
      <c r="D430" s="340"/>
      <c r="E430" s="451"/>
      <c r="F430" s="144" t="s">
        <v>1204</v>
      </c>
      <c r="G430" s="145" t="s">
        <v>123</v>
      </c>
      <c r="H430" s="145" t="s">
        <v>1411</v>
      </c>
      <c r="I430" s="146"/>
      <c r="J430" s="167"/>
      <c r="K430" s="167"/>
      <c r="L430" s="167"/>
      <c r="M430" s="453"/>
      <c r="N430" s="454"/>
      <c r="O430" s="420"/>
      <c r="P430" s="420"/>
      <c r="Q430" s="420"/>
    </row>
    <row r="431" spans="1:17">
      <c r="A431" s="338"/>
      <c r="B431" s="166"/>
      <c r="C431" s="339"/>
      <c r="D431" s="340"/>
      <c r="E431" s="451"/>
      <c r="F431" s="144" t="s">
        <v>1206</v>
      </c>
      <c r="G431" s="145" t="s">
        <v>123</v>
      </c>
      <c r="H431" s="145">
        <v>7</v>
      </c>
      <c r="I431" s="146"/>
      <c r="J431" s="167"/>
      <c r="K431" s="167"/>
      <c r="L431" s="167"/>
      <c r="M431" s="453"/>
      <c r="N431" s="454"/>
      <c r="O431" s="420"/>
      <c r="P431" s="420"/>
      <c r="Q431" s="420"/>
    </row>
    <row r="432" spans="1:17">
      <c r="A432" s="338"/>
      <c r="B432" s="166"/>
      <c r="C432" s="339"/>
      <c r="D432" s="340"/>
      <c r="E432" s="451"/>
      <c r="F432" s="144" t="s">
        <v>1207</v>
      </c>
      <c r="G432" s="145" t="s">
        <v>123</v>
      </c>
      <c r="H432" s="145">
        <v>2</v>
      </c>
      <c r="I432" s="146"/>
      <c r="J432" s="167"/>
      <c r="K432" s="167"/>
      <c r="L432" s="167"/>
      <c r="M432" s="453"/>
      <c r="N432" s="454"/>
      <c r="O432" s="420"/>
      <c r="P432" s="420"/>
      <c r="Q432" s="420"/>
    </row>
    <row r="433" spans="1:17">
      <c r="A433" s="338"/>
      <c r="B433" s="166"/>
      <c r="C433" s="339"/>
      <c r="D433" s="340"/>
      <c r="E433" s="451"/>
      <c r="F433" s="144" t="s">
        <v>1208</v>
      </c>
      <c r="G433" s="145" t="s">
        <v>123</v>
      </c>
      <c r="H433" s="145">
        <v>2019</v>
      </c>
      <c r="I433" s="146"/>
      <c r="J433" s="167"/>
      <c r="K433" s="167"/>
      <c r="L433" s="167"/>
      <c r="M433" s="453"/>
      <c r="N433" s="454"/>
      <c r="O433" s="420"/>
      <c r="P433" s="420"/>
      <c r="Q433" s="420"/>
    </row>
    <row r="434" spans="1:17">
      <c r="A434" s="338"/>
      <c r="B434" s="166"/>
      <c r="C434" s="339"/>
      <c r="D434" s="340"/>
      <c r="E434" s="451"/>
      <c r="F434" s="144" t="s">
        <v>1209</v>
      </c>
      <c r="G434" s="145" t="s">
        <v>123</v>
      </c>
      <c r="H434" s="1140" t="s">
        <v>1449</v>
      </c>
      <c r="I434" s="146"/>
      <c r="J434" s="167"/>
      <c r="K434" s="167"/>
      <c r="L434" s="167"/>
      <c r="M434" s="453"/>
      <c r="N434" s="454"/>
      <c r="O434" s="420"/>
      <c r="P434" s="420"/>
      <c r="Q434" s="420"/>
    </row>
    <row r="435" spans="1:17">
      <c r="A435" s="338"/>
      <c r="B435" s="166"/>
      <c r="C435" s="339"/>
      <c r="D435" s="340"/>
      <c r="E435" s="451"/>
      <c r="F435" s="144" t="s">
        <v>1211</v>
      </c>
      <c r="G435" s="145" t="s">
        <v>123</v>
      </c>
      <c r="H435" s="145" t="s">
        <v>1413</v>
      </c>
      <c r="I435" s="146"/>
      <c r="J435" s="167"/>
      <c r="K435" s="167"/>
      <c r="L435" s="167"/>
      <c r="M435" s="453"/>
      <c r="N435" s="454"/>
      <c r="O435" s="420"/>
      <c r="P435" s="420"/>
      <c r="Q435" s="420"/>
    </row>
    <row r="436" spans="1:17">
      <c r="A436" s="338"/>
      <c r="B436" s="166"/>
      <c r="C436" s="339"/>
      <c r="D436" s="340"/>
      <c r="E436" s="451"/>
      <c r="F436" s="144" t="s">
        <v>1213</v>
      </c>
      <c r="G436" s="145" t="s">
        <v>123</v>
      </c>
      <c r="H436" s="145" t="s">
        <v>1435</v>
      </c>
      <c r="I436" s="146"/>
      <c r="J436" s="167"/>
      <c r="K436" s="167"/>
      <c r="L436" s="167"/>
      <c r="M436" s="453"/>
      <c r="N436" s="454"/>
      <c r="O436" s="420"/>
      <c r="P436" s="420"/>
      <c r="Q436" s="420"/>
    </row>
    <row r="437" spans="1:17">
      <c r="A437" s="338"/>
      <c r="B437" s="166"/>
      <c r="C437" s="339"/>
      <c r="D437" s="340"/>
      <c r="E437" s="451"/>
      <c r="F437" s="144" t="s">
        <v>1215</v>
      </c>
      <c r="G437" s="145" t="s">
        <v>123</v>
      </c>
      <c r="H437" s="345" t="s">
        <v>1450</v>
      </c>
      <c r="I437" s="146"/>
      <c r="J437" s="167"/>
      <c r="K437" s="167"/>
      <c r="L437" s="167"/>
      <c r="M437" s="453"/>
      <c r="N437" s="454"/>
      <c r="O437" s="420"/>
      <c r="P437" s="420"/>
      <c r="Q437" s="420"/>
    </row>
    <row r="438" ht="15.95" customHeight="1" spans="1:17">
      <c r="A438" s="338"/>
      <c r="B438" s="166"/>
      <c r="C438" s="339"/>
      <c r="D438" s="340"/>
      <c r="E438" s="451"/>
      <c r="F438" s="144" t="s">
        <v>1216</v>
      </c>
      <c r="G438" s="145" t="s">
        <v>123</v>
      </c>
      <c r="H438" s="345" t="s">
        <v>1451</v>
      </c>
      <c r="I438" s="146"/>
      <c r="J438" s="167"/>
      <c r="K438" s="167"/>
      <c r="L438" s="167"/>
      <c r="M438" s="453"/>
      <c r="N438" s="454"/>
      <c r="O438" s="420"/>
      <c r="P438" s="420"/>
      <c r="Q438" s="420"/>
    </row>
    <row r="439" ht="15.95" customHeight="1" spans="1:17">
      <c r="A439" s="338"/>
      <c r="B439" s="166"/>
      <c r="C439" s="339"/>
      <c r="D439" s="340"/>
      <c r="E439" s="451"/>
      <c r="F439" s="144" t="s">
        <v>5</v>
      </c>
      <c r="G439" s="145" t="s">
        <v>123</v>
      </c>
      <c r="H439" s="345" t="s">
        <v>1452</v>
      </c>
      <c r="I439" s="146"/>
      <c r="J439" s="167"/>
      <c r="K439" s="167"/>
      <c r="L439" s="167"/>
      <c r="M439" s="453"/>
      <c r="N439" s="454"/>
      <c r="O439" s="420"/>
      <c r="P439" s="420"/>
      <c r="Q439" s="420"/>
    </row>
    <row r="440" ht="29.1" customHeight="1" spans="1:17">
      <c r="A440" s="338"/>
      <c r="B440" s="166"/>
      <c r="C440" s="339"/>
      <c r="D440" s="340"/>
      <c r="E440" s="451"/>
      <c r="F440" s="144" t="s">
        <v>1222</v>
      </c>
      <c r="G440" s="145" t="s">
        <v>123</v>
      </c>
      <c r="H440" s="345" t="s">
        <v>1453</v>
      </c>
      <c r="I440" s="146"/>
      <c r="J440" s="167"/>
      <c r="K440" s="167"/>
      <c r="L440" s="167"/>
      <c r="M440" s="453"/>
      <c r="N440" s="454"/>
      <c r="O440" s="420"/>
      <c r="P440" s="420"/>
      <c r="Q440" s="420"/>
    </row>
    <row r="441" spans="1:17">
      <c r="A441" s="338"/>
      <c r="B441" s="166"/>
      <c r="C441" s="339"/>
      <c r="D441" s="340"/>
      <c r="E441" s="451"/>
      <c r="F441" s="351" t="s">
        <v>1230</v>
      </c>
      <c r="G441" s="145" t="s">
        <v>123</v>
      </c>
      <c r="H441" s="145" t="s">
        <v>1231</v>
      </c>
      <c r="I441" s="146"/>
      <c r="J441" s="167"/>
      <c r="K441" s="167"/>
      <c r="L441" s="167"/>
      <c r="M441" s="453"/>
      <c r="N441" s="454"/>
      <c r="O441" s="420"/>
      <c r="P441" s="420"/>
      <c r="Q441" s="420"/>
    </row>
    <row r="442" spans="1:17">
      <c r="A442" s="338"/>
      <c r="B442" s="166"/>
      <c r="C442" s="339"/>
      <c r="D442" s="340"/>
      <c r="E442" s="451"/>
      <c r="F442" s="349" t="s">
        <v>1232</v>
      </c>
      <c r="G442" s="145" t="s">
        <v>123</v>
      </c>
      <c r="H442" s="145" t="s">
        <v>1418</v>
      </c>
      <c r="I442" s="146"/>
      <c r="J442" s="167"/>
      <c r="K442" s="167"/>
      <c r="L442" s="167"/>
      <c r="M442" s="453"/>
      <c r="N442" s="454"/>
      <c r="O442" s="420"/>
      <c r="P442" s="420"/>
      <c r="Q442" s="420"/>
    </row>
    <row r="443" spans="1:14">
      <c r="A443" s="338"/>
      <c r="B443" s="166"/>
      <c r="C443" s="339"/>
      <c r="D443" s="340"/>
      <c r="E443" s="452"/>
      <c r="F443" s="350"/>
      <c r="G443" s="145" t="s">
        <v>123</v>
      </c>
      <c r="H443" s="431" t="s">
        <v>1419</v>
      </c>
      <c r="I443" s="443"/>
      <c r="J443" s="167"/>
      <c r="K443" s="167"/>
      <c r="L443" s="167"/>
      <c r="M443" s="453"/>
      <c r="N443" s="454"/>
    </row>
    <row r="444" ht="9.95" customHeight="1" spans="1:14">
      <c r="A444" s="338"/>
      <c r="B444" s="166"/>
      <c r="C444" s="339"/>
      <c r="D444" s="340"/>
      <c r="E444" s="419"/>
      <c r="F444" s="354"/>
      <c r="G444" s="354"/>
      <c r="H444" s="354"/>
      <c r="I444" s="354"/>
      <c r="J444" s="354"/>
      <c r="K444" s="354"/>
      <c r="L444" s="354"/>
      <c r="M444" s="354"/>
      <c r="N444" s="408"/>
    </row>
    <row r="445" ht="30" customHeight="1" spans="1:17">
      <c r="A445" s="338"/>
      <c r="B445" s="166"/>
      <c r="C445" s="339"/>
      <c r="D445" s="340"/>
      <c r="E445" s="450" t="s">
        <v>1369</v>
      </c>
      <c r="F445" s="144" t="s">
        <v>1199</v>
      </c>
      <c r="G445" s="145" t="s">
        <v>123</v>
      </c>
      <c r="H445" s="139" t="s">
        <v>1454</v>
      </c>
      <c r="I445" s="140"/>
      <c r="J445" s="167">
        <v>2019</v>
      </c>
      <c r="K445" s="167" t="s">
        <v>1201</v>
      </c>
      <c r="L445" s="167">
        <v>1</v>
      </c>
      <c r="M445" s="453">
        <f>N445</f>
        <v>3.74</v>
      </c>
      <c r="N445" s="454">
        <v>3.74</v>
      </c>
      <c r="O445" s="420"/>
      <c r="P445" s="420">
        <v>3.58</v>
      </c>
      <c r="Q445" s="420">
        <v>3.9</v>
      </c>
    </row>
    <row r="446" spans="1:17">
      <c r="A446" s="338"/>
      <c r="B446" s="166"/>
      <c r="C446" s="339"/>
      <c r="D446" s="340"/>
      <c r="E446" s="451"/>
      <c r="F446" s="144" t="s">
        <v>1202</v>
      </c>
      <c r="G446" s="145" t="s">
        <v>123</v>
      </c>
      <c r="H446" s="145" t="s">
        <v>1455</v>
      </c>
      <c r="I446" s="146"/>
      <c r="J446" s="167"/>
      <c r="K446" s="167"/>
      <c r="L446" s="167"/>
      <c r="M446" s="453"/>
      <c r="N446" s="454"/>
      <c r="O446" s="420"/>
      <c r="P446" s="420"/>
      <c r="Q446" s="420"/>
    </row>
    <row r="447" spans="1:17">
      <c r="A447" s="338"/>
      <c r="B447" s="166"/>
      <c r="C447" s="339"/>
      <c r="D447" s="340"/>
      <c r="E447" s="451"/>
      <c r="F447" s="144" t="s">
        <v>1204</v>
      </c>
      <c r="G447" s="145" t="s">
        <v>123</v>
      </c>
      <c r="H447" s="145" t="s">
        <v>1411</v>
      </c>
      <c r="I447" s="146"/>
      <c r="J447" s="167"/>
      <c r="K447" s="167"/>
      <c r="L447" s="167"/>
      <c r="M447" s="453"/>
      <c r="N447" s="454"/>
      <c r="O447" s="420"/>
      <c r="P447" s="420"/>
      <c r="Q447" s="420"/>
    </row>
    <row r="448" spans="1:17">
      <c r="A448" s="338"/>
      <c r="B448" s="166"/>
      <c r="C448" s="339"/>
      <c r="D448" s="340"/>
      <c r="E448" s="451"/>
      <c r="F448" s="144" t="s">
        <v>1206</v>
      </c>
      <c r="G448" s="145" t="s">
        <v>123</v>
      </c>
      <c r="H448" s="145">
        <v>7</v>
      </c>
      <c r="I448" s="146"/>
      <c r="J448" s="167"/>
      <c r="K448" s="167"/>
      <c r="L448" s="167"/>
      <c r="M448" s="453"/>
      <c r="N448" s="454"/>
      <c r="O448" s="420"/>
      <c r="P448" s="420"/>
      <c r="Q448" s="420"/>
    </row>
    <row r="449" spans="1:17">
      <c r="A449" s="338"/>
      <c r="B449" s="166"/>
      <c r="C449" s="339"/>
      <c r="D449" s="340"/>
      <c r="E449" s="451"/>
      <c r="F449" s="144" t="s">
        <v>1207</v>
      </c>
      <c r="G449" s="145" t="s">
        <v>123</v>
      </c>
      <c r="H449" s="145">
        <v>2</v>
      </c>
      <c r="I449" s="146"/>
      <c r="J449" s="167"/>
      <c r="K449" s="167"/>
      <c r="L449" s="167"/>
      <c r="M449" s="453"/>
      <c r="N449" s="454"/>
      <c r="O449" s="420"/>
      <c r="P449" s="420"/>
      <c r="Q449" s="420"/>
    </row>
    <row r="450" spans="1:17">
      <c r="A450" s="338"/>
      <c r="B450" s="166"/>
      <c r="C450" s="339"/>
      <c r="D450" s="340"/>
      <c r="E450" s="451"/>
      <c r="F450" s="144" t="s">
        <v>1208</v>
      </c>
      <c r="G450" s="145" t="s">
        <v>123</v>
      </c>
      <c r="H450" s="145">
        <v>2019</v>
      </c>
      <c r="I450" s="146"/>
      <c r="J450" s="167"/>
      <c r="K450" s="167"/>
      <c r="L450" s="167"/>
      <c r="M450" s="453"/>
      <c r="N450" s="454"/>
      <c r="O450" s="420"/>
      <c r="P450" s="420"/>
      <c r="Q450" s="420"/>
    </row>
    <row r="451" spans="1:17">
      <c r="A451" s="338"/>
      <c r="B451" s="166"/>
      <c r="C451" s="339"/>
      <c r="D451" s="340"/>
      <c r="E451" s="451"/>
      <c r="F451" s="144" t="s">
        <v>1209</v>
      </c>
      <c r="G451" s="145" t="s">
        <v>123</v>
      </c>
      <c r="H451" s="1140" t="s">
        <v>1456</v>
      </c>
      <c r="I451" s="146"/>
      <c r="J451" s="167"/>
      <c r="K451" s="167"/>
      <c r="L451" s="167"/>
      <c r="M451" s="453"/>
      <c r="N451" s="454"/>
      <c r="O451" s="420"/>
      <c r="P451" s="420"/>
      <c r="Q451" s="420"/>
    </row>
    <row r="452" spans="1:17">
      <c r="A452" s="338"/>
      <c r="B452" s="166"/>
      <c r="C452" s="339"/>
      <c r="D452" s="340"/>
      <c r="E452" s="451"/>
      <c r="F452" s="144" t="s">
        <v>1211</v>
      </c>
      <c r="G452" s="145" t="s">
        <v>123</v>
      </c>
      <c r="H452" s="145" t="s">
        <v>1413</v>
      </c>
      <c r="I452" s="146"/>
      <c r="J452" s="167"/>
      <c r="K452" s="167"/>
      <c r="L452" s="167"/>
      <c r="M452" s="453"/>
      <c r="N452" s="454"/>
      <c r="O452" s="420"/>
      <c r="P452" s="420"/>
      <c r="Q452" s="420"/>
    </row>
    <row r="453" spans="1:17">
      <c r="A453" s="338"/>
      <c r="B453" s="166"/>
      <c r="C453" s="339"/>
      <c r="D453" s="340"/>
      <c r="E453" s="451"/>
      <c r="F453" s="144" t="s">
        <v>1213</v>
      </c>
      <c r="G453" s="145" t="s">
        <v>123</v>
      </c>
      <c r="H453" s="145" t="s">
        <v>1435</v>
      </c>
      <c r="I453" s="146"/>
      <c r="J453" s="167"/>
      <c r="K453" s="167"/>
      <c r="L453" s="167"/>
      <c r="M453" s="453"/>
      <c r="N453" s="454"/>
      <c r="O453" s="420"/>
      <c r="P453" s="420"/>
      <c r="Q453" s="420"/>
    </row>
    <row r="454" spans="1:17">
      <c r="A454" s="338"/>
      <c r="B454" s="166"/>
      <c r="C454" s="339"/>
      <c r="D454" s="340"/>
      <c r="E454" s="451"/>
      <c r="F454" s="144" t="s">
        <v>1215</v>
      </c>
      <c r="G454" s="145" t="s">
        <v>123</v>
      </c>
      <c r="H454" s="345" t="s">
        <v>1457</v>
      </c>
      <c r="I454" s="146"/>
      <c r="J454" s="167"/>
      <c r="K454" s="167"/>
      <c r="L454" s="167"/>
      <c r="M454" s="453"/>
      <c r="N454" s="454"/>
      <c r="O454" s="420"/>
      <c r="P454" s="420"/>
      <c r="Q454" s="420"/>
    </row>
    <row r="455" spans="1:17">
      <c r="A455" s="338"/>
      <c r="B455" s="166"/>
      <c r="C455" s="339"/>
      <c r="D455" s="340"/>
      <c r="E455" s="451"/>
      <c r="F455" s="144" t="s">
        <v>1216</v>
      </c>
      <c r="G455" s="145" t="s">
        <v>123</v>
      </c>
      <c r="H455" s="345" t="s">
        <v>1458</v>
      </c>
      <c r="I455" s="146"/>
      <c r="J455" s="167"/>
      <c r="K455" s="167"/>
      <c r="L455" s="167"/>
      <c r="M455" s="453"/>
      <c r="N455" s="454"/>
      <c r="O455" s="420"/>
      <c r="P455" s="420"/>
      <c r="Q455" s="420"/>
    </row>
    <row r="456" spans="1:17">
      <c r="A456" s="338"/>
      <c r="B456" s="166"/>
      <c r="C456" s="339"/>
      <c r="D456" s="340"/>
      <c r="E456" s="451"/>
      <c r="F456" s="144" t="s">
        <v>5</v>
      </c>
      <c r="G456" s="145" t="s">
        <v>123</v>
      </c>
      <c r="H456" s="345" t="s">
        <v>1459</v>
      </c>
      <c r="I456" s="146"/>
      <c r="J456" s="167"/>
      <c r="K456" s="167"/>
      <c r="L456" s="167"/>
      <c r="M456" s="453"/>
      <c r="N456" s="454"/>
      <c r="O456" s="420"/>
      <c r="P456" s="420"/>
      <c r="Q456" s="420"/>
    </row>
    <row r="457" ht="29.1" customHeight="1" spans="1:17">
      <c r="A457" s="338"/>
      <c r="B457" s="166"/>
      <c r="C457" s="339"/>
      <c r="D457" s="340"/>
      <c r="E457" s="451"/>
      <c r="F457" s="144" t="s">
        <v>1222</v>
      </c>
      <c r="G457" s="145" t="s">
        <v>123</v>
      </c>
      <c r="H457" s="345" t="s">
        <v>1460</v>
      </c>
      <c r="I457" s="146"/>
      <c r="J457" s="167"/>
      <c r="K457" s="167"/>
      <c r="L457" s="167"/>
      <c r="M457" s="453"/>
      <c r="N457" s="454"/>
      <c r="O457" s="420"/>
      <c r="P457" s="420"/>
      <c r="Q457" s="420"/>
    </row>
    <row r="458" spans="1:17">
      <c r="A458" s="338"/>
      <c r="B458" s="166"/>
      <c r="C458" s="339"/>
      <c r="D458" s="340"/>
      <c r="E458" s="451"/>
      <c r="F458" s="351" t="s">
        <v>1230</v>
      </c>
      <c r="G458" s="145" t="s">
        <v>123</v>
      </c>
      <c r="H458" s="145" t="s">
        <v>1231</v>
      </c>
      <c r="I458" s="146"/>
      <c r="J458" s="167"/>
      <c r="K458" s="167"/>
      <c r="L458" s="167"/>
      <c r="M458" s="453"/>
      <c r="N458" s="454"/>
      <c r="O458" s="420"/>
      <c r="P458" s="420"/>
      <c r="Q458" s="420"/>
    </row>
    <row r="459" customHeight="1" spans="1:17">
      <c r="A459" s="338"/>
      <c r="B459" s="166"/>
      <c r="C459" s="339"/>
      <c r="D459" s="340"/>
      <c r="E459" s="451"/>
      <c r="F459" s="349" t="s">
        <v>1232</v>
      </c>
      <c r="G459" s="145" t="s">
        <v>123</v>
      </c>
      <c r="H459" s="145" t="s">
        <v>1418</v>
      </c>
      <c r="I459" s="146"/>
      <c r="J459" s="167"/>
      <c r="K459" s="167"/>
      <c r="L459" s="167"/>
      <c r="M459" s="453"/>
      <c r="N459" s="454"/>
      <c r="O459" s="420"/>
      <c r="P459" s="420"/>
      <c r="Q459" s="420"/>
    </row>
    <row r="460" customHeight="1" spans="1:14">
      <c r="A460" s="338"/>
      <c r="B460" s="166"/>
      <c r="C460" s="339"/>
      <c r="D460" s="340"/>
      <c r="E460" s="452"/>
      <c r="F460" s="350"/>
      <c r="G460" s="145" t="s">
        <v>123</v>
      </c>
      <c r="H460" s="431" t="s">
        <v>1419</v>
      </c>
      <c r="I460" s="443"/>
      <c r="J460" s="167"/>
      <c r="K460" s="167"/>
      <c r="L460" s="167"/>
      <c r="M460" s="453"/>
      <c r="N460" s="454"/>
    </row>
    <row r="461" ht="13.5" customHeight="1" spans="1:14">
      <c r="A461" s="338"/>
      <c r="B461" s="166"/>
      <c r="C461" s="339"/>
      <c r="D461" s="340"/>
      <c r="E461" s="419"/>
      <c r="F461" s="354"/>
      <c r="G461" s="354"/>
      <c r="H461" s="354"/>
      <c r="I461" s="354"/>
      <c r="J461" s="354"/>
      <c r="K461" s="354"/>
      <c r="L461" s="354"/>
      <c r="M461" s="354"/>
      <c r="N461" s="408"/>
    </row>
    <row r="462" ht="40.5" customHeight="1" spans="1:17">
      <c r="A462" s="338"/>
      <c r="B462" s="166"/>
      <c r="C462" s="339"/>
      <c r="D462" s="340"/>
      <c r="E462" s="450" t="s">
        <v>1461</v>
      </c>
      <c r="F462" s="144" t="s">
        <v>1199</v>
      </c>
      <c r="G462" s="145" t="s">
        <v>123</v>
      </c>
      <c r="H462" s="139" t="s">
        <v>1462</v>
      </c>
      <c r="I462" s="140"/>
      <c r="J462" s="167">
        <v>2020</v>
      </c>
      <c r="K462" s="167" t="s">
        <v>1201</v>
      </c>
      <c r="L462" s="167">
        <v>1</v>
      </c>
      <c r="M462" s="453">
        <f>N462</f>
        <v>3.65</v>
      </c>
      <c r="N462" s="454">
        <v>3.65</v>
      </c>
      <c r="O462" s="420"/>
      <c r="P462" s="420">
        <v>3.4</v>
      </c>
      <c r="Q462" s="420">
        <v>3.9</v>
      </c>
    </row>
    <row r="463" spans="1:17">
      <c r="A463" s="338"/>
      <c r="B463" s="166"/>
      <c r="C463" s="339"/>
      <c r="D463" s="340"/>
      <c r="E463" s="451"/>
      <c r="F463" s="144" t="s">
        <v>1202</v>
      </c>
      <c r="G463" s="145" t="s">
        <v>123</v>
      </c>
      <c r="H463" s="145" t="s">
        <v>1463</v>
      </c>
      <c r="I463" s="146"/>
      <c r="J463" s="167"/>
      <c r="K463" s="167"/>
      <c r="L463" s="167"/>
      <c r="M463" s="453"/>
      <c r="N463" s="454"/>
      <c r="O463" s="420"/>
      <c r="P463" s="420"/>
      <c r="Q463" s="420"/>
    </row>
    <row r="464" spans="1:17">
      <c r="A464" s="338"/>
      <c r="B464" s="166"/>
      <c r="C464" s="339"/>
      <c r="D464" s="340"/>
      <c r="E464" s="451"/>
      <c r="F464" s="144" t="s">
        <v>1204</v>
      </c>
      <c r="G464" s="145" t="s">
        <v>123</v>
      </c>
      <c r="H464" s="145" t="s">
        <v>1411</v>
      </c>
      <c r="I464" s="146"/>
      <c r="J464" s="167"/>
      <c r="K464" s="167"/>
      <c r="L464" s="167"/>
      <c r="M464" s="453"/>
      <c r="N464" s="454"/>
      <c r="O464" s="420"/>
      <c r="P464" s="420"/>
      <c r="Q464" s="420"/>
    </row>
    <row r="465" spans="1:17">
      <c r="A465" s="338"/>
      <c r="B465" s="166"/>
      <c r="C465" s="339"/>
      <c r="D465" s="340"/>
      <c r="E465" s="451"/>
      <c r="F465" s="144" t="s">
        <v>1206</v>
      </c>
      <c r="G465" s="145" t="s">
        <v>123</v>
      </c>
      <c r="H465" s="145">
        <v>8</v>
      </c>
      <c r="I465" s="146"/>
      <c r="J465" s="167"/>
      <c r="K465" s="167"/>
      <c r="L465" s="167"/>
      <c r="M465" s="453"/>
      <c r="N465" s="454"/>
      <c r="O465" s="420"/>
      <c r="P465" s="420"/>
      <c r="Q465" s="420"/>
    </row>
    <row r="466" spans="1:17">
      <c r="A466" s="338"/>
      <c r="B466" s="166"/>
      <c r="C466" s="339"/>
      <c r="D466" s="340"/>
      <c r="E466" s="451"/>
      <c r="F466" s="144" t="s">
        <v>1207</v>
      </c>
      <c r="G466" s="145" t="s">
        <v>123</v>
      </c>
      <c r="H466" s="145">
        <v>2</v>
      </c>
      <c r="I466" s="146"/>
      <c r="J466" s="167"/>
      <c r="K466" s="167"/>
      <c r="L466" s="167"/>
      <c r="M466" s="453"/>
      <c r="N466" s="454"/>
      <c r="O466" s="420"/>
      <c r="P466" s="420"/>
      <c r="Q466" s="420"/>
    </row>
    <row r="467" spans="1:17">
      <c r="A467" s="338"/>
      <c r="B467" s="166"/>
      <c r="C467" s="339"/>
      <c r="D467" s="340"/>
      <c r="E467" s="451"/>
      <c r="F467" s="144" t="s">
        <v>1208</v>
      </c>
      <c r="G467" s="145" t="s">
        <v>123</v>
      </c>
      <c r="H467" s="145">
        <v>2020</v>
      </c>
      <c r="I467" s="146"/>
      <c r="J467" s="167"/>
      <c r="K467" s="167"/>
      <c r="L467" s="167"/>
      <c r="M467" s="453"/>
      <c r="N467" s="454"/>
      <c r="O467" s="420"/>
      <c r="P467" s="420"/>
      <c r="Q467" s="420"/>
    </row>
    <row r="468" spans="1:17">
      <c r="A468" s="338"/>
      <c r="B468" s="166"/>
      <c r="C468" s="339"/>
      <c r="D468" s="340"/>
      <c r="E468" s="451"/>
      <c r="F468" s="144" t="s">
        <v>1209</v>
      </c>
      <c r="G468" s="145" t="s">
        <v>123</v>
      </c>
      <c r="H468" s="1140" t="s">
        <v>1464</v>
      </c>
      <c r="I468" s="146"/>
      <c r="J468" s="167"/>
      <c r="K468" s="167"/>
      <c r="L468" s="167"/>
      <c r="M468" s="453"/>
      <c r="N468" s="454"/>
      <c r="O468" s="420"/>
      <c r="P468" s="420"/>
      <c r="Q468" s="420"/>
    </row>
    <row r="469" spans="1:17">
      <c r="A469" s="338"/>
      <c r="B469" s="166"/>
      <c r="C469" s="339"/>
      <c r="D469" s="340"/>
      <c r="E469" s="451"/>
      <c r="F469" s="144" t="s">
        <v>1211</v>
      </c>
      <c r="G469" s="145" t="s">
        <v>123</v>
      </c>
      <c r="H469" s="145" t="s">
        <v>1413</v>
      </c>
      <c r="I469" s="146"/>
      <c r="J469" s="167"/>
      <c r="K469" s="167"/>
      <c r="L469" s="167"/>
      <c r="M469" s="453"/>
      <c r="N469" s="454"/>
      <c r="O469" s="420"/>
      <c r="P469" s="420"/>
      <c r="Q469" s="420"/>
    </row>
    <row r="470" spans="1:17">
      <c r="A470" s="338"/>
      <c r="B470" s="166"/>
      <c r="C470" s="339"/>
      <c r="D470" s="340"/>
      <c r="E470" s="451"/>
      <c r="F470" s="144" t="s">
        <v>1213</v>
      </c>
      <c r="G470" s="145" t="s">
        <v>123</v>
      </c>
      <c r="H470" s="145" t="s">
        <v>1435</v>
      </c>
      <c r="I470" s="146"/>
      <c r="J470" s="167"/>
      <c r="K470" s="167"/>
      <c r="L470" s="167"/>
      <c r="M470" s="453"/>
      <c r="N470" s="454"/>
      <c r="O470" s="420"/>
      <c r="P470" s="420"/>
      <c r="Q470" s="420"/>
    </row>
    <row r="471" spans="1:17">
      <c r="A471" s="338"/>
      <c r="B471" s="166"/>
      <c r="C471" s="339"/>
      <c r="D471" s="340"/>
      <c r="E471" s="451"/>
      <c r="F471" s="144" t="s">
        <v>1215</v>
      </c>
      <c r="G471" s="145" t="s">
        <v>123</v>
      </c>
      <c r="H471" s="345" t="s">
        <v>1465</v>
      </c>
      <c r="I471" s="146"/>
      <c r="J471" s="167"/>
      <c r="K471" s="167"/>
      <c r="L471" s="167"/>
      <c r="M471" s="453"/>
      <c r="N471" s="454"/>
      <c r="O471" s="420"/>
      <c r="P471" s="420"/>
      <c r="Q471" s="420"/>
    </row>
    <row r="472" spans="1:17">
      <c r="A472" s="338"/>
      <c r="B472" s="166"/>
      <c r="C472" s="339"/>
      <c r="D472" s="340"/>
      <c r="E472" s="451"/>
      <c r="F472" s="144" t="s">
        <v>1216</v>
      </c>
      <c r="G472" s="145" t="s">
        <v>123</v>
      </c>
      <c r="H472" s="345" t="s">
        <v>1466</v>
      </c>
      <c r="I472" s="146"/>
      <c r="J472" s="167"/>
      <c r="K472" s="167"/>
      <c r="L472" s="167"/>
      <c r="M472" s="453"/>
      <c r="N472" s="454"/>
      <c r="O472" s="420"/>
      <c r="P472" s="420"/>
      <c r="Q472" s="420"/>
    </row>
    <row r="473" spans="1:17">
      <c r="A473" s="338"/>
      <c r="B473" s="166"/>
      <c r="C473" s="339"/>
      <c r="D473" s="340"/>
      <c r="E473" s="451"/>
      <c r="F473" s="144" t="s">
        <v>5</v>
      </c>
      <c r="G473" s="145" t="s">
        <v>123</v>
      </c>
      <c r="H473" s="345" t="s">
        <v>1467</v>
      </c>
      <c r="I473" s="146"/>
      <c r="J473" s="167"/>
      <c r="K473" s="167"/>
      <c r="L473" s="167"/>
      <c r="M473" s="453"/>
      <c r="N473" s="454"/>
      <c r="O473" s="420"/>
      <c r="P473" s="420"/>
      <c r="Q473" s="420"/>
    </row>
    <row r="474" ht="29.1" customHeight="1" spans="1:17">
      <c r="A474" s="338"/>
      <c r="B474" s="166"/>
      <c r="C474" s="339"/>
      <c r="D474" s="340"/>
      <c r="E474" s="451"/>
      <c r="F474" s="144" t="s">
        <v>1222</v>
      </c>
      <c r="G474" s="145" t="s">
        <v>123</v>
      </c>
      <c r="H474" s="345" t="s">
        <v>1468</v>
      </c>
      <c r="I474" s="146"/>
      <c r="J474" s="167"/>
      <c r="K474" s="167"/>
      <c r="L474" s="167"/>
      <c r="M474" s="453"/>
      <c r="N474" s="454"/>
      <c r="O474" s="420"/>
      <c r="P474" s="420"/>
      <c r="Q474" s="420"/>
    </row>
    <row r="475" spans="1:17">
      <c r="A475" s="338"/>
      <c r="B475" s="166"/>
      <c r="C475" s="339"/>
      <c r="D475" s="340"/>
      <c r="E475" s="451"/>
      <c r="F475" s="351" t="s">
        <v>1230</v>
      </c>
      <c r="G475" s="145" t="s">
        <v>123</v>
      </c>
      <c r="H475" s="145" t="s">
        <v>1231</v>
      </c>
      <c r="I475" s="146"/>
      <c r="J475" s="167"/>
      <c r="K475" s="167"/>
      <c r="L475" s="167"/>
      <c r="M475" s="453"/>
      <c r="N475" s="454"/>
      <c r="O475" s="420"/>
      <c r="P475" s="420"/>
      <c r="Q475" s="420"/>
    </row>
    <row r="476" customHeight="1" spans="1:17">
      <c r="A476" s="338"/>
      <c r="B476" s="166"/>
      <c r="C476" s="339"/>
      <c r="D476" s="340"/>
      <c r="E476" s="451"/>
      <c r="F476" s="349" t="s">
        <v>1232</v>
      </c>
      <c r="G476" s="145" t="s">
        <v>123</v>
      </c>
      <c r="H476" s="145" t="s">
        <v>1418</v>
      </c>
      <c r="I476" s="146"/>
      <c r="J476" s="167"/>
      <c r="K476" s="167"/>
      <c r="L476" s="167"/>
      <c r="M476" s="453"/>
      <c r="N476" s="454"/>
      <c r="O476" s="420"/>
      <c r="P476" s="420"/>
      <c r="Q476" s="420"/>
    </row>
    <row r="477" customHeight="1" spans="1:14">
      <c r="A477" s="338"/>
      <c r="B477" s="166"/>
      <c r="C477" s="339"/>
      <c r="D477" s="340"/>
      <c r="E477" s="452"/>
      <c r="F477" s="350"/>
      <c r="G477" s="145" t="s">
        <v>123</v>
      </c>
      <c r="H477" s="431" t="s">
        <v>1419</v>
      </c>
      <c r="I477" s="443"/>
      <c r="J477" s="167"/>
      <c r="K477" s="167"/>
      <c r="L477" s="167"/>
      <c r="M477" s="453"/>
      <c r="N477" s="454"/>
    </row>
    <row r="478" ht="13.5" customHeight="1" spans="1:14">
      <c r="A478" s="338"/>
      <c r="B478" s="166"/>
      <c r="C478" s="339"/>
      <c r="D478" s="340"/>
      <c r="E478" s="419"/>
      <c r="F478" s="354"/>
      <c r="G478" s="354"/>
      <c r="H478" s="354"/>
      <c r="I478" s="354"/>
      <c r="J478" s="354"/>
      <c r="K478" s="354"/>
      <c r="L478" s="354"/>
      <c r="M478" s="354"/>
      <c r="N478" s="408"/>
    </row>
    <row r="479" ht="32.25" customHeight="1" spans="1:17">
      <c r="A479" s="338"/>
      <c r="B479" s="166"/>
      <c r="C479" s="339"/>
      <c r="D479" s="340"/>
      <c r="E479" s="450" t="s">
        <v>1469</v>
      </c>
      <c r="F479" s="144" t="s">
        <v>1199</v>
      </c>
      <c r="G479" s="145" t="s">
        <v>123</v>
      </c>
      <c r="H479" s="139" t="s">
        <v>1470</v>
      </c>
      <c r="I479" s="140"/>
      <c r="J479" s="167">
        <v>2021</v>
      </c>
      <c r="K479" s="167" t="s">
        <v>1201</v>
      </c>
      <c r="L479" s="167">
        <v>1</v>
      </c>
      <c r="M479" s="453">
        <f>N479</f>
        <v>11.22</v>
      </c>
      <c r="N479" s="454">
        <v>11.22</v>
      </c>
      <c r="O479" s="455"/>
      <c r="P479" s="420">
        <v>10.74</v>
      </c>
      <c r="Q479" s="420">
        <v>11.7</v>
      </c>
    </row>
    <row r="480" customHeight="1" spans="1:17">
      <c r="A480" s="338"/>
      <c r="B480" s="166"/>
      <c r="C480" s="339"/>
      <c r="D480" s="340"/>
      <c r="E480" s="451"/>
      <c r="F480" s="144" t="s">
        <v>1202</v>
      </c>
      <c r="G480" s="145" t="s">
        <v>123</v>
      </c>
      <c r="H480" s="145" t="s">
        <v>1471</v>
      </c>
      <c r="I480" s="146"/>
      <c r="J480" s="167"/>
      <c r="K480" s="167"/>
      <c r="L480" s="167"/>
      <c r="M480" s="453"/>
      <c r="N480" s="454"/>
      <c r="O480" s="455"/>
      <c r="P480" s="420"/>
      <c r="Q480" s="420"/>
    </row>
    <row r="481" customHeight="1" spans="1:17">
      <c r="A481" s="338"/>
      <c r="B481" s="166"/>
      <c r="C481" s="339"/>
      <c r="D481" s="340"/>
      <c r="E481" s="451"/>
      <c r="F481" s="144" t="s">
        <v>1204</v>
      </c>
      <c r="G481" s="145" t="s">
        <v>123</v>
      </c>
      <c r="H481" s="145" t="s">
        <v>1472</v>
      </c>
      <c r="I481" s="146"/>
      <c r="J481" s="167"/>
      <c r="K481" s="167"/>
      <c r="L481" s="167"/>
      <c r="M481" s="453"/>
      <c r="N481" s="454"/>
      <c r="O481" s="455"/>
      <c r="P481" s="420"/>
      <c r="Q481" s="420"/>
    </row>
    <row r="482" spans="1:17">
      <c r="A482" s="338"/>
      <c r="B482" s="166"/>
      <c r="C482" s="339"/>
      <c r="D482" s="340"/>
      <c r="E482" s="451"/>
      <c r="F482" s="144" t="s">
        <v>1206</v>
      </c>
      <c r="G482" s="145" t="s">
        <v>123</v>
      </c>
      <c r="H482" s="145">
        <v>21</v>
      </c>
      <c r="I482" s="146"/>
      <c r="J482" s="167"/>
      <c r="K482" s="167"/>
      <c r="L482" s="167"/>
      <c r="M482" s="453"/>
      <c r="N482" s="454"/>
      <c r="O482" s="455"/>
      <c r="P482" s="420"/>
      <c r="Q482" s="420"/>
    </row>
    <row r="483" spans="1:17">
      <c r="A483" s="338"/>
      <c r="B483" s="166"/>
      <c r="C483" s="339"/>
      <c r="D483" s="340"/>
      <c r="E483" s="451"/>
      <c r="F483" s="144" t="s">
        <v>1207</v>
      </c>
      <c r="G483" s="145" t="s">
        <v>123</v>
      </c>
      <c r="H483" s="145">
        <v>3</v>
      </c>
      <c r="I483" s="146"/>
      <c r="J483" s="167"/>
      <c r="K483" s="167"/>
      <c r="L483" s="167"/>
      <c r="M483" s="453"/>
      <c r="N483" s="454"/>
      <c r="O483" s="455"/>
      <c r="P483" s="420"/>
      <c r="Q483" s="420"/>
    </row>
    <row r="484" spans="1:17">
      <c r="A484" s="338"/>
      <c r="B484" s="166"/>
      <c r="C484" s="339"/>
      <c r="D484" s="340"/>
      <c r="E484" s="451"/>
      <c r="F484" s="144" t="s">
        <v>1208</v>
      </c>
      <c r="G484" s="145" t="s">
        <v>123</v>
      </c>
      <c r="H484" s="145">
        <v>2021</v>
      </c>
      <c r="I484" s="146"/>
      <c r="J484" s="167"/>
      <c r="K484" s="167"/>
      <c r="L484" s="167"/>
      <c r="M484" s="453"/>
      <c r="N484" s="454"/>
      <c r="O484" s="455"/>
      <c r="P484" s="420"/>
      <c r="Q484" s="420"/>
    </row>
    <row r="485" customHeight="1" spans="1:17">
      <c r="A485" s="338"/>
      <c r="B485" s="166"/>
      <c r="C485" s="339"/>
      <c r="D485" s="340"/>
      <c r="E485" s="451"/>
      <c r="F485" s="144" t="s">
        <v>1209</v>
      </c>
      <c r="G485" s="145" t="s">
        <v>123</v>
      </c>
      <c r="H485" s="1140" t="s">
        <v>1473</v>
      </c>
      <c r="I485" s="146"/>
      <c r="J485" s="167"/>
      <c r="K485" s="167"/>
      <c r="L485" s="167"/>
      <c r="M485" s="453"/>
      <c r="N485" s="454"/>
      <c r="O485" s="455"/>
      <c r="P485" s="420"/>
      <c r="Q485" s="420"/>
    </row>
    <row r="486" customHeight="1" spans="1:17">
      <c r="A486" s="338"/>
      <c r="B486" s="166"/>
      <c r="C486" s="339"/>
      <c r="D486" s="340"/>
      <c r="E486" s="451"/>
      <c r="F486" s="144" t="s">
        <v>1211</v>
      </c>
      <c r="G486" s="145" t="s">
        <v>123</v>
      </c>
      <c r="H486" s="145" t="s">
        <v>1474</v>
      </c>
      <c r="I486" s="146"/>
      <c r="J486" s="167"/>
      <c r="K486" s="167"/>
      <c r="L486" s="167"/>
      <c r="M486" s="453"/>
      <c r="N486" s="454"/>
      <c r="O486" s="455"/>
      <c r="P486" s="420"/>
      <c r="Q486" s="420"/>
    </row>
    <row r="487" customHeight="1" spans="1:17">
      <c r="A487" s="338"/>
      <c r="B487" s="166"/>
      <c r="C487" s="339"/>
      <c r="D487" s="340"/>
      <c r="E487" s="451"/>
      <c r="F487" s="144" t="s">
        <v>1213</v>
      </c>
      <c r="G487" s="145" t="s">
        <v>123</v>
      </c>
      <c r="H487" s="145" t="s">
        <v>1475</v>
      </c>
      <c r="I487" s="146"/>
      <c r="J487" s="167"/>
      <c r="K487" s="167"/>
      <c r="L487" s="167"/>
      <c r="M487" s="453"/>
      <c r="N487" s="454"/>
      <c r="O487" s="455"/>
      <c r="P487" s="420"/>
      <c r="Q487" s="420"/>
    </row>
    <row r="488" customHeight="1" spans="1:17">
      <c r="A488" s="338"/>
      <c r="B488" s="166"/>
      <c r="C488" s="339"/>
      <c r="D488" s="340"/>
      <c r="E488" s="451"/>
      <c r="F488" s="144" t="s">
        <v>1215</v>
      </c>
      <c r="G488" s="145" t="s">
        <v>123</v>
      </c>
      <c r="H488" s="345" t="s">
        <v>1476</v>
      </c>
      <c r="I488" s="146"/>
      <c r="J488" s="167"/>
      <c r="K488" s="167"/>
      <c r="L488" s="167"/>
      <c r="M488" s="453"/>
      <c r="N488" s="454"/>
      <c r="O488" s="455"/>
      <c r="P488" s="420"/>
      <c r="Q488" s="420"/>
    </row>
    <row r="489" customHeight="1" spans="1:17">
      <c r="A489" s="338"/>
      <c r="B489" s="166"/>
      <c r="C489" s="339"/>
      <c r="D489" s="340"/>
      <c r="E489" s="451"/>
      <c r="F489" s="144" t="s">
        <v>1216</v>
      </c>
      <c r="G489" s="145" t="s">
        <v>123</v>
      </c>
      <c r="H489" s="345" t="s">
        <v>1477</v>
      </c>
      <c r="I489" s="146"/>
      <c r="J489" s="167"/>
      <c r="K489" s="167"/>
      <c r="L489" s="167"/>
      <c r="M489" s="453"/>
      <c r="N489" s="454"/>
      <c r="O489" s="455"/>
      <c r="P489" s="420"/>
      <c r="Q489" s="420"/>
    </row>
    <row r="490" customHeight="1" spans="1:17">
      <c r="A490" s="338"/>
      <c r="B490" s="166"/>
      <c r="C490" s="339"/>
      <c r="D490" s="340"/>
      <c r="E490" s="451"/>
      <c r="F490" s="144" t="s">
        <v>5</v>
      </c>
      <c r="G490" s="145" t="s">
        <v>123</v>
      </c>
      <c r="H490" s="345" t="s">
        <v>1478</v>
      </c>
      <c r="I490" s="146"/>
      <c r="J490" s="167"/>
      <c r="K490" s="167"/>
      <c r="L490" s="167"/>
      <c r="M490" s="453"/>
      <c r="N490" s="454"/>
      <c r="O490" s="455"/>
      <c r="P490" s="420"/>
      <c r="Q490" s="420"/>
    </row>
    <row r="491" ht="29.1" customHeight="1" spans="1:17">
      <c r="A491" s="338"/>
      <c r="B491" s="166"/>
      <c r="C491" s="339"/>
      <c r="D491" s="340"/>
      <c r="E491" s="451"/>
      <c r="F491" s="144" t="s">
        <v>1222</v>
      </c>
      <c r="G491" s="145" t="s">
        <v>123</v>
      </c>
      <c r="H491" s="345" t="s">
        <v>1479</v>
      </c>
      <c r="I491" s="146"/>
      <c r="J491" s="167"/>
      <c r="K491" s="167"/>
      <c r="L491" s="167"/>
      <c r="M491" s="453"/>
      <c r="N491" s="454"/>
      <c r="O491" s="455"/>
      <c r="P491" s="420"/>
      <c r="Q491" s="420"/>
    </row>
    <row r="492" customHeight="1" spans="1:17">
      <c r="A492" s="338"/>
      <c r="B492" s="166"/>
      <c r="C492" s="339"/>
      <c r="D492" s="340"/>
      <c r="E492" s="451"/>
      <c r="F492" s="351" t="s">
        <v>1230</v>
      </c>
      <c r="G492" s="145" t="s">
        <v>123</v>
      </c>
      <c r="H492" s="145" t="s">
        <v>1231</v>
      </c>
      <c r="I492" s="146"/>
      <c r="J492" s="167"/>
      <c r="K492" s="167"/>
      <c r="L492" s="167"/>
      <c r="M492" s="453"/>
      <c r="N492" s="454"/>
      <c r="O492" s="455"/>
      <c r="P492" s="420"/>
      <c r="Q492" s="420"/>
    </row>
    <row r="493" customHeight="1" spans="1:17">
      <c r="A493" s="338"/>
      <c r="B493" s="166"/>
      <c r="C493" s="339"/>
      <c r="D493" s="340"/>
      <c r="E493" s="451"/>
      <c r="F493" s="349" t="s">
        <v>1232</v>
      </c>
      <c r="G493" s="145" t="s">
        <v>123</v>
      </c>
      <c r="H493" s="145" t="s">
        <v>1418</v>
      </c>
      <c r="I493" s="146"/>
      <c r="J493" s="167"/>
      <c r="K493" s="167"/>
      <c r="L493" s="167"/>
      <c r="M493" s="453"/>
      <c r="N493" s="454"/>
      <c r="O493" s="455"/>
      <c r="P493" s="420"/>
      <c r="Q493" s="420"/>
    </row>
    <row r="494" customHeight="1" spans="1:15">
      <c r="A494" s="338"/>
      <c r="B494" s="166"/>
      <c r="C494" s="339"/>
      <c r="D494" s="340"/>
      <c r="E494" s="452"/>
      <c r="F494" s="350"/>
      <c r="G494" s="145" t="s">
        <v>123</v>
      </c>
      <c r="H494" s="431" t="s">
        <v>1480</v>
      </c>
      <c r="I494" s="443"/>
      <c r="J494" s="167"/>
      <c r="K494" s="167"/>
      <c r="L494" s="167"/>
      <c r="M494" s="453"/>
      <c r="N494" s="454"/>
      <c r="O494" s="455"/>
    </row>
    <row r="495" ht="13.5" customHeight="1" spans="1:14">
      <c r="A495" s="338"/>
      <c r="B495" s="166"/>
      <c r="C495" s="339"/>
      <c r="D495" s="340"/>
      <c r="E495" s="419"/>
      <c r="F495" s="354"/>
      <c r="G495" s="354"/>
      <c r="H495" s="354"/>
      <c r="I495" s="354"/>
      <c r="J495" s="354"/>
      <c r="K495" s="354"/>
      <c r="L495" s="354"/>
      <c r="M495" s="354"/>
      <c r="N495" s="408"/>
    </row>
    <row r="496" ht="33" customHeight="1" spans="1:17">
      <c r="A496" s="338"/>
      <c r="B496" s="166"/>
      <c r="C496" s="339"/>
      <c r="D496" s="340"/>
      <c r="E496" s="450" t="s">
        <v>1481</v>
      </c>
      <c r="F496" s="144" t="s">
        <v>1199</v>
      </c>
      <c r="G496" s="145" t="s">
        <v>123</v>
      </c>
      <c r="H496" s="139" t="s">
        <v>1482</v>
      </c>
      <c r="I496" s="140"/>
      <c r="J496" s="167">
        <v>2021</v>
      </c>
      <c r="K496" s="167" t="s">
        <v>1201</v>
      </c>
      <c r="L496" s="167">
        <v>1</v>
      </c>
      <c r="M496" s="453">
        <f>N496</f>
        <v>11.07</v>
      </c>
      <c r="N496" s="454">
        <v>11.07</v>
      </c>
      <c r="O496" s="420"/>
      <c r="P496" s="420">
        <v>10.74</v>
      </c>
      <c r="Q496" s="420">
        <v>11.4</v>
      </c>
    </row>
    <row r="497" spans="1:17">
      <c r="A497" s="338"/>
      <c r="B497" s="166"/>
      <c r="C497" s="339"/>
      <c r="D497" s="340"/>
      <c r="E497" s="451"/>
      <c r="F497" s="144" t="s">
        <v>1202</v>
      </c>
      <c r="G497" s="145" t="s">
        <v>123</v>
      </c>
      <c r="H497" s="145" t="s">
        <v>1483</v>
      </c>
      <c r="I497" s="146"/>
      <c r="J497" s="167"/>
      <c r="K497" s="167"/>
      <c r="L497" s="167"/>
      <c r="M497" s="453"/>
      <c r="N497" s="454"/>
      <c r="O497" s="420"/>
      <c r="P497" s="420"/>
      <c r="Q497" s="420"/>
    </row>
    <row r="498" spans="1:17">
      <c r="A498" s="338"/>
      <c r="B498" s="166"/>
      <c r="C498" s="339"/>
      <c r="D498" s="340"/>
      <c r="E498" s="451"/>
      <c r="F498" s="144" t="s">
        <v>1204</v>
      </c>
      <c r="G498" s="145" t="s">
        <v>123</v>
      </c>
      <c r="H498" s="145" t="s">
        <v>1484</v>
      </c>
      <c r="I498" s="146"/>
      <c r="J498" s="167"/>
      <c r="K498" s="167"/>
      <c r="L498" s="167"/>
      <c r="M498" s="453"/>
      <c r="N498" s="454"/>
      <c r="O498" s="420"/>
      <c r="P498" s="420"/>
      <c r="Q498" s="420"/>
    </row>
    <row r="499" spans="1:17">
      <c r="A499" s="338"/>
      <c r="B499" s="166"/>
      <c r="C499" s="339"/>
      <c r="D499" s="340"/>
      <c r="E499" s="451"/>
      <c r="F499" s="144" t="s">
        <v>1206</v>
      </c>
      <c r="G499" s="145" t="s">
        <v>123</v>
      </c>
      <c r="H499" s="145">
        <v>9</v>
      </c>
      <c r="I499" s="146"/>
      <c r="J499" s="167"/>
      <c r="K499" s="167"/>
      <c r="L499" s="167"/>
      <c r="M499" s="453"/>
      <c r="N499" s="454"/>
      <c r="O499" s="420"/>
      <c r="P499" s="420"/>
      <c r="Q499" s="420"/>
    </row>
    <row r="500" spans="1:17">
      <c r="A500" s="338"/>
      <c r="B500" s="166"/>
      <c r="C500" s="339"/>
      <c r="D500" s="340"/>
      <c r="E500" s="451"/>
      <c r="F500" s="144" t="s">
        <v>1207</v>
      </c>
      <c r="G500" s="145" t="s">
        <v>123</v>
      </c>
      <c r="H500" s="145">
        <v>2</v>
      </c>
      <c r="I500" s="146"/>
      <c r="J500" s="167"/>
      <c r="K500" s="167"/>
      <c r="L500" s="167"/>
      <c r="M500" s="453"/>
      <c r="N500" s="454"/>
      <c r="O500" s="420"/>
      <c r="P500" s="420"/>
      <c r="Q500" s="420"/>
    </row>
    <row r="501" spans="1:17">
      <c r="A501" s="338"/>
      <c r="B501" s="166"/>
      <c r="C501" s="339"/>
      <c r="D501" s="340"/>
      <c r="E501" s="451"/>
      <c r="F501" s="144" t="s">
        <v>1208</v>
      </c>
      <c r="G501" s="145" t="s">
        <v>123</v>
      </c>
      <c r="H501" s="145">
        <v>2021</v>
      </c>
      <c r="I501" s="146"/>
      <c r="J501" s="167"/>
      <c r="K501" s="167"/>
      <c r="L501" s="167"/>
      <c r="M501" s="453"/>
      <c r="N501" s="454"/>
      <c r="O501" s="420"/>
      <c r="P501" s="420"/>
      <c r="Q501" s="420"/>
    </row>
    <row r="502" spans="1:17">
      <c r="A502" s="338"/>
      <c r="B502" s="166"/>
      <c r="C502" s="339"/>
      <c r="D502" s="340"/>
      <c r="E502" s="451"/>
      <c r="F502" s="144" t="s">
        <v>1209</v>
      </c>
      <c r="G502" s="145" t="s">
        <v>123</v>
      </c>
      <c r="H502" s="1140" t="s">
        <v>1485</v>
      </c>
      <c r="I502" s="146"/>
      <c r="J502" s="167"/>
      <c r="K502" s="167"/>
      <c r="L502" s="167"/>
      <c r="M502" s="453"/>
      <c r="N502" s="454"/>
      <c r="O502" s="420"/>
      <c r="P502" s="420"/>
      <c r="Q502" s="420"/>
    </row>
    <row r="503" spans="1:17">
      <c r="A503" s="338"/>
      <c r="B503" s="166"/>
      <c r="C503" s="339"/>
      <c r="D503" s="340"/>
      <c r="E503" s="451"/>
      <c r="F503" s="144" t="s">
        <v>1211</v>
      </c>
      <c r="G503" s="145" t="s">
        <v>123</v>
      </c>
      <c r="H503" s="145" t="s">
        <v>1486</v>
      </c>
      <c r="I503" s="146"/>
      <c r="J503" s="167"/>
      <c r="K503" s="167"/>
      <c r="L503" s="167"/>
      <c r="M503" s="453"/>
      <c r="N503" s="454"/>
      <c r="O503" s="420"/>
      <c r="P503" s="420"/>
      <c r="Q503" s="420"/>
    </row>
    <row r="504" spans="1:17">
      <c r="A504" s="338"/>
      <c r="B504" s="166"/>
      <c r="C504" s="339"/>
      <c r="D504" s="340"/>
      <c r="E504" s="451"/>
      <c r="F504" s="144" t="s">
        <v>1213</v>
      </c>
      <c r="G504" s="145" t="s">
        <v>123</v>
      </c>
      <c r="H504" s="145" t="s">
        <v>1487</v>
      </c>
      <c r="I504" s="146"/>
      <c r="J504" s="167"/>
      <c r="K504" s="167"/>
      <c r="L504" s="167"/>
      <c r="M504" s="453"/>
      <c r="N504" s="454"/>
      <c r="O504" s="420"/>
      <c r="P504" s="420"/>
      <c r="Q504" s="420"/>
    </row>
    <row r="505" spans="1:17">
      <c r="A505" s="338"/>
      <c r="B505" s="166"/>
      <c r="C505" s="339"/>
      <c r="D505" s="340"/>
      <c r="E505" s="451"/>
      <c r="F505" s="144" t="s">
        <v>1215</v>
      </c>
      <c r="G505" s="145" t="s">
        <v>123</v>
      </c>
      <c r="H505" s="345" t="s">
        <v>1488</v>
      </c>
      <c r="I505" s="146"/>
      <c r="J505" s="167"/>
      <c r="K505" s="167"/>
      <c r="L505" s="167"/>
      <c r="M505" s="453"/>
      <c r="N505" s="454"/>
      <c r="O505" s="420"/>
      <c r="P505" s="420"/>
      <c r="Q505" s="420"/>
    </row>
    <row r="506" spans="1:17">
      <c r="A506" s="338"/>
      <c r="B506" s="166"/>
      <c r="C506" s="339"/>
      <c r="D506" s="340"/>
      <c r="E506" s="451"/>
      <c r="F506" s="144" t="s">
        <v>1216</v>
      </c>
      <c r="G506" s="145" t="s">
        <v>123</v>
      </c>
      <c r="H506" s="345" t="s">
        <v>1489</v>
      </c>
      <c r="I506" s="146"/>
      <c r="J506" s="167"/>
      <c r="K506" s="167"/>
      <c r="L506" s="167"/>
      <c r="M506" s="453"/>
      <c r="N506" s="454"/>
      <c r="O506" s="420"/>
      <c r="P506" s="420"/>
      <c r="Q506" s="420"/>
    </row>
    <row r="507" spans="1:17">
      <c r="A507" s="338"/>
      <c r="B507" s="166"/>
      <c r="C507" s="339"/>
      <c r="D507" s="340"/>
      <c r="E507" s="451"/>
      <c r="F507" s="144" t="s">
        <v>5</v>
      </c>
      <c r="G507" s="145" t="s">
        <v>123</v>
      </c>
      <c r="H507" s="345" t="s">
        <v>1490</v>
      </c>
      <c r="I507" s="146"/>
      <c r="J507" s="167"/>
      <c r="K507" s="167"/>
      <c r="L507" s="167"/>
      <c r="M507" s="453"/>
      <c r="N507" s="454"/>
      <c r="O507" s="420"/>
      <c r="P507" s="420"/>
      <c r="Q507" s="420"/>
    </row>
    <row r="508" ht="29.1" customHeight="1" spans="1:17">
      <c r="A508" s="338"/>
      <c r="B508" s="166"/>
      <c r="C508" s="339"/>
      <c r="D508" s="340"/>
      <c r="E508" s="451"/>
      <c r="F508" s="144" t="s">
        <v>1222</v>
      </c>
      <c r="G508" s="145" t="s">
        <v>123</v>
      </c>
      <c r="H508" s="345" t="s">
        <v>1491</v>
      </c>
      <c r="I508" s="146"/>
      <c r="J508" s="167"/>
      <c r="K508" s="167"/>
      <c r="L508" s="167"/>
      <c r="M508" s="453"/>
      <c r="N508" s="454"/>
      <c r="O508" s="420"/>
      <c r="P508" s="420"/>
      <c r="Q508" s="420"/>
    </row>
    <row r="509" spans="1:17">
      <c r="A509" s="338"/>
      <c r="B509" s="166"/>
      <c r="C509" s="339"/>
      <c r="D509" s="340"/>
      <c r="E509" s="451"/>
      <c r="F509" s="351" t="s">
        <v>1230</v>
      </c>
      <c r="G509" s="145" t="s">
        <v>123</v>
      </c>
      <c r="H509" s="145" t="s">
        <v>1231</v>
      </c>
      <c r="I509" s="146"/>
      <c r="J509" s="167"/>
      <c r="K509" s="167"/>
      <c r="L509" s="167"/>
      <c r="M509" s="453"/>
      <c r="N509" s="454"/>
      <c r="O509" s="420"/>
      <c r="P509" s="420"/>
      <c r="Q509" s="420"/>
    </row>
    <row r="510" spans="1:17">
      <c r="A510" s="338"/>
      <c r="B510" s="166"/>
      <c r="C510" s="339"/>
      <c r="D510" s="340"/>
      <c r="E510" s="451"/>
      <c r="F510" s="349" t="s">
        <v>1232</v>
      </c>
      <c r="G510" s="145" t="s">
        <v>123</v>
      </c>
      <c r="H510" s="145" t="s">
        <v>1393</v>
      </c>
      <c r="I510" s="146"/>
      <c r="J510" s="167"/>
      <c r="K510" s="167"/>
      <c r="L510" s="167"/>
      <c r="M510" s="453"/>
      <c r="N510" s="454"/>
      <c r="O510" s="420"/>
      <c r="P510" s="420"/>
      <c r="Q510" s="420"/>
    </row>
    <row r="511" spans="1:14">
      <c r="A511" s="338"/>
      <c r="B511" s="166"/>
      <c r="C511" s="339"/>
      <c r="D511" s="340"/>
      <c r="E511" s="452"/>
      <c r="F511" s="350"/>
      <c r="G511" s="145" t="s">
        <v>123</v>
      </c>
      <c r="H511" s="431" t="s">
        <v>1492</v>
      </c>
      <c r="I511" s="443"/>
      <c r="J511" s="167"/>
      <c r="K511" s="167"/>
      <c r="L511" s="167"/>
      <c r="M511" s="453"/>
      <c r="N511" s="454"/>
    </row>
    <row r="512" ht="12" customHeight="1" spans="1:14">
      <c r="A512" s="338"/>
      <c r="B512" s="166"/>
      <c r="C512" s="339"/>
      <c r="D512" s="340"/>
      <c r="E512" s="419"/>
      <c r="F512" s="354"/>
      <c r="G512" s="354"/>
      <c r="H512" s="354"/>
      <c r="I512" s="354"/>
      <c r="J512" s="354"/>
      <c r="K512" s="354"/>
      <c r="L512" s="354"/>
      <c r="M512" s="354"/>
      <c r="N512" s="408"/>
    </row>
    <row r="513" ht="41.25" customHeight="1" spans="1:17">
      <c r="A513" s="338"/>
      <c r="B513" s="166"/>
      <c r="C513" s="339"/>
      <c r="D513" s="340"/>
      <c r="E513" s="450" t="s">
        <v>1493</v>
      </c>
      <c r="F513" s="144" t="s">
        <v>1199</v>
      </c>
      <c r="G513" s="145" t="s">
        <v>123</v>
      </c>
      <c r="H513" s="139" t="s">
        <v>1494</v>
      </c>
      <c r="I513" s="140"/>
      <c r="J513" s="167">
        <v>2022</v>
      </c>
      <c r="K513" s="167" t="s">
        <v>1201</v>
      </c>
      <c r="L513" s="167">
        <v>1</v>
      </c>
      <c r="M513" s="453">
        <f>N513</f>
        <v>3.68</v>
      </c>
      <c r="N513" s="454">
        <v>3.68</v>
      </c>
      <c r="O513" s="455"/>
      <c r="P513" s="420">
        <v>3.76</v>
      </c>
      <c r="Q513" s="420">
        <v>3.6</v>
      </c>
    </row>
    <row r="514" spans="1:17">
      <c r="A514" s="338"/>
      <c r="B514" s="166"/>
      <c r="C514" s="339"/>
      <c r="D514" s="340"/>
      <c r="E514" s="451"/>
      <c r="F514" s="144" t="s">
        <v>1202</v>
      </c>
      <c r="G514" s="145" t="s">
        <v>123</v>
      </c>
      <c r="H514" s="145" t="s">
        <v>1495</v>
      </c>
      <c r="I514" s="146"/>
      <c r="J514" s="167"/>
      <c r="K514" s="167"/>
      <c r="L514" s="167"/>
      <c r="M514" s="453"/>
      <c r="N514" s="454"/>
      <c r="O514" s="455"/>
      <c r="P514" s="420"/>
      <c r="Q514" s="420"/>
    </row>
    <row r="515" spans="1:17">
      <c r="A515" s="338"/>
      <c r="B515" s="166"/>
      <c r="C515" s="339"/>
      <c r="D515" s="340"/>
      <c r="E515" s="451"/>
      <c r="F515" s="144" t="s">
        <v>1204</v>
      </c>
      <c r="G515" s="145" t="s">
        <v>123</v>
      </c>
      <c r="H515" s="145" t="s">
        <v>1496</v>
      </c>
      <c r="I515" s="146"/>
      <c r="J515" s="167"/>
      <c r="K515" s="167"/>
      <c r="L515" s="167"/>
      <c r="M515" s="453"/>
      <c r="N515" s="454"/>
      <c r="O515" s="455"/>
      <c r="P515" s="420"/>
      <c r="Q515" s="420"/>
    </row>
    <row r="516" spans="1:17">
      <c r="A516" s="338"/>
      <c r="B516" s="166"/>
      <c r="C516" s="339"/>
      <c r="D516" s="340"/>
      <c r="E516" s="451"/>
      <c r="F516" s="144" t="s">
        <v>1206</v>
      </c>
      <c r="G516" s="145" t="s">
        <v>123</v>
      </c>
      <c r="H516" s="145">
        <v>5</v>
      </c>
      <c r="I516" s="146"/>
      <c r="J516" s="167"/>
      <c r="K516" s="167"/>
      <c r="L516" s="167"/>
      <c r="M516" s="453"/>
      <c r="N516" s="454"/>
      <c r="O516" s="455"/>
      <c r="P516" s="420"/>
      <c r="Q516" s="420"/>
    </row>
    <row r="517" spans="1:17">
      <c r="A517" s="338"/>
      <c r="B517" s="166"/>
      <c r="C517" s="339"/>
      <c r="D517" s="340"/>
      <c r="E517" s="451"/>
      <c r="F517" s="144" t="s">
        <v>1207</v>
      </c>
      <c r="G517" s="145" t="s">
        <v>123</v>
      </c>
      <c r="H517" s="145">
        <v>1</v>
      </c>
      <c r="I517" s="146"/>
      <c r="J517" s="167"/>
      <c r="K517" s="167"/>
      <c r="L517" s="167"/>
      <c r="M517" s="453"/>
      <c r="N517" s="454"/>
      <c r="O517" s="455"/>
      <c r="P517" s="420"/>
      <c r="Q517" s="420"/>
    </row>
    <row r="518" spans="1:17">
      <c r="A518" s="338"/>
      <c r="B518" s="166"/>
      <c r="C518" s="339"/>
      <c r="D518" s="340"/>
      <c r="E518" s="451"/>
      <c r="F518" s="144" t="s">
        <v>1208</v>
      </c>
      <c r="G518" s="145" t="s">
        <v>123</v>
      </c>
      <c r="H518" s="145">
        <v>2022</v>
      </c>
      <c r="I518" s="146"/>
      <c r="J518" s="167"/>
      <c r="K518" s="167"/>
      <c r="L518" s="167"/>
      <c r="M518" s="453"/>
      <c r="N518" s="454"/>
      <c r="O518" s="455"/>
      <c r="P518" s="420"/>
      <c r="Q518" s="420"/>
    </row>
    <row r="519" spans="1:17">
      <c r="A519" s="338"/>
      <c r="B519" s="166"/>
      <c r="C519" s="339"/>
      <c r="D519" s="340"/>
      <c r="E519" s="451"/>
      <c r="F519" s="144" t="s">
        <v>1209</v>
      </c>
      <c r="G519" s="145" t="s">
        <v>123</v>
      </c>
      <c r="H519" s="1140" t="s">
        <v>1497</v>
      </c>
      <c r="I519" s="146"/>
      <c r="J519" s="167"/>
      <c r="K519" s="167"/>
      <c r="L519" s="167"/>
      <c r="M519" s="453"/>
      <c r="N519" s="454"/>
      <c r="O519" s="455"/>
      <c r="P519" s="420"/>
      <c r="Q519" s="420"/>
    </row>
    <row r="520" spans="1:17">
      <c r="A520" s="338"/>
      <c r="B520" s="166"/>
      <c r="C520" s="339"/>
      <c r="D520" s="340"/>
      <c r="E520" s="451"/>
      <c r="F520" s="144" t="s">
        <v>1211</v>
      </c>
      <c r="G520" s="145" t="s">
        <v>123</v>
      </c>
      <c r="H520" s="145" t="s">
        <v>1498</v>
      </c>
      <c r="I520" s="146"/>
      <c r="J520" s="167"/>
      <c r="K520" s="167"/>
      <c r="L520" s="167"/>
      <c r="M520" s="453"/>
      <c r="N520" s="454"/>
      <c r="O520" s="455"/>
      <c r="P520" s="420"/>
      <c r="Q520" s="420"/>
    </row>
    <row r="521" spans="1:17">
      <c r="A521" s="338"/>
      <c r="B521" s="166"/>
      <c r="C521" s="339"/>
      <c r="D521" s="340"/>
      <c r="E521" s="451"/>
      <c r="F521" s="144" t="s">
        <v>1213</v>
      </c>
      <c r="G521" s="145" t="s">
        <v>123</v>
      </c>
      <c r="H521" s="145" t="s">
        <v>1499</v>
      </c>
      <c r="I521" s="146"/>
      <c r="J521" s="167"/>
      <c r="K521" s="167"/>
      <c r="L521" s="167"/>
      <c r="M521" s="453"/>
      <c r="N521" s="454"/>
      <c r="O521" s="455"/>
      <c r="P521" s="420"/>
      <c r="Q521" s="420"/>
    </row>
    <row r="522" spans="1:17">
      <c r="A522" s="338"/>
      <c r="B522" s="166"/>
      <c r="C522" s="339"/>
      <c r="D522" s="340"/>
      <c r="E522" s="451"/>
      <c r="F522" s="144" t="s">
        <v>1215</v>
      </c>
      <c r="G522" s="145" t="s">
        <v>123</v>
      </c>
      <c r="H522" s="345" t="s">
        <v>1500</v>
      </c>
      <c r="I522" s="146"/>
      <c r="J522" s="167"/>
      <c r="K522" s="167"/>
      <c r="L522" s="167"/>
      <c r="M522" s="453"/>
      <c r="N522" s="454"/>
      <c r="O522" s="455"/>
      <c r="P522" s="420"/>
      <c r="Q522" s="420"/>
    </row>
    <row r="523" spans="1:17">
      <c r="A523" s="338"/>
      <c r="B523" s="166"/>
      <c r="C523" s="339"/>
      <c r="D523" s="340"/>
      <c r="E523" s="451"/>
      <c r="F523" s="144" t="s">
        <v>1216</v>
      </c>
      <c r="G523" s="145" t="s">
        <v>123</v>
      </c>
      <c r="H523" s="345" t="s">
        <v>1501</v>
      </c>
      <c r="I523" s="146"/>
      <c r="J523" s="167"/>
      <c r="K523" s="167"/>
      <c r="L523" s="167"/>
      <c r="M523" s="453"/>
      <c r="N523" s="454"/>
      <c r="O523" s="455"/>
      <c r="P523" s="420"/>
      <c r="Q523" s="420"/>
    </row>
    <row r="524" spans="1:17">
      <c r="A524" s="338"/>
      <c r="B524" s="166"/>
      <c r="C524" s="339"/>
      <c r="D524" s="340"/>
      <c r="E524" s="451"/>
      <c r="F524" s="144" t="s">
        <v>5</v>
      </c>
      <c r="G524" s="145" t="s">
        <v>123</v>
      </c>
      <c r="H524" s="345" t="s">
        <v>1502</v>
      </c>
      <c r="I524" s="146"/>
      <c r="J524" s="167"/>
      <c r="K524" s="167"/>
      <c r="L524" s="167"/>
      <c r="M524" s="453"/>
      <c r="N524" s="454"/>
      <c r="O524" s="455"/>
      <c r="P524" s="420"/>
      <c r="Q524" s="420"/>
    </row>
    <row r="525" ht="29.1" customHeight="1" spans="1:17">
      <c r="A525" s="338"/>
      <c r="B525" s="166"/>
      <c r="C525" s="339"/>
      <c r="D525" s="340"/>
      <c r="E525" s="451"/>
      <c r="F525" s="144" t="s">
        <v>1222</v>
      </c>
      <c r="G525" s="145" t="s">
        <v>123</v>
      </c>
      <c r="H525" s="345" t="s">
        <v>1503</v>
      </c>
      <c r="I525" s="146"/>
      <c r="J525" s="167"/>
      <c r="K525" s="167"/>
      <c r="L525" s="167"/>
      <c r="M525" s="453"/>
      <c r="N525" s="454"/>
      <c r="O525" s="455"/>
      <c r="P525" s="420"/>
      <c r="Q525" s="420"/>
    </row>
    <row r="526" spans="1:17">
      <c r="A526" s="338"/>
      <c r="B526" s="166"/>
      <c r="C526" s="339"/>
      <c r="D526" s="340"/>
      <c r="E526" s="451"/>
      <c r="F526" s="351" t="s">
        <v>1230</v>
      </c>
      <c r="G526" s="145" t="s">
        <v>123</v>
      </c>
      <c r="H526" s="145" t="s">
        <v>1231</v>
      </c>
      <c r="I526" s="146"/>
      <c r="J526" s="167"/>
      <c r="K526" s="167"/>
      <c r="L526" s="167"/>
      <c r="M526" s="453"/>
      <c r="N526" s="454"/>
      <c r="O526" s="455"/>
      <c r="P526" s="420"/>
      <c r="Q526" s="420"/>
    </row>
    <row r="527" spans="1:17">
      <c r="A527" s="338"/>
      <c r="B527" s="166"/>
      <c r="C527" s="339"/>
      <c r="D527" s="340"/>
      <c r="E527" s="451"/>
      <c r="F527" s="349" t="s">
        <v>1232</v>
      </c>
      <c r="G527" s="145" t="s">
        <v>123</v>
      </c>
      <c r="H527" s="145" t="s">
        <v>1393</v>
      </c>
      <c r="I527" s="146"/>
      <c r="J527" s="167"/>
      <c r="K527" s="167"/>
      <c r="L527" s="167"/>
      <c r="M527" s="453"/>
      <c r="N527" s="454"/>
      <c r="O527" s="455"/>
      <c r="P527" s="420"/>
      <c r="Q527" s="420"/>
    </row>
    <row r="528" spans="1:15">
      <c r="A528" s="338"/>
      <c r="B528" s="166"/>
      <c r="C528" s="339"/>
      <c r="D528" s="340"/>
      <c r="E528" s="452"/>
      <c r="F528" s="350"/>
      <c r="G528" s="145" t="s">
        <v>123</v>
      </c>
      <c r="H528" s="431" t="s">
        <v>1504</v>
      </c>
      <c r="I528" s="443"/>
      <c r="J528" s="167"/>
      <c r="K528" s="167"/>
      <c r="L528" s="167"/>
      <c r="M528" s="453"/>
      <c r="N528" s="454"/>
      <c r="O528" s="455"/>
    </row>
    <row r="529" ht="12" customHeight="1" spans="1:14">
      <c r="A529" s="338"/>
      <c r="B529" s="166"/>
      <c r="C529" s="339"/>
      <c r="D529" s="340"/>
      <c r="E529" s="419"/>
      <c r="F529" s="354"/>
      <c r="G529" s="354"/>
      <c r="H529" s="354"/>
      <c r="I529" s="354"/>
      <c r="J529" s="354"/>
      <c r="K529" s="354"/>
      <c r="L529" s="354"/>
      <c r="M529" s="354"/>
      <c r="N529" s="408"/>
    </row>
    <row r="530" ht="41.25" customHeight="1" spans="1:17">
      <c r="A530" s="338"/>
      <c r="B530" s="166"/>
      <c r="C530" s="339"/>
      <c r="D530" s="340"/>
      <c r="E530" s="450" t="s">
        <v>1505</v>
      </c>
      <c r="F530" s="144" t="s">
        <v>1199</v>
      </c>
      <c r="G530" s="145" t="s">
        <v>123</v>
      </c>
      <c r="H530" s="139" t="s">
        <v>1506</v>
      </c>
      <c r="I530" s="140"/>
      <c r="J530" s="167">
        <v>2022</v>
      </c>
      <c r="K530" s="167" t="s">
        <v>1201</v>
      </c>
      <c r="L530" s="167">
        <v>1</v>
      </c>
      <c r="M530" s="453">
        <f>N530</f>
        <v>1.88</v>
      </c>
      <c r="N530" s="454">
        <v>1.88</v>
      </c>
      <c r="O530" s="455"/>
      <c r="P530" s="420">
        <v>1.91</v>
      </c>
      <c r="Q530" s="420">
        <v>1.85</v>
      </c>
    </row>
    <row r="531" spans="1:17">
      <c r="A531" s="338"/>
      <c r="B531" s="166"/>
      <c r="C531" s="339"/>
      <c r="D531" s="340"/>
      <c r="E531" s="451"/>
      <c r="F531" s="144" t="s">
        <v>1202</v>
      </c>
      <c r="G531" s="145" t="s">
        <v>123</v>
      </c>
      <c r="H531" s="145" t="s">
        <v>1507</v>
      </c>
      <c r="I531" s="146"/>
      <c r="J531" s="167"/>
      <c r="K531" s="167"/>
      <c r="L531" s="167"/>
      <c r="M531" s="453"/>
      <c r="N531" s="454"/>
      <c r="O531" s="455"/>
      <c r="P531" s="420"/>
      <c r="Q531" s="420"/>
    </row>
    <row r="532" spans="1:17">
      <c r="A532" s="338"/>
      <c r="B532" s="166"/>
      <c r="C532" s="339"/>
      <c r="D532" s="340"/>
      <c r="E532" s="451"/>
      <c r="F532" s="144" t="s">
        <v>1204</v>
      </c>
      <c r="G532" s="145" t="s">
        <v>123</v>
      </c>
      <c r="H532" s="145" t="s">
        <v>1496</v>
      </c>
      <c r="I532" s="146"/>
      <c r="J532" s="167"/>
      <c r="K532" s="167"/>
      <c r="L532" s="167"/>
      <c r="M532" s="453"/>
      <c r="N532" s="454"/>
      <c r="O532" s="455"/>
      <c r="P532" s="420"/>
      <c r="Q532" s="420"/>
    </row>
    <row r="533" spans="1:17">
      <c r="A533" s="338"/>
      <c r="B533" s="166"/>
      <c r="C533" s="339"/>
      <c r="D533" s="340"/>
      <c r="E533" s="451"/>
      <c r="F533" s="144" t="s">
        <v>1206</v>
      </c>
      <c r="G533" s="145" t="s">
        <v>123</v>
      </c>
      <c r="H533" s="145">
        <v>5</v>
      </c>
      <c r="I533" s="146"/>
      <c r="J533" s="167"/>
      <c r="K533" s="167"/>
      <c r="L533" s="167"/>
      <c r="M533" s="453"/>
      <c r="N533" s="454"/>
      <c r="O533" s="455"/>
      <c r="P533" s="420"/>
      <c r="Q533" s="420"/>
    </row>
    <row r="534" spans="1:17">
      <c r="A534" s="338"/>
      <c r="B534" s="166"/>
      <c r="C534" s="339"/>
      <c r="D534" s="340"/>
      <c r="E534" s="451"/>
      <c r="F534" s="144" t="s">
        <v>1207</v>
      </c>
      <c r="G534" s="145" t="s">
        <v>123</v>
      </c>
      <c r="H534" s="145">
        <v>2</v>
      </c>
      <c r="I534" s="146"/>
      <c r="J534" s="167"/>
      <c r="K534" s="167"/>
      <c r="L534" s="167"/>
      <c r="M534" s="453"/>
      <c r="N534" s="454"/>
      <c r="O534" s="455"/>
      <c r="P534" s="420"/>
      <c r="Q534" s="420"/>
    </row>
    <row r="535" spans="1:17">
      <c r="A535" s="338"/>
      <c r="B535" s="166"/>
      <c r="C535" s="339"/>
      <c r="D535" s="340"/>
      <c r="E535" s="451"/>
      <c r="F535" s="144" t="s">
        <v>1208</v>
      </c>
      <c r="G535" s="145" t="s">
        <v>123</v>
      </c>
      <c r="H535" s="145">
        <v>2022</v>
      </c>
      <c r="I535" s="146"/>
      <c r="J535" s="167"/>
      <c r="K535" s="167"/>
      <c r="L535" s="167"/>
      <c r="M535" s="453"/>
      <c r="N535" s="454"/>
      <c r="O535" s="455"/>
      <c r="P535" s="420"/>
      <c r="Q535" s="420"/>
    </row>
    <row r="536" spans="1:17">
      <c r="A536" s="338"/>
      <c r="B536" s="166"/>
      <c r="C536" s="339"/>
      <c r="D536" s="340"/>
      <c r="E536" s="451"/>
      <c r="F536" s="144" t="s">
        <v>1209</v>
      </c>
      <c r="G536" s="145" t="s">
        <v>123</v>
      </c>
      <c r="H536" s="1140" t="s">
        <v>1508</v>
      </c>
      <c r="I536" s="146"/>
      <c r="J536" s="167"/>
      <c r="K536" s="167"/>
      <c r="L536" s="167"/>
      <c r="M536" s="453"/>
      <c r="N536" s="454"/>
      <c r="O536" s="455"/>
      <c r="P536" s="420"/>
      <c r="Q536" s="420"/>
    </row>
    <row r="537" spans="1:17">
      <c r="A537" s="338"/>
      <c r="B537" s="166"/>
      <c r="C537" s="339"/>
      <c r="D537" s="340"/>
      <c r="E537" s="451"/>
      <c r="F537" s="144" t="s">
        <v>1211</v>
      </c>
      <c r="G537" s="145" t="s">
        <v>123</v>
      </c>
      <c r="H537" s="145" t="s">
        <v>1498</v>
      </c>
      <c r="I537" s="146"/>
      <c r="J537" s="167"/>
      <c r="K537" s="167"/>
      <c r="L537" s="167"/>
      <c r="M537" s="453"/>
      <c r="N537" s="454"/>
      <c r="O537" s="455"/>
      <c r="P537" s="420"/>
      <c r="Q537" s="420"/>
    </row>
    <row r="538" spans="1:17">
      <c r="A538" s="338"/>
      <c r="B538" s="166"/>
      <c r="C538" s="339"/>
      <c r="D538" s="340"/>
      <c r="E538" s="451"/>
      <c r="F538" s="144" t="s">
        <v>1213</v>
      </c>
      <c r="G538" s="145" t="s">
        <v>123</v>
      </c>
      <c r="H538" s="145" t="s">
        <v>1499</v>
      </c>
      <c r="I538" s="146"/>
      <c r="J538" s="167"/>
      <c r="K538" s="167"/>
      <c r="L538" s="167"/>
      <c r="M538" s="453"/>
      <c r="N538" s="454"/>
      <c r="O538" s="455"/>
      <c r="P538" s="420"/>
      <c r="Q538" s="420"/>
    </row>
    <row r="539" spans="1:17">
      <c r="A539" s="338"/>
      <c r="B539" s="166"/>
      <c r="C539" s="339"/>
      <c r="D539" s="340"/>
      <c r="E539" s="451"/>
      <c r="F539" s="144" t="s">
        <v>1215</v>
      </c>
      <c r="G539" s="145" t="s">
        <v>123</v>
      </c>
      <c r="H539" s="345" t="s">
        <v>1509</v>
      </c>
      <c r="I539" s="146"/>
      <c r="J539" s="167"/>
      <c r="K539" s="167"/>
      <c r="L539" s="167"/>
      <c r="M539" s="453"/>
      <c r="N539" s="454"/>
      <c r="O539" s="455"/>
      <c r="P539" s="420"/>
      <c r="Q539" s="420"/>
    </row>
    <row r="540" spans="1:17">
      <c r="A540" s="338"/>
      <c r="B540" s="166"/>
      <c r="C540" s="339"/>
      <c r="D540" s="340"/>
      <c r="E540" s="451"/>
      <c r="F540" s="144" t="s">
        <v>1216</v>
      </c>
      <c r="G540" s="145" t="s">
        <v>123</v>
      </c>
      <c r="H540" s="345" t="s">
        <v>1510</v>
      </c>
      <c r="I540" s="146"/>
      <c r="J540" s="167"/>
      <c r="K540" s="167"/>
      <c r="L540" s="167"/>
      <c r="M540" s="453"/>
      <c r="N540" s="454"/>
      <c r="O540" s="455"/>
      <c r="P540" s="420"/>
      <c r="Q540" s="420"/>
    </row>
    <row r="541" spans="1:17">
      <c r="A541" s="338"/>
      <c r="B541" s="166"/>
      <c r="C541" s="339"/>
      <c r="D541" s="340"/>
      <c r="E541" s="451"/>
      <c r="F541" s="144" t="s">
        <v>5</v>
      </c>
      <c r="G541" s="145" t="s">
        <v>123</v>
      </c>
      <c r="H541" s="345" t="s">
        <v>1511</v>
      </c>
      <c r="I541" s="146"/>
      <c r="J541" s="167"/>
      <c r="K541" s="167"/>
      <c r="L541" s="167"/>
      <c r="M541" s="453"/>
      <c r="N541" s="454"/>
      <c r="O541" s="455"/>
      <c r="P541" s="420"/>
      <c r="Q541" s="420"/>
    </row>
    <row r="542" ht="29.1" customHeight="1" spans="1:17">
      <c r="A542" s="338"/>
      <c r="B542" s="166"/>
      <c r="C542" s="339"/>
      <c r="D542" s="340"/>
      <c r="E542" s="451"/>
      <c r="F542" s="144" t="s">
        <v>1222</v>
      </c>
      <c r="G542" s="145" t="s">
        <v>123</v>
      </c>
      <c r="H542" s="345" t="s">
        <v>1512</v>
      </c>
      <c r="I542" s="146"/>
      <c r="J542" s="167"/>
      <c r="K542" s="167"/>
      <c r="L542" s="167"/>
      <c r="M542" s="453"/>
      <c r="N542" s="454"/>
      <c r="O542" s="455"/>
      <c r="P542" s="420"/>
      <c r="Q542" s="420"/>
    </row>
    <row r="543" spans="1:17">
      <c r="A543" s="338"/>
      <c r="B543" s="166"/>
      <c r="C543" s="339"/>
      <c r="D543" s="340"/>
      <c r="E543" s="451"/>
      <c r="F543" s="351" t="s">
        <v>1230</v>
      </c>
      <c r="G543" s="145" t="s">
        <v>123</v>
      </c>
      <c r="H543" s="145" t="s">
        <v>1231</v>
      </c>
      <c r="I543" s="146"/>
      <c r="J543" s="167"/>
      <c r="K543" s="167"/>
      <c r="L543" s="167"/>
      <c r="M543" s="453"/>
      <c r="N543" s="454"/>
      <c r="O543" s="455"/>
      <c r="P543" s="420"/>
      <c r="Q543" s="420"/>
    </row>
    <row r="544" spans="1:17">
      <c r="A544" s="338"/>
      <c r="B544" s="166"/>
      <c r="C544" s="339"/>
      <c r="D544" s="340"/>
      <c r="E544" s="451"/>
      <c r="F544" s="349" t="s">
        <v>1232</v>
      </c>
      <c r="G544" s="145" t="s">
        <v>123</v>
      </c>
      <c r="H544" s="145" t="s">
        <v>1393</v>
      </c>
      <c r="I544" s="146"/>
      <c r="J544" s="167"/>
      <c r="K544" s="167"/>
      <c r="L544" s="167"/>
      <c r="M544" s="453"/>
      <c r="N544" s="454"/>
      <c r="O544" s="455"/>
      <c r="P544" s="420"/>
      <c r="Q544" s="420"/>
    </row>
    <row r="545" spans="1:15">
      <c r="A545" s="338"/>
      <c r="B545" s="166"/>
      <c r="C545" s="339"/>
      <c r="D545" s="340"/>
      <c r="E545" s="452"/>
      <c r="F545" s="350"/>
      <c r="G545" s="145" t="s">
        <v>123</v>
      </c>
      <c r="H545" s="431" t="s">
        <v>1504</v>
      </c>
      <c r="I545" s="443"/>
      <c r="J545" s="167"/>
      <c r="K545" s="167"/>
      <c r="L545" s="167"/>
      <c r="M545" s="453"/>
      <c r="N545" s="454"/>
      <c r="O545" s="455"/>
    </row>
    <row r="546" s="308" customFormat="1" ht="18.75" customHeight="1" spans="1:14">
      <c r="A546" s="330"/>
      <c r="B546" s="331"/>
      <c r="C546" s="336"/>
      <c r="D546" s="337"/>
      <c r="E546" s="333" t="s">
        <v>265</v>
      </c>
      <c r="F546" s="334" t="s">
        <v>266</v>
      </c>
      <c r="G546" s="334"/>
      <c r="H546" s="334"/>
      <c r="I546" s="334"/>
      <c r="J546" s="389"/>
      <c r="K546" s="394"/>
      <c r="L546" s="391"/>
      <c r="M546" s="392"/>
      <c r="N546" s="393">
        <v>0</v>
      </c>
    </row>
    <row r="547" s="308" customFormat="1" ht="18.75" customHeight="1" spans="1:14">
      <c r="A547" s="330"/>
      <c r="B547" s="331"/>
      <c r="C547" s="336"/>
      <c r="D547" s="337"/>
      <c r="E547" s="456" t="s">
        <v>267</v>
      </c>
      <c r="F547" s="334" t="s">
        <v>1513</v>
      </c>
      <c r="G547" s="334"/>
      <c r="H547" s="334"/>
      <c r="I547" s="334"/>
      <c r="J547" s="389"/>
      <c r="K547" s="394"/>
      <c r="L547" s="391"/>
      <c r="M547" s="392"/>
      <c r="N547" s="398">
        <f>SUM(N548:N722)</f>
        <v>19.5</v>
      </c>
    </row>
    <row r="548" ht="31.5" customHeight="1" spans="1:17">
      <c r="A548" s="338"/>
      <c r="B548" s="166"/>
      <c r="C548" s="339"/>
      <c r="D548" s="340"/>
      <c r="E548" s="341" t="s">
        <v>247</v>
      </c>
      <c r="F548" s="144" t="s">
        <v>1199</v>
      </c>
      <c r="G548" s="145" t="s">
        <v>123</v>
      </c>
      <c r="H548" s="139" t="s">
        <v>1514</v>
      </c>
      <c r="I548" s="140"/>
      <c r="J548" s="175">
        <v>2014</v>
      </c>
      <c r="K548" s="175" t="s">
        <v>1201</v>
      </c>
      <c r="L548" s="175">
        <v>1</v>
      </c>
      <c r="M548" s="400">
        <f>N548</f>
        <v>1.85</v>
      </c>
      <c r="N548" s="401">
        <v>1.85</v>
      </c>
      <c r="O548" s="420"/>
      <c r="P548" s="420">
        <v>1.7</v>
      </c>
      <c r="Q548" s="420">
        <v>2</v>
      </c>
    </row>
    <row r="549" ht="15.95" customHeight="1" spans="1:17">
      <c r="A549" s="338"/>
      <c r="B549" s="166"/>
      <c r="C549" s="339"/>
      <c r="D549" s="340"/>
      <c r="E549" s="343"/>
      <c r="F549" s="144" t="s">
        <v>1202</v>
      </c>
      <c r="G549" s="145" t="s">
        <v>123</v>
      </c>
      <c r="H549" s="347" t="s">
        <v>1515</v>
      </c>
      <c r="I549" s="421"/>
      <c r="J549" s="166"/>
      <c r="K549" s="166"/>
      <c r="L549" s="166"/>
      <c r="M549" s="403"/>
      <c r="N549" s="404"/>
      <c r="O549" s="420"/>
      <c r="P549" s="420"/>
      <c r="Q549" s="420"/>
    </row>
    <row r="550" ht="15.95" customHeight="1" spans="1:17">
      <c r="A550" s="338"/>
      <c r="B550" s="166"/>
      <c r="C550" s="339"/>
      <c r="D550" s="340"/>
      <c r="E550" s="343"/>
      <c r="F550" s="144" t="s">
        <v>1204</v>
      </c>
      <c r="G550" s="145" t="s">
        <v>123</v>
      </c>
      <c r="H550" s="145" t="s">
        <v>1411</v>
      </c>
      <c r="I550" s="146"/>
      <c r="J550" s="166"/>
      <c r="K550" s="166"/>
      <c r="L550" s="166"/>
      <c r="M550" s="403"/>
      <c r="N550" s="404"/>
      <c r="O550" s="420"/>
      <c r="P550" s="420"/>
      <c r="Q550" s="420"/>
    </row>
    <row r="551" ht="15.95" customHeight="1" spans="1:17">
      <c r="A551" s="338"/>
      <c r="B551" s="166"/>
      <c r="C551" s="339"/>
      <c r="D551" s="340"/>
      <c r="E551" s="343"/>
      <c r="F551" s="144" t="s">
        <v>1206</v>
      </c>
      <c r="G551" s="145" t="s">
        <v>123</v>
      </c>
      <c r="H551" s="145">
        <v>3</v>
      </c>
      <c r="I551" s="146"/>
      <c r="J551" s="166"/>
      <c r="K551" s="166"/>
      <c r="L551" s="166"/>
      <c r="M551" s="403"/>
      <c r="N551" s="404"/>
      <c r="O551" s="420"/>
      <c r="P551" s="420"/>
      <c r="Q551" s="420"/>
    </row>
    <row r="552" ht="15.95" customHeight="1" spans="1:17">
      <c r="A552" s="338"/>
      <c r="B552" s="166"/>
      <c r="C552" s="339"/>
      <c r="D552" s="340"/>
      <c r="E552" s="343"/>
      <c r="F552" s="144" t="s">
        <v>1207</v>
      </c>
      <c r="G552" s="145" t="s">
        <v>123</v>
      </c>
      <c r="H552" s="145">
        <v>4</v>
      </c>
      <c r="I552" s="146"/>
      <c r="J552" s="166"/>
      <c r="K552" s="166"/>
      <c r="L552" s="166"/>
      <c r="M552" s="403"/>
      <c r="N552" s="404"/>
      <c r="O552" s="420"/>
      <c r="P552" s="420"/>
      <c r="Q552" s="420"/>
    </row>
    <row r="553" ht="15.95" customHeight="1" spans="1:17">
      <c r="A553" s="338"/>
      <c r="B553" s="166"/>
      <c r="C553" s="339"/>
      <c r="D553" s="340"/>
      <c r="E553" s="343"/>
      <c r="F553" s="144" t="s">
        <v>1208</v>
      </c>
      <c r="G553" s="145" t="s">
        <v>123</v>
      </c>
      <c r="H553" s="145">
        <v>2014</v>
      </c>
      <c r="I553" s="146"/>
      <c r="J553" s="166"/>
      <c r="K553" s="166"/>
      <c r="L553" s="166"/>
      <c r="M553" s="403"/>
      <c r="N553" s="404"/>
      <c r="O553" s="420"/>
      <c r="P553" s="420"/>
      <c r="Q553" s="420"/>
    </row>
    <row r="554" ht="15.95" customHeight="1" spans="1:17">
      <c r="A554" s="338"/>
      <c r="B554" s="166"/>
      <c r="C554" s="339"/>
      <c r="D554" s="340"/>
      <c r="E554" s="343"/>
      <c r="F554" s="144" t="s">
        <v>1209</v>
      </c>
      <c r="G554" s="145" t="s">
        <v>123</v>
      </c>
      <c r="H554" s="145" t="s">
        <v>1516</v>
      </c>
      <c r="I554" s="146"/>
      <c r="J554" s="166"/>
      <c r="K554" s="166"/>
      <c r="L554" s="166"/>
      <c r="M554" s="403"/>
      <c r="N554" s="404"/>
      <c r="O554" s="420"/>
      <c r="P554" s="420"/>
      <c r="Q554" s="420"/>
    </row>
    <row r="555" ht="15.95" customHeight="1" spans="1:17">
      <c r="A555" s="338"/>
      <c r="B555" s="166"/>
      <c r="C555" s="339"/>
      <c r="D555" s="340"/>
      <c r="E555" s="343"/>
      <c r="F555" s="144" t="s">
        <v>1211</v>
      </c>
      <c r="G555" s="145" t="s">
        <v>123</v>
      </c>
      <c r="H555" s="145" t="s">
        <v>1413</v>
      </c>
      <c r="I555" s="146"/>
      <c r="J555" s="166"/>
      <c r="K555" s="166"/>
      <c r="L555" s="166"/>
      <c r="M555" s="403"/>
      <c r="N555" s="404"/>
      <c r="O555" s="420"/>
      <c r="P555" s="420"/>
      <c r="Q555" s="420"/>
    </row>
    <row r="556" ht="15.95" customHeight="1" spans="1:17">
      <c r="A556" s="338"/>
      <c r="B556" s="166"/>
      <c r="C556" s="339"/>
      <c r="D556" s="340"/>
      <c r="E556" s="343"/>
      <c r="F556" s="144" t="s">
        <v>1213</v>
      </c>
      <c r="G556" s="145" t="s">
        <v>123</v>
      </c>
      <c r="H556" s="145" t="s">
        <v>1414</v>
      </c>
      <c r="I556" s="146"/>
      <c r="J556" s="166"/>
      <c r="K556" s="166"/>
      <c r="L556" s="166"/>
      <c r="M556" s="403"/>
      <c r="N556" s="404"/>
      <c r="O556" s="420"/>
      <c r="P556" s="420"/>
      <c r="Q556" s="420"/>
    </row>
    <row r="557" ht="15.95" customHeight="1" spans="1:17">
      <c r="A557" s="338"/>
      <c r="B557" s="166"/>
      <c r="C557" s="339"/>
      <c r="D557" s="340"/>
      <c r="E557" s="343"/>
      <c r="F557" s="144" t="s">
        <v>1215</v>
      </c>
      <c r="G557" s="145" t="s">
        <v>123</v>
      </c>
      <c r="H557" s="145"/>
      <c r="I557" s="146"/>
      <c r="J557" s="166"/>
      <c r="K557" s="166"/>
      <c r="L557" s="166"/>
      <c r="M557" s="403"/>
      <c r="N557" s="404"/>
      <c r="O557" s="420"/>
      <c r="P557" s="420"/>
      <c r="Q557" s="420"/>
    </row>
    <row r="558" ht="15.95" customHeight="1" spans="1:17">
      <c r="A558" s="338"/>
      <c r="B558" s="166"/>
      <c r="C558" s="339"/>
      <c r="D558" s="340"/>
      <c r="E558" s="343"/>
      <c r="F558" s="144" t="s">
        <v>1216</v>
      </c>
      <c r="G558" s="145" t="s">
        <v>123</v>
      </c>
      <c r="H558" s="345" t="s">
        <v>1517</v>
      </c>
      <c r="I558" s="146"/>
      <c r="J558" s="166"/>
      <c r="K558" s="166"/>
      <c r="L558" s="166"/>
      <c r="M558" s="403"/>
      <c r="N558" s="404"/>
      <c r="O558" s="420"/>
      <c r="P558" s="420"/>
      <c r="Q558" s="420"/>
    </row>
    <row r="559" ht="15.95" customHeight="1" spans="1:17">
      <c r="A559" s="338"/>
      <c r="B559" s="166"/>
      <c r="C559" s="339"/>
      <c r="D559" s="340"/>
      <c r="E559" s="343"/>
      <c r="F559" s="144" t="s">
        <v>5</v>
      </c>
      <c r="G559" s="145" t="s">
        <v>123</v>
      </c>
      <c r="H559" s="345" t="s">
        <v>1518</v>
      </c>
      <c r="I559" s="146"/>
      <c r="J559" s="166"/>
      <c r="K559" s="166"/>
      <c r="L559" s="166"/>
      <c r="M559" s="403"/>
      <c r="N559" s="404"/>
      <c r="O559" s="420"/>
      <c r="P559" s="420"/>
      <c r="Q559" s="420"/>
    </row>
    <row r="560" ht="29.1" customHeight="1" spans="1:17">
      <c r="A560" s="338"/>
      <c r="B560" s="166"/>
      <c r="C560" s="339"/>
      <c r="D560" s="340"/>
      <c r="E560" s="343"/>
      <c r="F560" s="144" t="s">
        <v>1222</v>
      </c>
      <c r="G560" s="145" t="s">
        <v>123</v>
      </c>
      <c r="H560" s="345" t="s">
        <v>1519</v>
      </c>
      <c r="I560" s="146"/>
      <c r="J560" s="166"/>
      <c r="K560" s="166"/>
      <c r="L560" s="166"/>
      <c r="M560" s="403"/>
      <c r="N560" s="404"/>
      <c r="O560" s="420"/>
      <c r="P560" s="420"/>
      <c r="Q560" s="420"/>
    </row>
    <row r="561" customHeight="1" spans="1:17">
      <c r="A561" s="338"/>
      <c r="B561" s="166"/>
      <c r="C561" s="339"/>
      <c r="D561" s="340"/>
      <c r="E561" s="343"/>
      <c r="F561" s="351" t="s">
        <v>1230</v>
      </c>
      <c r="G561" s="145" t="s">
        <v>123</v>
      </c>
      <c r="H561" s="347" t="s">
        <v>1231</v>
      </c>
      <c r="I561" s="421"/>
      <c r="J561" s="166"/>
      <c r="K561" s="166"/>
      <c r="L561" s="166"/>
      <c r="M561" s="403"/>
      <c r="N561" s="404"/>
      <c r="O561" s="420"/>
      <c r="P561" s="420"/>
      <c r="Q561" s="420"/>
    </row>
    <row r="562" spans="1:17">
      <c r="A562" s="338"/>
      <c r="B562" s="166"/>
      <c r="C562" s="339"/>
      <c r="D562" s="340"/>
      <c r="E562" s="352"/>
      <c r="F562" s="144" t="s">
        <v>1232</v>
      </c>
      <c r="G562" s="145" t="s">
        <v>123</v>
      </c>
      <c r="H562" s="145"/>
      <c r="I562" s="146"/>
      <c r="J562" s="174"/>
      <c r="K562" s="174"/>
      <c r="L562" s="174"/>
      <c r="M562" s="406"/>
      <c r="N562" s="407"/>
      <c r="O562" s="420"/>
      <c r="P562" s="420"/>
      <c r="Q562" s="420"/>
    </row>
    <row r="563" ht="12" customHeight="1" spans="1:14">
      <c r="A563" s="338"/>
      <c r="B563" s="166"/>
      <c r="C563" s="339"/>
      <c r="D563" s="340"/>
      <c r="E563" s="419"/>
      <c r="F563" s="354"/>
      <c r="G563" s="354"/>
      <c r="H563" s="354"/>
      <c r="I563" s="354"/>
      <c r="J563" s="354"/>
      <c r="K563" s="354"/>
      <c r="L563" s="354"/>
      <c r="M563" s="354"/>
      <c r="N563" s="408"/>
    </row>
    <row r="564" ht="39" customHeight="1" spans="1:17">
      <c r="A564" s="338"/>
      <c r="B564" s="166"/>
      <c r="C564" s="339"/>
      <c r="D564" s="340"/>
      <c r="E564" s="341" t="s">
        <v>253</v>
      </c>
      <c r="F564" s="144" t="s">
        <v>1199</v>
      </c>
      <c r="G564" s="145" t="s">
        <v>123</v>
      </c>
      <c r="H564" s="139" t="s">
        <v>1520</v>
      </c>
      <c r="I564" s="140"/>
      <c r="J564" s="175">
        <v>2014</v>
      </c>
      <c r="K564" s="175" t="s">
        <v>1201</v>
      </c>
      <c r="L564" s="175">
        <v>1</v>
      </c>
      <c r="M564" s="400">
        <f>N564</f>
        <v>1.82</v>
      </c>
      <c r="N564" s="401">
        <v>1.82</v>
      </c>
      <c r="O564" s="420"/>
      <c r="P564" s="420">
        <v>1.64</v>
      </c>
      <c r="Q564" s="420">
        <v>2</v>
      </c>
    </row>
    <row r="565" ht="15.95" customHeight="1" spans="1:17">
      <c r="A565" s="338"/>
      <c r="B565" s="166"/>
      <c r="C565" s="339"/>
      <c r="D565" s="340"/>
      <c r="E565" s="343"/>
      <c r="F565" s="144" t="s">
        <v>1202</v>
      </c>
      <c r="G565" s="145" t="s">
        <v>123</v>
      </c>
      <c r="H565" s="145" t="s">
        <v>1521</v>
      </c>
      <c r="I565" s="146"/>
      <c r="J565" s="166"/>
      <c r="K565" s="166"/>
      <c r="L565" s="166"/>
      <c r="M565" s="403"/>
      <c r="N565" s="404"/>
      <c r="O565" s="420"/>
      <c r="P565" s="420"/>
      <c r="Q565" s="420"/>
    </row>
    <row r="566" ht="15.95" customHeight="1" spans="1:17">
      <c r="A566" s="338"/>
      <c r="B566" s="166"/>
      <c r="C566" s="339"/>
      <c r="D566" s="340"/>
      <c r="E566" s="343"/>
      <c r="F566" s="144" t="s">
        <v>1204</v>
      </c>
      <c r="G566" s="145" t="s">
        <v>123</v>
      </c>
      <c r="H566" s="145" t="s">
        <v>1411</v>
      </c>
      <c r="I566" s="146"/>
      <c r="J566" s="166"/>
      <c r="K566" s="166"/>
      <c r="L566" s="166"/>
      <c r="M566" s="403"/>
      <c r="N566" s="404"/>
      <c r="O566" s="420"/>
      <c r="P566" s="420"/>
      <c r="Q566" s="420"/>
    </row>
    <row r="567" ht="15.95" customHeight="1" spans="1:17">
      <c r="A567" s="338"/>
      <c r="B567" s="166"/>
      <c r="C567" s="339"/>
      <c r="D567" s="340"/>
      <c r="E567" s="343"/>
      <c r="F567" s="144" t="s">
        <v>1206</v>
      </c>
      <c r="G567" s="145" t="s">
        <v>123</v>
      </c>
      <c r="H567" s="145">
        <v>3</v>
      </c>
      <c r="I567" s="146"/>
      <c r="J567" s="166"/>
      <c r="K567" s="166"/>
      <c r="L567" s="166"/>
      <c r="M567" s="403"/>
      <c r="N567" s="404"/>
      <c r="O567" s="420"/>
      <c r="P567" s="420"/>
      <c r="Q567" s="420"/>
    </row>
    <row r="568" ht="15.95" customHeight="1" spans="1:17">
      <c r="A568" s="338"/>
      <c r="B568" s="166"/>
      <c r="C568" s="339"/>
      <c r="D568" s="340"/>
      <c r="E568" s="343"/>
      <c r="F568" s="144" t="s">
        <v>1207</v>
      </c>
      <c r="G568" s="145" t="s">
        <v>123</v>
      </c>
      <c r="H568" s="145">
        <v>4</v>
      </c>
      <c r="I568" s="146"/>
      <c r="J568" s="166"/>
      <c r="K568" s="166"/>
      <c r="L568" s="166"/>
      <c r="M568" s="403"/>
      <c r="N568" s="404"/>
      <c r="O568" s="420"/>
      <c r="P568" s="420"/>
      <c r="Q568" s="420"/>
    </row>
    <row r="569" ht="15.95" customHeight="1" spans="1:17">
      <c r="A569" s="338"/>
      <c r="B569" s="166"/>
      <c r="C569" s="339"/>
      <c r="D569" s="340"/>
      <c r="E569" s="343"/>
      <c r="F569" s="144" t="s">
        <v>1208</v>
      </c>
      <c r="G569" s="145" t="s">
        <v>123</v>
      </c>
      <c r="H569" s="145">
        <v>2014</v>
      </c>
      <c r="I569" s="146"/>
      <c r="J569" s="166"/>
      <c r="K569" s="166"/>
      <c r="L569" s="166"/>
      <c r="M569" s="403"/>
      <c r="N569" s="404"/>
      <c r="O569" s="420"/>
      <c r="P569" s="420"/>
      <c r="Q569" s="420"/>
    </row>
    <row r="570" ht="15.95" customHeight="1" spans="1:17">
      <c r="A570" s="338"/>
      <c r="B570" s="166"/>
      <c r="C570" s="339"/>
      <c r="D570" s="340"/>
      <c r="E570" s="343"/>
      <c r="F570" s="144" t="s">
        <v>1209</v>
      </c>
      <c r="G570" s="145" t="s">
        <v>123</v>
      </c>
      <c r="H570" s="145" t="s">
        <v>1522</v>
      </c>
      <c r="I570" s="146"/>
      <c r="J570" s="166"/>
      <c r="K570" s="166"/>
      <c r="L570" s="166"/>
      <c r="M570" s="403"/>
      <c r="N570" s="404"/>
      <c r="O570" s="420"/>
      <c r="P570" s="420"/>
      <c r="Q570" s="420"/>
    </row>
    <row r="571" ht="15.95" customHeight="1" spans="1:17">
      <c r="A571" s="338"/>
      <c r="B571" s="166"/>
      <c r="C571" s="339"/>
      <c r="D571" s="340"/>
      <c r="E571" s="343"/>
      <c r="F571" s="144" t="s">
        <v>1211</v>
      </c>
      <c r="G571" s="145" t="s">
        <v>123</v>
      </c>
      <c r="H571" s="145" t="s">
        <v>1413</v>
      </c>
      <c r="I571" s="146"/>
      <c r="J571" s="166"/>
      <c r="K571" s="166"/>
      <c r="L571" s="166"/>
      <c r="M571" s="403"/>
      <c r="N571" s="404"/>
      <c r="O571" s="420"/>
      <c r="P571" s="420"/>
      <c r="Q571" s="420"/>
    </row>
    <row r="572" ht="15.95" customHeight="1" spans="1:17">
      <c r="A572" s="338"/>
      <c r="B572" s="166"/>
      <c r="C572" s="339"/>
      <c r="D572" s="340"/>
      <c r="E572" s="343"/>
      <c r="F572" s="144" t="s">
        <v>1213</v>
      </c>
      <c r="G572" s="145" t="s">
        <v>123</v>
      </c>
      <c r="H572" s="145" t="s">
        <v>1414</v>
      </c>
      <c r="I572" s="146"/>
      <c r="J572" s="166"/>
      <c r="K572" s="166"/>
      <c r="L572" s="166"/>
      <c r="M572" s="403"/>
      <c r="N572" s="404"/>
      <c r="O572" s="420"/>
      <c r="P572" s="420"/>
      <c r="Q572" s="420"/>
    </row>
    <row r="573" ht="15.95" customHeight="1" spans="1:17">
      <c r="A573" s="338"/>
      <c r="B573" s="166"/>
      <c r="C573" s="339"/>
      <c r="D573" s="340"/>
      <c r="E573" s="343"/>
      <c r="F573" s="144" t="s">
        <v>1215</v>
      </c>
      <c r="G573" s="145" t="s">
        <v>123</v>
      </c>
      <c r="H573" s="347"/>
      <c r="I573" s="421"/>
      <c r="J573" s="166"/>
      <c r="K573" s="166"/>
      <c r="L573" s="166"/>
      <c r="M573" s="403"/>
      <c r="N573" s="404"/>
      <c r="O573" s="420"/>
      <c r="P573" s="420"/>
      <c r="Q573" s="420"/>
    </row>
    <row r="574" ht="15.95" customHeight="1" spans="1:17">
      <c r="A574" s="338"/>
      <c r="B574" s="166"/>
      <c r="C574" s="339"/>
      <c r="D574" s="340"/>
      <c r="E574" s="343"/>
      <c r="F574" s="144" t="s">
        <v>1216</v>
      </c>
      <c r="G574" s="145" t="s">
        <v>123</v>
      </c>
      <c r="H574" s="345" t="s">
        <v>1523</v>
      </c>
      <c r="I574" s="146"/>
      <c r="J574" s="166"/>
      <c r="K574" s="166"/>
      <c r="L574" s="166"/>
      <c r="M574" s="403"/>
      <c r="N574" s="404"/>
      <c r="O574" s="420"/>
      <c r="P574" s="420"/>
      <c r="Q574" s="420"/>
    </row>
    <row r="575" ht="15.95" customHeight="1" spans="1:17">
      <c r="A575" s="338"/>
      <c r="B575" s="166"/>
      <c r="C575" s="339"/>
      <c r="D575" s="340"/>
      <c r="E575" s="343"/>
      <c r="F575" s="144" t="s">
        <v>5</v>
      </c>
      <c r="G575" s="145" t="s">
        <v>123</v>
      </c>
      <c r="H575" s="345" t="s">
        <v>1524</v>
      </c>
      <c r="I575" s="146"/>
      <c r="J575" s="166"/>
      <c r="K575" s="166"/>
      <c r="L575" s="166"/>
      <c r="M575" s="403"/>
      <c r="N575" s="404"/>
      <c r="O575" s="420"/>
      <c r="P575" s="420"/>
      <c r="Q575" s="420"/>
    </row>
    <row r="576" ht="30" customHeight="1" spans="1:17">
      <c r="A576" s="338"/>
      <c r="B576" s="166"/>
      <c r="C576" s="339"/>
      <c r="D576" s="340"/>
      <c r="E576" s="343"/>
      <c r="F576" s="144" t="s">
        <v>1222</v>
      </c>
      <c r="G576" s="145" t="s">
        <v>123</v>
      </c>
      <c r="H576" s="345" t="s">
        <v>1525</v>
      </c>
      <c r="I576" s="146"/>
      <c r="J576" s="166"/>
      <c r="K576" s="166"/>
      <c r="L576" s="166"/>
      <c r="M576" s="403"/>
      <c r="N576" s="404"/>
      <c r="O576" s="420"/>
      <c r="P576" s="420"/>
      <c r="Q576" s="420"/>
    </row>
    <row r="577" customHeight="1" spans="1:17">
      <c r="A577" s="338"/>
      <c r="B577" s="166"/>
      <c r="C577" s="339"/>
      <c r="D577" s="340"/>
      <c r="E577" s="343"/>
      <c r="F577" s="351" t="s">
        <v>1230</v>
      </c>
      <c r="G577" s="145" t="s">
        <v>123</v>
      </c>
      <c r="H577" s="145" t="s">
        <v>1231</v>
      </c>
      <c r="I577" s="146"/>
      <c r="J577" s="166"/>
      <c r="K577" s="166"/>
      <c r="L577" s="166"/>
      <c r="M577" s="403"/>
      <c r="N577" s="404"/>
      <c r="O577" s="420"/>
      <c r="P577" s="420"/>
      <c r="Q577" s="420"/>
    </row>
    <row r="578" spans="1:17">
      <c r="A578" s="338"/>
      <c r="B578" s="166"/>
      <c r="C578" s="339"/>
      <c r="D578" s="340"/>
      <c r="E578" s="352"/>
      <c r="F578" s="144" t="s">
        <v>1232</v>
      </c>
      <c r="G578" s="145" t="s">
        <v>123</v>
      </c>
      <c r="H578" s="145"/>
      <c r="I578" s="146"/>
      <c r="J578" s="174"/>
      <c r="K578" s="174"/>
      <c r="L578" s="174"/>
      <c r="M578" s="406"/>
      <c r="N578" s="407"/>
      <c r="O578" s="420"/>
      <c r="P578" s="420"/>
      <c r="Q578" s="420"/>
    </row>
    <row r="579" ht="12" customHeight="1" spans="1:14">
      <c r="A579" s="338"/>
      <c r="B579" s="166"/>
      <c r="C579" s="339"/>
      <c r="D579" s="340"/>
      <c r="E579" s="419"/>
      <c r="F579" s="354"/>
      <c r="G579" s="354"/>
      <c r="H579" s="354"/>
      <c r="I579" s="354"/>
      <c r="J579" s="354"/>
      <c r="K579" s="354"/>
      <c r="L579" s="354"/>
      <c r="M579" s="354"/>
      <c r="N579" s="408"/>
    </row>
    <row r="580" ht="45.6" customHeight="1" spans="1:17">
      <c r="A580" s="338"/>
      <c r="B580" s="166"/>
      <c r="C580" s="339"/>
      <c r="D580" s="340"/>
      <c r="E580" s="341" t="s">
        <v>257</v>
      </c>
      <c r="F580" s="144" t="s">
        <v>1199</v>
      </c>
      <c r="G580" s="145" t="s">
        <v>123</v>
      </c>
      <c r="H580" s="139" t="s">
        <v>1526</v>
      </c>
      <c r="I580" s="140"/>
      <c r="J580" s="175">
        <v>2015</v>
      </c>
      <c r="K580" s="175" t="s">
        <v>1201</v>
      </c>
      <c r="L580" s="175">
        <v>1</v>
      </c>
      <c r="M580" s="400">
        <f>N580</f>
        <v>1.83</v>
      </c>
      <c r="N580" s="401">
        <v>1.83</v>
      </c>
      <c r="O580" s="420"/>
      <c r="P580" s="420">
        <v>1.76</v>
      </c>
      <c r="Q580" s="420">
        <v>1.9</v>
      </c>
    </row>
    <row r="581" ht="15.95" customHeight="1" spans="1:17">
      <c r="A581" s="338"/>
      <c r="B581" s="166"/>
      <c r="C581" s="339"/>
      <c r="D581" s="340"/>
      <c r="E581" s="343"/>
      <c r="F581" s="144" t="s">
        <v>1202</v>
      </c>
      <c r="G581" s="145" t="s">
        <v>123</v>
      </c>
      <c r="H581" s="145" t="s">
        <v>1527</v>
      </c>
      <c r="I581" s="146"/>
      <c r="J581" s="166"/>
      <c r="K581" s="166"/>
      <c r="L581" s="166"/>
      <c r="M581" s="403"/>
      <c r="N581" s="404"/>
      <c r="O581" s="420"/>
      <c r="P581" s="420"/>
      <c r="Q581" s="420"/>
    </row>
    <row r="582" ht="15.95" customHeight="1" spans="1:17">
      <c r="A582" s="338"/>
      <c r="B582" s="166"/>
      <c r="C582" s="339"/>
      <c r="D582" s="340"/>
      <c r="E582" s="343"/>
      <c r="F582" s="144" t="s">
        <v>1204</v>
      </c>
      <c r="G582" s="145" t="s">
        <v>123</v>
      </c>
      <c r="H582" s="145" t="s">
        <v>1411</v>
      </c>
      <c r="I582" s="146"/>
      <c r="J582" s="166"/>
      <c r="K582" s="166"/>
      <c r="L582" s="166"/>
      <c r="M582" s="403"/>
      <c r="N582" s="404"/>
      <c r="O582" s="420"/>
      <c r="P582" s="420"/>
      <c r="Q582" s="420"/>
    </row>
    <row r="583" ht="15.95" customHeight="1" spans="1:17">
      <c r="A583" s="338"/>
      <c r="B583" s="166"/>
      <c r="C583" s="339"/>
      <c r="D583" s="340"/>
      <c r="E583" s="343"/>
      <c r="F583" s="144" t="s">
        <v>1206</v>
      </c>
      <c r="G583" s="145" t="s">
        <v>123</v>
      </c>
      <c r="H583" s="145">
        <v>4</v>
      </c>
      <c r="I583" s="146"/>
      <c r="J583" s="166"/>
      <c r="K583" s="166"/>
      <c r="L583" s="166"/>
      <c r="M583" s="403"/>
      <c r="N583" s="404"/>
      <c r="O583" s="420"/>
      <c r="P583" s="420"/>
      <c r="Q583" s="420"/>
    </row>
    <row r="584" ht="15.95" customHeight="1" spans="1:17">
      <c r="A584" s="338"/>
      <c r="B584" s="166"/>
      <c r="C584" s="339"/>
      <c r="D584" s="340"/>
      <c r="E584" s="343"/>
      <c r="F584" s="144" t="s">
        <v>1207</v>
      </c>
      <c r="G584" s="145" t="s">
        <v>123</v>
      </c>
      <c r="H584" s="145">
        <v>1</v>
      </c>
      <c r="I584" s="146"/>
      <c r="J584" s="166"/>
      <c r="K584" s="166"/>
      <c r="L584" s="166"/>
      <c r="M584" s="403"/>
      <c r="N584" s="404"/>
      <c r="O584" s="420"/>
      <c r="P584" s="420"/>
      <c r="Q584" s="420"/>
    </row>
    <row r="585" ht="15.95" customHeight="1" spans="1:17">
      <c r="A585" s="338"/>
      <c r="B585" s="166"/>
      <c r="C585" s="339"/>
      <c r="D585" s="340"/>
      <c r="E585" s="343"/>
      <c r="F585" s="144" t="s">
        <v>1208</v>
      </c>
      <c r="G585" s="145" t="s">
        <v>123</v>
      </c>
      <c r="H585" s="145">
        <v>2015</v>
      </c>
      <c r="I585" s="146"/>
      <c r="J585" s="166"/>
      <c r="K585" s="166"/>
      <c r="L585" s="166"/>
      <c r="M585" s="403"/>
      <c r="N585" s="404"/>
      <c r="O585" s="420"/>
      <c r="P585" s="420"/>
      <c r="Q585" s="420"/>
    </row>
    <row r="586" ht="15.95" customHeight="1" spans="1:17">
      <c r="A586" s="338"/>
      <c r="B586" s="166"/>
      <c r="C586" s="339"/>
      <c r="D586" s="340"/>
      <c r="E586" s="343"/>
      <c r="F586" s="144" t="s">
        <v>1209</v>
      </c>
      <c r="G586" s="145" t="s">
        <v>123</v>
      </c>
      <c r="H586" s="145" t="s">
        <v>1528</v>
      </c>
      <c r="I586" s="146"/>
      <c r="J586" s="166"/>
      <c r="K586" s="166"/>
      <c r="L586" s="166"/>
      <c r="M586" s="403"/>
      <c r="N586" s="404"/>
      <c r="O586" s="420"/>
      <c r="P586" s="420"/>
      <c r="Q586" s="420"/>
    </row>
    <row r="587" ht="15.95" customHeight="1" spans="1:17">
      <c r="A587" s="338"/>
      <c r="B587" s="166"/>
      <c r="C587" s="339"/>
      <c r="D587" s="340"/>
      <c r="E587" s="343"/>
      <c r="F587" s="144" t="s">
        <v>1211</v>
      </c>
      <c r="G587" s="145" t="s">
        <v>123</v>
      </c>
      <c r="H587" s="145" t="s">
        <v>1413</v>
      </c>
      <c r="I587" s="146"/>
      <c r="J587" s="166"/>
      <c r="K587" s="166"/>
      <c r="L587" s="166"/>
      <c r="M587" s="403"/>
      <c r="N587" s="404"/>
      <c r="O587" s="420"/>
      <c r="P587" s="420"/>
      <c r="Q587" s="420"/>
    </row>
    <row r="588" ht="15.95" customHeight="1" spans="1:17">
      <c r="A588" s="338"/>
      <c r="B588" s="166"/>
      <c r="C588" s="339"/>
      <c r="D588" s="340"/>
      <c r="E588" s="343"/>
      <c r="F588" s="144" t="s">
        <v>1213</v>
      </c>
      <c r="G588" s="145" t="s">
        <v>123</v>
      </c>
      <c r="H588" s="145" t="s">
        <v>1414</v>
      </c>
      <c r="I588" s="146"/>
      <c r="J588" s="166"/>
      <c r="K588" s="166"/>
      <c r="L588" s="166"/>
      <c r="M588" s="403"/>
      <c r="N588" s="404"/>
      <c r="O588" s="420"/>
      <c r="P588" s="420"/>
      <c r="Q588" s="420"/>
    </row>
    <row r="589" ht="15.95" customHeight="1" spans="1:17">
      <c r="A589" s="338"/>
      <c r="B589" s="166"/>
      <c r="C589" s="339"/>
      <c r="D589" s="340"/>
      <c r="E589" s="343"/>
      <c r="F589" s="144" t="s">
        <v>1215</v>
      </c>
      <c r="G589" s="145" t="s">
        <v>123</v>
      </c>
      <c r="H589" s="145"/>
      <c r="I589" s="146"/>
      <c r="J589" s="166"/>
      <c r="K589" s="166"/>
      <c r="L589" s="166"/>
      <c r="M589" s="403"/>
      <c r="N589" s="404"/>
      <c r="O589" s="420"/>
      <c r="P589" s="420"/>
      <c r="Q589" s="420"/>
    </row>
    <row r="590" ht="15.95" customHeight="1" spans="1:17">
      <c r="A590" s="338"/>
      <c r="B590" s="166"/>
      <c r="C590" s="339"/>
      <c r="D590" s="340"/>
      <c r="E590" s="343"/>
      <c r="F590" s="144" t="s">
        <v>1216</v>
      </c>
      <c r="G590" s="145" t="s">
        <v>123</v>
      </c>
      <c r="H590" s="345" t="s">
        <v>1529</v>
      </c>
      <c r="I590" s="146"/>
      <c r="J590" s="166"/>
      <c r="K590" s="166"/>
      <c r="L590" s="166"/>
      <c r="M590" s="403"/>
      <c r="N590" s="404"/>
      <c r="O590" s="420"/>
      <c r="P590" s="420"/>
      <c r="Q590" s="420"/>
    </row>
    <row r="591" ht="15.95" customHeight="1" spans="1:17">
      <c r="A591" s="338"/>
      <c r="B591" s="166"/>
      <c r="C591" s="339"/>
      <c r="D591" s="340"/>
      <c r="E591" s="343"/>
      <c r="F591" s="144" t="s">
        <v>5</v>
      </c>
      <c r="G591" s="145" t="s">
        <v>123</v>
      </c>
      <c r="H591" s="345" t="s">
        <v>1530</v>
      </c>
      <c r="I591" s="146"/>
      <c r="J591" s="166"/>
      <c r="K591" s="166"/>
      <c r="L591" s="166"/>
      <c r="M591" s="403"/>
      <c r="N591" s="404"/>
      <c r="O591" s="420"/>
      <c r="P591" s="420"/>
      <c r="Q591" s="420"/>
    </row>
    <row r="592" ht="30" customHeight="1" spans="1:17">
      <c r="A592" s="338"/>
      <c r="B592" s="166"/>
      <c r="C592" s="339"/>
      <c r="D592" s="340"/>
      <c r="E592" s="343"/>
      <c r="F592" s="144" t="s">
        <v>1222</v>
      </c>
      <c r="G592" s="145" t="s">
        <v>123</v>
      </c>
      <c r="H592" s="345" t="s">
        <v>1531</v>
      </c>
      <c r="I592" s="146"/>
      <c r="J592" s="166"/>
      <c r="K592" s="166"/>
      <c r="L592" s="166"/>
      <c r="M592" s="403"/>
      <c r="N592" s="404"/>
      <c r="O592" s="420"/>
      <c r="P592" s="420"/>
      <c r="Q592" s="420"/>
    </row>
    <row r="593" ht="15.75" customHeight="1" spans="1:17">
      <c r="A593" s="338"/>
      <c r="B593" s="166"/>
      <c r="C593" s="339"/>
      <c r="D593" s="340"/>
      <c r="E593" s="343"/>
      <c r="F593" s="144" t="s">
        <v>1230</v>
      </c>
      <c r="G593" s="145" t="s">
        <v>123</v>
      </c>
      <c r="H593" s="145" t="s">
        <v>1231</v>
      </c>
      <c r="I593" s="146"/>
      <c r="J593" s="166"/>
      <c r="K593" s="166"/>
      <c r="L593" s="166"/>
      <c r="M593" s="403"/>
      <c r="N593" s="404"/>
      <c r="O593" s="420"/>
      <c r="P593" s="420"/>
      <c r="Q593" s="420"/>
    </row>
    <row r="594" spans="1:17">
      <c r="A594" s="338"/>
      <c r="B594" s="166"/>
      <c r="C594" s="339"/>
      <c r="D594" s="340"/>
      <c r="E594" s="352"/>
      <c r="F594" s="144" t="s">
        <v>1232</v>
      </c>
      <c r="G594" s="145" t="s">
        <v>123</v>
      </c>
      <c r="H594" s="145"/>
      <c r="I594" s="146"/>
      <c r="J594" s="174"/>
      <c r="K594" s="174"/>
      <c r="L594" s="174"/>
      <c r="M594" s="406"/>
      <c r="N594" s="407"/>
      <c r="O594" s="420"/>
      <c r="P594" s="420"/>
      <c r="Q594" s="420"/>
    </row>
    <row r="595" spans="1:14">
      <c r="A595" s="338"/>
      <c r="B595" s="166"/>
      <c r="C595" s="339"/>
      <c r="D595" s="340"/>
      <c r="E595" s="419"/>
      <c r="F595" s="354"/>
      <c r="G595" s="354"/>
      <c r="H595" s="354"/>
      <c r="I595" s="354"/>
      <c r="J595" s="354"/>
      <c r="K595" s="354"/>
      <c r="L595" s="354"/>
      <c r="M595" s="354"/>
      <c r="N595" s="408"/>
    </row>
    <row r="596" ht="45" customHeight="1" spans="1:17">
      <c r="A596" s="338"/>
      <c r="B596" s="166"/>
      <c r="C596" s="339"/>
      <c r="D596" s="340"/>
      <c r="E596" s="341" t="s">
        <v>1296</v>
      </c>
      <c r="F596" s="144" t="s">
        <v>1199</v>
      </c>
      <c r="G596" s="145" t="s">
        <v>123</v>
      </c>
      <c r="H596" s="139" t="s">
        <v>1532</v>
      </c>
      <c r="I596" s="140"/>
      <c r="J596" s="175">
        <v>2015</v>
      </c>
      <c r="K596" s="175" t="s">
        <v>1201</v>
      </c>
      <c r="L596" s="175">
        <v>1</v>
      </c>
      <c r="M596" s="400">
        <f>N596</f>
        <v>1.64</v>
      </c>
      <c r="N596" s="401">
        <v>1.64</v>
      </c>
      <c r="O596" s="420"/>
      <c r="P596" s="420">
        <v>1.68</v>
      </c>
      <c r="Q596" s="420">
        <v>1.6</v>
      </c>
    </row>
    <row r="597" ht="15.95" customHeight="1" spans="1:17">
      <c r="A597" s="338"/>
      <c r="B597" s="166"/>
      <c r="C597" s="339"/>
      <c r="D597" s="340"/>
      <c r="E597" s="343"/>
      <c r="F597" s="144" t="s">
        <v>1202</v>
      </c>
      <c r="G597" s="145" t="s">
        <v>123</v>
      </c>
      <c r="H597" s="145" t="s">
        <v>1533</v>
      </c>
      <c r="I597" s="146"/>
      <c r="J597" s="166"/>
      <c r="K597" s="166"/>
      <c r="L597" s="166"/>
      <c r="M597" s="403"/>
      <c r="N597" s="404"/>
      <c r="O597" s="420"/>
      <c r="P597" s="420"/>
      <c r="Q597" s="420"/>
    </row>
    <row r="598" ht="15.95" customHeight="1" spans="1:17">
      <c r="A598" s="338"/>
      <c r="B598" s="166"/>
      <c r="C598" s="339"/>
      <c r="D598" s="340"/>
      <c r="E598" s="343"/>
      <c r="F598" s="144" t="s">
        <v>1204</v>
      </c>
      <c r="G598" s="145" t="s">
        <v>123</v>
      </c>
      <c r="H598" s="145" t="s">
        <v>1411</v>
      </c>
      <c r="I598" s="146"/>
      <c r="J598" s="166"/>
      <c r="K598" s="166"/>
      <c r="L598" s="166"/>
      <c r="M598" s="403"/>
      <c r="N598" s="404"/>
      <c r="O598" s="420"/>
      <c r="P598" s="420"/>
      <c r="Q598" s="420"/>
    </row>
    <row r="599" ht="15.95" customHeight="1" spans="1:17">
      <c r="A599" s="338"/>
      <c r="B599" s="166"/>
      <c r="C599" s="339"/>
      <c r="D599" s="340"/>
      <c r="E599" s="343"/>
      <c r="F599" s="144" t="s">
        <v>1206</v>
      </c>
      <c r="G599" s="145" t="s">
        <v>123</v>
      </c>
      <c r="H599" s="145">
        <v>4</v>
      </c>
      <c r="I599" s="146"/>
      <c r="J599" s="166"/>
      <c r="K599" s="166"/>
      <c r="L599" s="166"/>
      <c r="M599" s="403"/>
      <c r="N599" s="404"/>
      <c r="O599" s="420"/>
      <c r="P599" s="420"/>
      <c r="Q599" s="420"/>
    </row>
    <row r="600" ht="15.95" customHeight="1" spans="1:17">
      <c r="A600" s="338"/>
      <c r="B600" s="166"/>
      <c r="C600" s="339"/>
      <c r="D600" s="340"/>
      <c r="E600" s="343"/>
      <c r="F600" s="144" t="s">
        <v>1207</v>
      </c>
      <c r="G600" s="145" t="s">
        <v>123</v>
      </c>
      <c r="H600" s="145">
        <v>2</v>
      </c>
      <c r="I600" s="146"/>
      <c r="J600" s="166"/>
      <c r="K600" s="166"/>
      <c r="L600" s="166"/>
      <c r="M600" s="403"/>
      <c r="N600" s="404"/>
      <c r="O600" s="420"/>
      <c r="P600" s="420"/>
      <c r="Q600" s="420"/>
    </row>
    <row r="601" ht="15.95" customHeight="1" spans="1:17">
      <c r="A601" s="338"/>
      <c r="B601" s="166"/>
      <c r="C601" s="339"/>
      <c r="D601" s="340"/>
      <c r="E601" s="343"/>
      <c r="F601" s="144" t="s">
        <v>1208</v>
      </c>
      <c r="G601" s="145" t="s">
        <v>123</v>
      </c>
      <c r="H601" s="145">
        <v>2015</v>
      </c>
      <c r="I601" s="146"/>
      <c r="J601" s="166"/>
      <c r="K601" s="166"/>
      <c r="L601" s="166"/>
      <c r="M601" s="403"/>
      <c r="N601" s="404"/>
      <c r="O601" s="420"/>
      <c r="P601" s="420"/>
      <c r="Q601" s="420"/>
    </row>
    <row r="602" ht="15.95" customHeight="1" spans="1:17">
      <c r="A602" s="338"/>
      <c r="B602" s="166"/>
      <c r="C602" s="339"/>
      <c r="D602" s="340"/>
      <c r="E602" s="343"/>
      <c r="F602" s="144" t="s">
        <v>1209</v>
      </c>
      <c r="G602" s="145" t="s">
        <v>123</v>
      </c>
      <c r="H602" s="145" t="s">
        <v>1534</v>
      </c>
      <c r="I602" s="146"/>
      <c r="J602" s="166"/>
      <c r="K602" s="166"/>
      <c r="L602" s="166"/>
      <c r="M602" s="403"/>
      <c r="N602" s="404"/>
      <c r="O602" s="420"/>
      <c r="P602" s="420"/>
      <c r="Q602" s="420"/>
    </row>
    <row r="603" ht="15.95" customHeight="1" spans="1:17">
      <c r="A603" s="338"/>
      <c r="B603" s="166"/>
      <c r="C603" s="339"/>
      <c r="D603" s="340"/>
      <c r="E603" s="343"/>
      <c r="F603" s="144" t="s">
        <v>1211</v>
      </c>
      <c r="G603" s="145" t="s">
        <v>123</v>
      </c>
      <c r="H603" s="145" t="s">
        <v>1413</v>
      </c>
      <c r="I603" s="146"/>
      <c r="J603" s="166"/>
      <c r="K603" s="166"/>
      <c r="L603" s="166"/>
      <c r="M603" s="403"/>
      <c r="N603" s="404"/>
      <c r="O603" s="420"/>
      <c r="P603" s="420"/>
      <c r="Q603" s="420"/>
    </row>
    <row r="604" ht="15.95" customHeight="1" spans="1:17">
      <c r="A604" s="338"/>
      <c r="B604" s="166"/>
      <c r="C604" s="339"/>
      <c r="D604" s="340"/>
      <c r="E604" s="343"/>
      <c r="F604" s="144" t="s">
        <v>1213</v>
      </c>
      <c r="G604" s="145" t="s">
        <v>123</v>
      </c>
      <c r="H604" s="145" t="s">
        <v>1414</v>
      </c>
      <c r="I604" s="146"/>
      <c r="J604" s="166"/>
      <c r="K604" s="166"/>
      <c r="L604" s="166"/>
      <c r="M604" s="403"/>
      <c r="N604" s="404"/>
      <c r="O604" s="420"/>
      <c r="P604" s="420"/>
      <c r="Q604" s="420"/>
    </row>
    <row r="605" ht="15.95" customHeight="1" spans="1:17">
      <c r="A605" s="338"/>
      <c r="B605" s="166"/>
      <c r="C605" s="339"/>
      <c r="D605" s="340"/>
      <c r="E605" s="343"/>
      <c r="F605" s="144" t="s">
        <v>1215</v>
      </c>
      <c r="G605" s="145" t="s">
        <v>123</v>
      </c>
      <c r="H605" s="145"/>
      <c r="I605" s="146"/>
      <c r="J605" s="166"/>
      <c r="K605" s="166"/>
      <c r="L605" s="166"/>
      <c r="M605" s="403"/>
      <c r="N605" s="404"/>
      <c r="O605" s="420"/>
      <c r="P605" s="420"/>
      <c r="Q605" s="420"/>
    </row>
    <row r="606" ht="15.95" customHeight="1" spans="1:17">
      <c r="A606" s="338"/>
      <c r="B606" s="166"/>
      <c r="C606" s="339"/>
      <c r="D606" s="340"/>
      <c r="E606" s="343"/>
      <c r="F606" s="144" t="s">
        <v>1216</v>
      </c>
      <c r="G606" s="145" t="s">
        <v>123</v>
      </c>
      <c r="H606" s="345" t="s">
        <v>1535</v>
      </c>
      <c r="I606" s="146"/>
      <c r="J606" s="166"/>
      <c r="K606" s="166"/>
      <c r="L606" s="166"/>
      <c r="M606" s="403"/>
      <c r="N606" s="404"/>
      <c r="O606" s="420"/>
      <c r="P606" s="420"/>
      <c r="Q606" s="420"/>
    </row>
    <row r="607" ht="15.95" customHeight="1" spans="1:17">
      <c r="A607" s="338"/>
      <c r="B607" s="166"/>
      <c r="C607" s="339"/>
      <c r="D607" s="340"/>
      <c r="E607" s="343"/>
      <c r="F607" s="144" t="s">
        <v>5</v>
      </c>
      <c r="G607" s="145" t="s">
        <v>123</v>
      </c>
      <c r="H607" s="345" t="s">
        <v>1536</v>
      </c>
      <c r="I607" s="146"/>
      <c r="J607" s="166"/>
      <c r="K607" s="166"/>
      <c r="L607" s="166"/>
      <c r="M607" s="403"/>
      <c r="N607" s="404"/>
      <c r="O607" s="420"/>
      <c r="P607" s="420"/>
      <c r="Q607" s="420"/>
    </row>
    <row r="608" ht="30" customHeight="1" spans="1:17">
      <c r="A608" s="338"/>
      <c r="B608" s="166"/>
      <c r="C608" s="339"/>
      <c r="D608" s="340"/>
      <c r="E608" s="343"/>
      <c r="F608" s="144" t="s">
        <v>1222</v>
      </c>
      <c r="G608" s="145" t="s">
        <v>123</v>
      </c>
      <c r="H608" s="345" t="s">
        <v>1537</v>
      </c>
      <c r="I608" s="146"/>
      <c r="J608" s="166"/>
      <c r="K608" s="166"/>
      <c r="L608" s="166"/>
      <c r="M608" s="403"/>
      <c r="N608" s="404"/>
      <c r="O608" s="420"/>
      <c r="P608" s="420"/>
      <c r="Q608" s="420"/>
    </row>
    <row r="609" ht="15.75" customHeight="1" spans="1:17">
      <c r="A609" s="338"/>
      <c r="B609" s="166"/>
      <c r="C609" s="339"/>
      <c r="D609" s="340"/>
      <c r="E609" s="343"/>
      <c r="F609" s="351" t="s">
        <v>1230</v>
      </c>
      <c r="G609" s="145" t="s">
        <v>123</v>
      </c>
      <c r="H609" s="145" t="s">
        <v>1231</v>
      </c>
      <c r="I609" s="146"/>
      <c r="J609" s="166"/>
      <c r="K609" s="166"/>
      <c r="L609" s="166"/>
      <c r="M609" s="403"/>
      <c r="N609" s="404"/>
      <c r="O609" s="420"/>
      <c r="P609" s="420"/>
      <c r="Q609" s="420"/>
    </row>
    <row r="610" spans="1:17">
      <c r="A610" s="338"/>
      <c r="B610" s="166"/>
      <c r="C610" s="339"/>
      <c r="D610" s="340"/>
      <c r="E610" s="352"/>
      <c r="F610" s="144" t="s">
        <v>1232</v>
      </c>
      <c r="G610" s="145" t="s">
        <v>123</v>
      </c>
      <c r="H610" s="145"/>
      <c r="I610" s="146"/>
      <c r="J610" s="174"/>
      <c r="K610" s="174"/>
      <c r="L610" s="174"/>
      <c r="M610" s="406"/>
      <c r="N610" s="407"/>
      <c r="O610" s="420"/>
      <c r="P610" s="420"/>
      <c r="Q610" s="420"/>
    </row>
    <row r="611" ht="9.95" customHeight="1" spans="1:14">
      <c r="A611" s="338"/>
      <c r="B611" s="166"/>
      <c r="C611" s="339"/>
      <c r="D611" s="340"/>
      <c r="E611" s="419"/>
      <c r="F611" s="354"/>
      <c r="G611" s="354"/>
      <c r="H611" s="354"/>
      <c r="I611" s="354"/>
      <c r="J611" s="354"/>
      <c r="K611" s="354"/>
      <c r="L611" s="354"/>
      <c r="M611" s="354"/>
      <c r="N611" s="408"/>
    </row>
    <row r="612" ht="40.5" customHeight="1" spans="1:17">
      <c r="A612" s="338"/>
      <c r="B612" s="166"/>
      <c r="C612" s="339"/>
      <c r="D612" s="340"/>
      <c r="E612" s="341" t="s">
        <v>1309</v>
      </c>
      <c r="F612" s="144" t="s">
        <v>1199</v>
      </c>
      <c r="G612" s="145" t="s">
        <v>123</v>
      </c>
      <c r="H612" s="139" t="s">
        <v>1538</v>
      </c>
      <c r="I612" s="140"/>
      <c r="J612" s="175">
        <v>2015</v>
      </c>
      <c r="K612" s="175" t="s">
        <v>1201</v>
      </c>
      <c r="L612" s="175">
        <v>1</v>
      </c>
      <c r="M612" s="400">
        <f>N612</f>
        <v>1.75</v>
      </c>
      <c r="N612" s="401">
        <v>1.75</v>
      </c>
      <c r="O612" s="420"/>
      <c r="P612" s="420">
        <v>1.7</v>
      </c>
      <c r="Q612" s="420">
        <v>1.8</v>
      </c>
    </row>
    <row r="613" spans="1:17">
      <c r="A613" s="338"/>
      <c r="B613" s="166"/>
      <c r="C613" s="339"/>
      <c r="D613" s="340"/>
      <c r="E613" s="343"/>
      <c r="F613" s="144" t="s">
        <v>1202</v>
      </c>
      <c r="G613" s="145" t="s">
        <v>123</v>
      </c>
      <c r="H613" s="145" t="s">
        <v>1539</v>
      </c>
      <c r="I613" s="146"/>
      <c r="J613" s="166"/>
      <c r="K613" s="166"/>
      <c r="L613" s="166"/>
      <c r="M613" s="403"/>
      <c r="N613" s="404"/>
      <c r="O613" s="420"/>
      <c r="P613" s="420"/>
      <c r="Q613" s="420"/>
    </row>
    <row r="614" customHeight="1" spans="1:17">
      <c r="A614" s="338"/>
      <c r="B614" s="166"/>
      <c r="C614" s="339"/>
      <c r="D614" s="340"/>
      <c r="E614" s="343"/>
      <c r="F614" s="144" t="s">
        <v>1204</v>
      </c>
      <c r="G614" s="145" t="s">
        <v>123</v>
      </c>
      <c r="H614" s="145" t="s">
        <v>1411</v>
      </c>
      <c r="I614" s="146"/>
      <c r="J614" s="166"/>
      <c r="K614" s="166"/>
      <c r="L614" s="166"/>
      <c r="M614" s="403"/>
      <c r="N614" s="404"/>
      <c r="O614" s="420"/>
      <c r="P614" s="420"/>
      <c r="Q614" s="420"/>
    </row>
    <row r="615" spans="1:17">
      <c r="A615" s="338"/>
      <c r="B615" s="166"/>
      <c r="C615" s="339"/>
      <c r="D615" s="340"/>
      <c r="E615" s="343"/>
      <c r="F615" s="144" t="s">
        <v>1206</v>
      </c>
      <c r="G615" s="145" t="s">
        <v>123</v>
      </c>
      <c r="H615" s="145">
        <v>4</v>
      </c>
      <c r="I615" s="146"/>
      <c r="J615" s="166"/>
      <c r="K615" s="166"/>
      <c r="L615" s="166"/>
      <c r="M615" s="403"/>
      <c r="N615" s="404"/>
      <c r="O615" s="420"/>
      <c r="P615" s="420"/>
      <c r="Q615" s="420"/>
    </row>
    <row r="616" spans="1:17">
      <c r="A616" s="338"/>
      <c r="B616" s="166"/>
      <c r="C616" s="339"/>
      <c r="D616" s="340"/>
      <c r="E616" s="343"/>
      <c r="F616" s="144" t="s">
        <v>1207</v>
      </c>
      <c r="G616" s="145" t="s">
        <v>123</v>
      </c>
      <c r="H616" s="145">
        <v>3</v>
      </c>
      <c r="I616" s="146"/>
      <c r="J616" s="166"/>
      <c r="K616" s="166"/>
      <c r="L616" s="166"/>
      <c r="M616" s="403"/>
      <c r="N616" s="404"/>
      <c r="O616" s="420"/>
      <c r="P616" s="420"/>
      <c r="Q616" s="420"/>
    </row>
    <row r="617" spans="1:17">
      <c r="A617" s="338"/>
      <c r="B617" s="166"/>
      <c r="C617" s="339"/>
      <c r="D617" s="340"/>
      <c r="E617" s="343"/>
      <c r="F617" s="144" t="s">
        <v>1208</v>
      </c>
      <c r="G617" s="145" t="s">
        <v>123</v>
      </c>
      <c r="H617" s="145">
        <v>2015</v>
      </c>
      <c r="I617" s="146"/>
      <c r="J617" s="166"/>
      <c r="K617" s="166"/>
      <c r="L617" s="166"/>
      <c r="M617" s="403"/>
      <c r="N617" s="404"/>
      <c r="O617" s="420"/>
      <c r="P617" s="420"/>
      <c r="Q617" s="420"/>
    </row>
    <row r="618" spans="1:17">
      <c r="A618" s="338"/>
      <c r="B618" s="166"/>
      <c r="C618" s="339"/>
      <c r="D618" s="340"/>
      <c r="E618" s="343"/>
      <c r="F618" s="144" t="s">
        <v>1209</v>
      </c>
      <c r="G618" s="145" t="s">
        <v>123</v>
      </c>
      <c r="H618" s="1140" t="s">
        <v>1540</v>
      </c>
      <c r="I618" s="146"/>
      <c r="J618" s="166"/>
      <c r="K618" s="166"/>
      <c r="L618" s="166"/>
      <c r="M618" s="403"/>
      <c r="N618" s="404"/>
      <c r="O618" s="420"/>
      <c r="P618" s="420"/>
      <c r="Q618" s="420"/>
    </row>
    <row r="619" customHeight="1" spans="1:17">
      <c r="A619" s="338"/>
      <c r="B619" s="166"/>
      <c r="C619" s="339"/>
      <c r="D619" s="340"/>
      <c r="E619" s="343"/>
      <c r="F619" s="144" t="s">
        <v>1211</v>
      </c>
      <c r="G619" s="145" t="s">
        <v>123</v>
      </c>
      <c r="H619" s="145" t="s">
        <v>1413</v>
      </c>
      <c r="I619" s="146"/>
      <c r="J619" s="166"/>
      <c r="K619" s="166"/>
      <c r="L619" s="166"/>
      <c r="M619" s="403"/>
      <c r="N619" s="404"/>
      <c r="O619" s="420"/>
      <c r="P619" s="420"/>
      <c r="Q619" s="420"/>
    </row>
    <row r="620" customHeight="1" spans="1:17">
      <c r="A620" s="338"/>
      <c r="B620" s="166"/>
      <c r="C620" s="339"/>
      <c r="D620" s="340"/>
      <c r="E620" s="343"/>
      <c r="F620" s="144" t="s">
        <v>1213</v>
      </c>
      <c r="G620" s="145" t="s">
        <v>123</v>
      </c>
      <c r="H620" s="145" t="s">
        <v>1414</v>
      </c>
      <c r="I620" s="146"/>
      <c r="J620" s="166"/>
      <c r="K620" s="166"/>
      <c r="L620" s="166"/>
      <c r="M620" s="403"/>
      <c r="N620" s="404"/>
      <c r="O620" s="420"/>
      <c r="P620" s="420"/>
      <c r="Q620" s="420"/>
    </row>
    <row r="621" spans="1:17">
      <c r="A621" s="338"/>
      <c r="B621" s="166"/>
      <c r="C621" s="339"/>
      <c r="D621" s="340"/>
      <c r="E621" s="343"/>
      <c r="F621" s="144" t="s">
        <v>1215</v>
      </c>
      <c r="G621" s="145" t="s">
        <v>123</v>
      </c>
      <c r="H621" s="345"/>
      <c r="I621" s="146"/>
      <c r="J621" s="166"/>
      <c r="K621" s="166"/>
      <c r="L621" s="166"/>
      <c r="M621" s="403"/>
      <c r="N621" s="404"/>
      <c r="O621" s="420"/>
      <c r="P621" s="420"/>
      <c r="Q621" s="420"/>
    </row>
    <row r="622" spans="1:17">
      <c r="A622" s="338"/>
      <c r="B622" s="166"/>
      <c r="C622" s="339"/>
      <c r="D622" s="340"/>
      <c r="E622" s="343"/>
      <c r="F622" s="144" t="s">
        <v>1216</v>
      </c>
      <c r="G622" s="145" t="s">
        <v>123</v>
      </c>
      <c r="H622" s="345" t="s">
        <v>1541</v>
      </c>
      <c r="I622" s="146"/>
      <c r="J622" s="166"/>
      <c r="K622" s="166"/>
      <c r="L622" s="166"/>
      <c r="M622" s="403"/>
      <c r="N622" s="404"/>
      <c r="O622" s="420"/>
      <c r="P622" s="420"/>
      <c r="Q622" s="420"/>
    </row>
    <row r="623" spans="1:17">
      <c r="A623" s="338"/>
      <c r="B623" s="166"/>
      <c r="C623" s="339"/>
      <c r="D623" s="340"/>
      <c r="E623" s="343"/>
      <c r="F623" s="144" t="s">
        <v>5</v>
      </c>
      <c r="G623" s="145" t="s">
        <v>123</v>
      </c>
      <c r="H623" s="345" t="s">
        <v>1542</v>
      </c>
      <c r="I623" s="146"/>
      <c r="J623" s="166"/>
      <c r="K623" s="166"/>
      <c r="L623" s="166"/>
      <c r="M623" s="403"/>
      <c r="N623" s="404"/>
      <c r="O623" s="420"/>
      <c r="P623" s="420"/>
      <c r="Q623" s="420"/>
    </row>
    <row r="624" ht="30" customHeight="1" spans="1:17">
      <c r="A624" s="338"/>
      <c r="B624" s="166"/>
      <c r="C624" s="339"/>
      <c r="D624" s="340"/>
      <c r="E624" s="343"/>
      <c r="F624" s="144" t="s">
        <v>1222</v>
      </c>
      <c r="G624" s="145" t="s">
        <v>123</v>
      </c>
      <c r="H624" s="345" t="s">
        <v>1543</v>
      </c>
      <c r="I624" s="146"/>
      <c r="J624" s="166"/>
      <c r="K624" s="166"/>
      <c r="L624" s="166"/>
      <c r="M624" s="403"/>
      <c r="N624" s="404"/>
      <c r="O624" s="420"/>
      <c r="P624" s="420"/>
      <c r="Q624" s="420"/>
    </row>
    <row r="625" ht="15.75" customHeight="1" spans="1:17">
      <c r="A625" s="338"/>
      <c r="B625" s="166"/>
      <c r="C625" s="339"/>
      <c r="D625" s="340"/>
      <c r="E625" s="343"/>
      <c r="F625" s="144" t="s">
        <v>1230</v>
      </c>
      <c r="G625" s="145" t="s">
        <v>123</v>
      </c>
      <c r="H625" s="145" t="s">
        <v>1231</v>
      </c>
      <c r="I625" s="146"/>
      <c r="J625" s="166"/>
      <c r="K625" s="166"/>
      <c r="L625" s="166"/>
      <c r="M625" s="403"/>
      <c r="N625" s="404"/>
      <c r="O625" s="420"/>
      <c r="P625" s="420"/>
      <c r="Q625" s="420"/>
    </row>
    <row r="626" spans="1:17">
      <c r="A626" s="338"/>
      <c r="B626" s="166"/>
      <c r="C626" s="339"/>
      <c r="D626" s="340"/>
      <c r="E626" s="352"/>
      <c r="F626" s="144" t="s">
        <v>1232</v>
      </c>
      <c r="G626" s="145" t="s">
        <v>123</v>
      </c>
      <c r="H626" s="145"/>
      <c r="I626" s="146"/>
      <c r="J626" s="174"/>
      <c r="K626" s="174"/>
      <c r="L626" s="174"/>
      <c r="M626" s="406"/>
      <c r="N626" s="407"/>
      <c r="O626" s="420"/>
      <c r="P626" s="420"/>
      <c r="Q626" s="420"/>
    </row>
    <row r="627" ht="9.95" customHeight="1" spans="1:14">
      <c r="A627" s="338"/>
      <c r="B627" s="166"/>
      <c r="C627" s="339"/>
      <c r="D627" s="340"/>
      <c r="E627" s="419"/>
      <c r="F627" s="354"/>
      <c r="G627" s="354"/>
      <c r="H627" s="354"/>
      <c r="I627" s="354"/>
      <c r="J627" s="354"/>
      <c r="K627" s="354"/>
      <c r="L627" s="354"/>
      <c r="M627" s="354"/>
      <c r="N627" s="408"/>
    </row>
    <row r="628" ht="42" customHeight="1" spans="1:17">
      <c r="A628" s="338"/>
      <c r="B628" s="166"/>
      <c r="C628" s="339"/>
      <c r="D628" s="340"/>
      <c r="E628" s="341" t="s">
        <v>1322</v>
      </c>
      <c r="F628" s="144" t="s">
        <v>1199</v>
      </c>
      <c r="G628" s="145" t="s">
        <v>123</v>
      </c>
      <c r="H628" s="139" t="s">
        <v>1544</v>
      </c>
      <c r="I628" s="140"/>
      <c r="J628" s="175">
        <v>2015</v>
      </c>
      <c r="K628" s="175" t="s">
        <v>1201</v>
      </c>
      <c r="L628" s="175">
        <v>1</v>
      </c>
      <c r="M628" s="400">
        <f>N628</f>
        <v>1.72</v>
      </c>
      <c r="N628" s="401">
        <v>1.72</v>
      </c>
      <c r="O628" s="420"/>
      <c r="P628" s="420">
        <v>1.64</v>
      </c>
      <c r="Q628" s="420">
        <v>1.8</v>
      </c>
    </row>
    <row r="629" spans="1:17">
      <c r="A629" s="338"/>
      <c r="B629" s="166"/>
      <c r="C629" s="339"/>
      <c r="D629" s="340"/>
      <c r="E629" s="343"/>
      <c r="F629" s="144" t="s">
        <v>1202</v>
      </c>
      <c r="G629" s="145" t="s">
        <v>123</v>
      </c>
      <c r="H629" s="145" t="s">
        <v>1545</v>
      </c>
      <c r="I629" s="146"/>
      <c r="J629" s="166"/>
      <c r="K629" s="166"/>
      <c r="L629" s="166"/>
      <c r="M629" s="403"/>
      <c r="N629" s="404"/>
      <c r="O629" s="420"/>
      <c r="P629" s="420"/>
      <c r="Q629" s="420"/>
    </row>
    <row r="630" customHeight="1" spans="1:17">
      <c r="A630" s="338"/>
      <c r="B630" s="166"/>
      <c r="C630" s="339"/>
      <c r="D630" s="340"/>
      <c r="E630" s="343"/>
      <c r="F630" s="144" t="s">
        <v>1204</v>
      </c>
      <c r="G630" s="145" t="s">
        <v>123</v>
      </c>
      <c r="H630" s="145" t="s">
        <v>1411</v>
      </c>
      <c r="I630" s="146"/>
      <c r="J630" s="166"/>
      <c r="K630" s="166"/>
      <c r="L630" s="166"/>
      <c r="M630" s="403"/>
      <c r="N630" s="404"/>
      <c r="O630" s="420"/>
      <c r="P630" s="420"/>
      <c r="Q630" s="420"/>
    </row>
    <row r="631" spans="1:17">
      <c r="A631" s="338"/>
      <c r="B631" s="166"/>
      <c r="C631" s="339"/>
      <c r="D631" s="340"/>
      <c r="E631" s="343"/>
      <c r="F631" s="144" t="s">
        <v>1206</v>
      </c>
      <c r="G631" s="145" t="s">
        <v>123</v>
      </c>
      <c r="H631" s="145">
        <v>4</v>
      </c>
      <c r="I631" s="146"/>
      <c r="J631" s="166"/>
      <c r="K631" s="166"/>
      <c r="L631" s="166"/>
      <c r="M631" s="403"/>
      <c r="N631" s="404"/>
      <c r="O631" s="420"/>
      <c r="P631" s="420"/>
      <c r="Q631" s="420"/>
    </row>
    <row r="632" spans="1:17">
      <c r="A632" s="338"/>
      <c r="B632" s="166"/>
      <c r="C632" s="339"/>
      <c r="D632" s="340"/>
      <c r="E632" s="343"/>
      <c r="F632" s="144" t="s">
        <v>1207</v>
      </c>
      <c r="G632" s="145" t="s">
        <v>123</v>
      </c>
      <c r="H632" s="145">
        <v>3</v>
      </c>
      <c r="I632" s="146"/>
      <c r="J632" s="166"/>
      <c r="K632" s="166"/>
      <c r="L632" s="166"/>
      <c r="M632" s="403"/>
      <c r="N632" s="404"/>
      <c r="O632" s="420"/>
      <c r="P632" s="420"/>
      <c r="Q632" s="420"/>
    </row>
    <row r="633" spans="1:17">
      <c r="A633" s="338"/>
      <c r="B633" s="166"/>
      <c r="C633" s="339"/>
      <c r="D633" s="340"/>
      <c r="E633" s="343"/>
      <c r="F633" s="144" t="s">
        <v>1208</v>
      </c>
      <c r="G633" s="145" t="s">
        <v>123</v>
      </c>
      <c r="H633" s="145">
        <v>2015</v>
      </c>
      <c r="I633" s="146"/>
      <c r="J633" s="166"/>
      <c r="K633" s="166"/>
      <c r="L633" s="166"/>
      <c r="M633" s="403"/>
      <c r="N633" s="404"/>
      <c r="O633" s="420"/>
      <c r="P633" s="420"/>
      <c r="Q633" s="420"/>
    </row>
    <row r="634" customHeight="1" spans="1:17">
      <c r="A634" s="338"/>
      <c r="B634" s="166"/>
      <c r="C634" s="339"/>
      <c r="D634" s="340"/>
      <c r="E634" s="343"/>
      <c r="F634" s="144" t="s">
        <v>1209</v>
      </c>
      <c r="G634" s="145" t="s">
        <v>123</v>
      </c>
      <c r="H634" s="1140" t="s">
        <v>1546</v>
      </c>
      <c r="I634" s="146"/>
      <c r="J634" s="166"/>
      <c r="K634" s="166"/>
      <c r="L634" s="166"/>
      <c r="M634" s="403"/>
      <c r="N634" s="404"/>
      <c r="O634" s="420"/>
      <c r="P634" s="420"/>
      <c r="Q634" s="420"/>
    </row>
    <row r="635" customHeight="1" spans="1:17">
      <c r="A635" s="338"/>
      <c r="B635" s="166"/>
      <c r="C635" s="339"/>
      <c r="D635" s="340"/>
      <c r="E635" s="343"/>
      <c r="F635" s="144" t="s">
        <v>1211</v>
      </c>
      <c r="G635" s="145" t="s">
        <v>123</v>
      </c>
      <c r="H635" s="145" t="s">
        <v>1413</v>
      </c>
      <c r="I635" s="146"/>
      <c r="J635" s="166"/>
      <c r="K635" s="166"/>
      <c r="L635" s="166"/>
      <c r="M635" s="403"/>
      <c r="N635" s="404"/>
      <c r="O635" s="420"/>
      <c r="P635" s="420"/>
      <c r="Q635" s="420"/>
    </row>
    <row r="636" customHeight="1" spans="1:17">
      <c r="A636" s="338"/>
      <c r="B636" s="166"/>
      <c r="C636" s="339"/>
      <c r="D636" s="340"/>
      <c r="E636" s="343"/>
      <c r="F636" s="144" t="s">
        <v>1213</v>
      </c>
      <c r="G636" s="145" t="s">
        <v>123</v>
      </c>
      <c r="H636" s="145" t="s">
        <v>1414</v>
      </c>
      <c r="I636" s="146"/>
      <c r="J636" s="166"/>
      <c r="K636" s="166"/>
      <c r="L636" s="166"/>
      <c r="M636" s="403"/>
      <c r="N636" s="404"/>
      <c r="O636" s="420"/>
      <c r="P636" s="420"/>
      <c r="Q636" s="420"/>
    </row>
    <row r="637" customHeight="1" spans="1:17">
      <c r="A637" s="338"/>
      <c r="B637" s="166"/>
      <c r="C637" s="339"/>
      <c r="D637" s="340"/>
      <c r="E637" s="343"/>
      <c r="F637" s="144" t="s">
        <v>1215</v>
      </c>
      <c r="G637" s="145" t="s">
        <v>123</v>
      </c>
      <c r="H637" s="345"/>
      <c r="I637" s="146"/>
      <c r="J637" s="166"/>
      <c r="K637" s="166"/>
      <c r="L637" s="166"/>
      <c r="M637" s="403"/>
      <c r="N637" s="404"/>
      <c r="O637" s="420"/>
      <c r="P637" s="420"/>
      <c r="Q637" s="420"/>
    </row>
    <row r="638" spans="1:17">
      <c r="A638" s="338"/>
      <c r="B638" s="166"/>
      <c r="C638" s="339"/>
      <c r="D638" s="340"/>
      <c r="E638" s="343"/>
      <c r="F638" s="144" t="s">
        <v>1216</v>
      </c>
      <c r="G638" s="145" t="s">
        <v>123</v>
      </c>
      <c r="H638" s="345" t="s">
        <v>1547</v>
      </c>
      <c r="I638" s="146"/>
      <c r="J638" s="166"/>
      <c r="K638" s="166"/>
      <c r="L638" s="166"/>
      <c r="M638" s="403"/>
      <c r="N638" s="404"/>
      <c r="O638" s="420"/>
      <c r="P638" s="420"/>
      <c r="Q638" s="420"/>
    </row>
    <row r="639" spans="1:17">
      <c r="A639" s="338"/>
      <c r="B639" s="166"/>
      <c r="C639" s="339"/>
      <c r="D639" s="340"/>
      <c r="E639" s="343"/>
      <c r="F639" s="144" t="s">
        <v>5</v>
      </c>
      <c r="G639" s="145" t="s">
        <v>123</v>
      </c>
      <c r="H639" s="345" t="s">
        <v>1548</v>
      </c>
      <c r="I639" s="146"/>
      <c r="J639" s="166"/>
      <c r="K639" s="166"/>
      <c r="L639" s="166"/>
      <c r="M639" s="403"/>
      <c r="N639" s="404"/>
      <c r="O639" s="420"/>
      <c r="P639" s="420"/>
      <c r="Q639" s="420"/>
    </row>
    <row r="640" ht="30" customHeight="1" spans="1:17">
      <c r="A640" s="338"/>
      <c r="B640" s="166"/>
      <c r="C640" s="339"/>
      <c r="D640" s="340"/>
      <c r="E640" s="343"/>
      <c r="F640" s="144" t="s">
        <v>1222</v>
      </c>
      <c r="G640" s="145" t="s">
        <v>123</v>
      </c>
      <c r="H640" s="345" t="s">
        <v>1549</v>
      </c>
      <c r="I640" s="146"/>
      <c r="J640" s="166"/>
      <c r="K640" s="166"/>
      <c r="L640" s="166"/>
      <c r="M640" s="403"/>
      <c r="N640" s="404"/>
      <c r="O640" s="420"/>
      <c r="P640" s="420"/>
      <c r="Q640" s="420"/>
    </row>
    <row r="641" ht="15.75" customHeight="1" spans="1:17">
      <c r="A641" s="338"/>
      <c r="B641" s="166"/>
      <c r="C641" s="339"/>
      <c r="D641" s="340"/>
      <c r="E641" s="343"/>
      <c r="F641" s="351" t="s">
        <v>1230</v>
      </c>
      <c r="G641" s="145" t="s">
        <v>123</v>
      </c>
      <c r="H641" s="145" t="s">
        <v>1231</v>
      </c>
      <c r="I641" s="146"/>
      <c r="J641" s="166"/>
      <c r="K641" s="166"/>
      <c r="L641" s="166"/>
      <c r="M641" s="403"/>
      <c r="N641" s="404"/>
      <c r="O641" s="420"/>
      <c r="P641" s="420"/>
      <c r="Q641" s="420"/>
    </row>
    <row r="642" spans="1:17">
      <c r="A642" s="338"/>
      <c r="B642" s="166"/>
      <c r="C642" s="339"/>
      <c r="D642" s="340"/>
      <c r="E642" s="352"/>
      <c r="F642" s="144" t="s">
        <v>1232</v>
      </c>
      <c r="G642" s="145" t="s">
        <v>123</v>
      </c>
      <c r="H642" s="145"/>
      <c r="I642" s="146"/>
      <c r="J642" s="174"/>
      <c r="K642" s="174"/>
      <c r="L642" s="174"/>
      <c r="M642" s="406"/>
      <c r="N642" s="407"/>
      <c r="O642" s="420"/>
      <c r="P642" s="420"/>
      <c r="Q642" s="420"/>
    </row>
    <row r="643" ht="9.95" customHeight="1" spans="1:14">
      <c r="A643" s="338"/>
      <c r="B643" s="166"/>
      <c r="C643" s="339"/>
      <c r="D643" s="340"/>
      <c r="E643" s="419"/>
      <c r="F643" s="354"/>
      <c r="G643" s="354"/>
      <c r="H643" s="354"/>
      <c r="I643" s="354"/>
      <c r="J643" s="354"/>
      <c r="K643" s="354"/>
      <c r="L643" s="354"/>
      <c r="M643" s="354"/>
      <c r="N643" s="408"/>
    </row>
    <row r="644" ht="30.75" customHeight="1" spans="1:17">
      <c r="A644" s="338"/>
      <c r="B644" s="166"/>
      <c r="C644" s="339"/>
      <c r="D644" s="340"/>
      <c r="E644" s="341" t="s">
        <v>1334</v>
      </c>
      <c r="F644" s="144" t="s">
        <v>1199</v>
      </c>
      <c r="G644" s="145" t="s">
        <v>123</v>
      </c>
      <c r="H644" s="139" t="s">
        <v>1550</v>
      </c>
      <c r="I644" s="140"/>
      <c r="J644" s="175">
        <v>2016</v>
      </c>
      <c r="K644" s="175" t="s">
        <v>1201</v>
      </c>
      <c r="L644" s="175">
        <v>1</v>
      </c>
      <c r="M644" s="400">
        <f>N644</f>
        <v>1.82</v>
      </c>
      <c r="N644" s="401">
        <v>1.82</v>
      </c>
      <c r="O644" s="420"/>
      <c r="P644" s="420">
        <v>1.64</v>
      </c>
      <c r="Q644" s="420">
        <v>2</v>
      </c>
    </row>
    <row r="645" ht="17.25" customHeight="1" spans="1:17">
      <c r="A645" s="338"/>
      <c r="B645" s="166"/>
      <c r="C645" s="339"/>
      <c r="D645" s="340"/>
      <c r="E645" s="343"/>
      <c r="F645" s="144" t="s">
        <v>1202</v>
      </c>
      <c r="G645" s="145" t="s">
        <v>123</v>
      </c>
      <c r="H645" s="145" t="s">
        <v>1551</v>
      </c>
      <c r="I645" s="146"/>
      <c r="J645" s="166"/>
      <c r="K645" s="166"/>
      <c r="L645" s="166"/>
      <c r="M645" s="403"/>
      <c r="N645" s="404"/>
      <c r="O645" s="420"/>
      <c r="P645" s="420"/>
      <c r="Q645" s="420"/>
    </row>
    <row r="646" ht="17.25" customHeight="1" spans="1:17">
      <c r="A646" s="338"/>
      <c r="B646" s="166"/>
      <c r="C646" s="339"/>
      <c r="D646" s="340"/>
      <c r="E646" s="343"/>
      <c r="F646" s="144" t="s">
        <v>1204</v>
      </c>
      <c r="G646" s="145" t="s">
        <v>123</v>
      </c>
      <c r="H646" s="145" t="s">
        <v>1552</v>
      </c>
      <c r="I646" s="146"/>
      <c r="J646" s="166"/>
      <c r="K646" s="166"/>
      <c r="L646" s="166"/>
      <c r="M646" s="403"/>
      <c r="N646" s="404"/>
      <c r="O646" s="420"/>
      <c r="P646" s="420"/>
      <c r="Q646" s="420"/>
    </row>
    <row r="647" ht="17.25" customHeight="1" spans="1:17">
      <c r="A647" s="338"/>
      <c r="B647" s="166"/>
      <c r="C647" s="339"/>
      <c r="D647" s="340"/>
      <c r="E647" s="343"/>
      <c r="F647" s="144" t="s">
        <v>1206</v>
      </c>
      <c r="G647" s="145" t="s">
        <v>123</v>
      </c>
      <c r="H647" s="145">
        <v>9</v>
      </c>
      <c r="I647" s="146"/>
      <c r="J647" s="166"/>
      <c r="K647" s="166"/>
      <c r="L647" s="166"/>
      <c r="M647" s="403"/>
      <c r="N647" s="404"/>
      <c r="O647" s="420"/>
      <c r="P647" s="420"/>
      <c r="Q647" s="420"/>
    </row>
    <row r="648" ht="17.25" customHeight="1" spans="1:17">
      <c r="A648" s="338"/>
      <c r="B648" s="166"/>
      <c r="C648" s="339"/>
      <c r="D648" s="340"/>
      <c r="E648" s="343"/>
      <c r="F648" s="144" t="s">
        <v>1207</v>
      </c>
      <c r="G648" s="145" t="s">
        <v>123</v>
      </c>
      <c r="H648" s="145">
        <v>1</v>
      </c>
      <c r="I648" s="146"/>
      <c r="J648" s="166"/>
      <c r="K648" s="166"/>
      <c r="L648" s="166"/>
      <c r="M648" s="403"/>
      <c r="N648" s="404"/>
      <c r="O648" s="420"/>
      <c r="P648" s="420"/>
      <c r="Q648" s="420"/>
    </row>
    <row r="649" ht="17.25" customHeight="1" spans="1:17">
      <c r="A649" s="338"/>
      <c r="B649" s="166"/>
      <c r="C649" s="339"/>
      <c r="D649" s="340"/>
      <c r="E649" s="343"/>
      <c r="F649" s="144" t="s">
        <v>1208</v>
      </c>
      <c r="G649" s="145" t="s">
        <v>123</v>
      </c>
      <c r="H649" s="145">
        <v>2016</v>
      </c>
      <c r="I649" s="146"/>
      <c r="J649" s="166"/>
      <c r="K649" s="166"/>
      <c r="L649" s="166"/>
      <c r="M649" s="403"/>
      <c r="N649" s="404"/>
      <c r="O649" s="420"/>
      <c r="P649" s="420"/>
      <c r="Q649" s="420"/>
    </row>
    <row r="650" ht="17.25" customHeight="1" spans="1:17">
      <c r="A650" s="338"/>
      <c r="B650" s="166"/>
      <c r="C650" s="339"/>
      <c r="D650" s="340"/>
      <c r="E650" s="343"/>
      <c r="F650" s="144" t="s">
        <v>1209</v>
      </c>
      <c r="G650" s="145" t="s">
        <v>123</v>
      </c>
      <c r="H650" s="1140" t="s">
        <v>1553</v>
      </c>
      <c r="I650" s="146"/>
      <c r="J650" s="166"/>
      <c r="K650" s="166"/>
      <c r="L650" s="166"/>
      <c r="M650" s="403"/>
      <c r="N650" s="404"/>
      <c r="O650" s="420"/>
      <c r="P650" s="420"/>
      <c r="Q650" s="420"/>
    </row>
    <row r="651" ht="17.25" customHeight="1" spans="1:17">
      <c r="A651" s="338"/>
      <c r="B651" s="166"/>
      <c r="C651" s="339"/>
      <c r="D651" s="340"/>
      <c r="E651" s="343"/>
      <c r="F651" s="144" t="s">
        <v>1211</v>
      </c>
      <c r="G651" s="145" t="s">
        <v>123</v>
      </c>
      <c r="H651" s="145" t="s">
        <v>1554</v>
      </c>
      <c r="I651" s="146"/>
      <c r="J651" s="166"/>
      <c r="K651" s="166"/>
      <c r="L651" s="166"/>
      <c r="M651" s="403"/>
      <c r="N651" s="404"/>
      <c r="O651" s="420"/>
      <c r="P651" s="420"/>
      <c r="Q651" s="420"/>
    </row>
    <row r="652" ht="30" customHeight="1" spans="1:17">
      <c r="A652" s="338"/>
      <c r="B652" s="166"/>
      <c r="C652" s="339"/>
      <c r="D652" s="340"/>
      <c r="E652" s="343"/>
      <c r="F652" s="144" t="s">
        <v>1213</v>
      </c>
      <c r="G652" s="145" t="s">
        <v>123</v>
      </c>
      <c r="H652" s="145" t="s">
        <v>1555</v>
      </c>
      <c r="I652" s="146"/>
      <c r="J652" s="166"/>
      <c r="K652" s="166"/>
      <c r="L652" s="166"/>
      <c r="M652" s="403"/>
      <c r="N652" s="404"/>
      <c r="O652" s="420"/>
      <c r="P652" s="420"/>
      <c r="Q652" s="420"/>
    </row>
    <row r="653" ht="17.25" customHeight="1" spans="1:17">
      <c r="A653" s="338"/>
      <c r="B653" s="166"/>
      <c r="C653" s="339"/>
      <c r="D653" s="340"/>
      <c r="E653" s="343"/>
      <c r="F653" s="144" t="s">
        <v>1215</v>
      </c>
      <c r="G653" s="145" t="s">
        <v>123</v>
      </c>
      <c r="H653" s="345" t="s">
        <v>1556</v>
      </c>
      <c r="I653" s="448"/>
      <c r="J653" s="166"/>
      <c r="K653" s="166"/>
      <c r="L653" s="166"/>
      <c r="M653" s="403"/>
      <c r="N653" s="404"/>
      <c r="O653" s="420"/>
      <c r="P653" s="420"/>
      <c r="Q653" s="420"/>
    </row>
    <row r="654" ht="17.25" customHeight="1" spans="1:17">
      <c r="A654" s="338"/>
      <c r="B654" s="166"/>
      <c r="C654" s="339"/>
      <c r="D654" s="340"/>
      <c r="E654" s="343"/>
      <c r="F654" s="144" t="s">
        <v>1216</v>
      </c>
      <c r="G654" s="145" t="s">
        <v>123</v>
      </c>
      <c r="H654" s="345" t="s">
        <v>1557</v>
      </c>
      <c r="I654" s="146"/>
      <c r="J654" s="166"/>
      <c r="K654" s="166"/>
      <c r="L654" s="166"/>
      <c r="M654" s="403"/>
      <c r="N654" s="404"/>
      <c r="O654" s="420"/>
      <c r="P654" s="420"/>
      <c r="Q654" s="420"/>
    </row>
    <row r="655" spans="1:17">
      <c r="A655" s="338"/>
      <c r="B655" s="166"/>
      <c r="C655" s="339"/>
      <c r="D655" s="340"/>
      <c r="E655" s="343"/>
      <c r="F655" s="144" t="s">
        <v>5</v>
      </c>
      <c r="G655" s="145" t="s">
        <v>123</v>
      </c>
      <c r="H655" s="345" t="s">
        <v>1558</v>
      </c>
      <c r="I655" s="146"/>
      <c r="J655" s="166"/>
      <c r="K655" s="166"/>
      <c r="L655" s="166"/>
      <c r="M655" s="403"/>
      <c r="N655" s="404"/>
      <c r="O655" s="420"/>
      <c r="P655" s="420"/>
      <c r="Q655" s="420"/>
    </row>
    <row r="656" ht="30" customHeight="1" spans="1:17">
      <c r="A656" s="338"/>
      <c r="B656" s="166"/>
      <c r="C656" s="339"/>
      <c r="D656" s="340"/>
      <c r="E656" s="343"/>
      <c r="F656" s="144" t="s">
        <v>1222</v>
      </c>
      <c r="G656" s="145" t="s">
        <v>123</v>
      </c>
      <c r="H656" s="345" t="s">
        <v>1559</v>
      </c>
      <c r="I656" s="146"/>
      <c r="J656" s="166"/>
      <c r="K656" s="166"/>
      <c r="L656" s="166"/>
      <c r="M656" s="403"/>
      <c r="N656" s="404"/>
      <c r="O656" s="420"/>
      <c r="P656" s="420"/>
      <c r="Q656" s="420"/>
    </row>
    <row r="657" spans="1:17">
      <c r="A657" s="338"/>
      <c r="B657" s="166"/>
      <c r="C657" s="339"/>
      <c r="D657" s="340"/>
      <c r="E657" s="343"/>
      <c r="F657" s="351" t="s">
        <v>1230</v>
      </c>
      <c r="G657" s="145" t="s">
        <v>123</v>
      </c>
      <c r="H657" s="145" t="s">
        <v>1231</v>
      </c>
      <c r="I657" s="146"/>
      <c r="J657" s="166"/>
      <c r="K657" s="166"/>
      <c r="L657" s="166"/>
      <c r="M657" s="403"/>
      <c r="N657" s="404"/>
      <c r="O657" s="420"/>
      <c r="P657" s="420"/>
      <c r="Q657" s="420"/>
    </row>
    <row r="658" spans="1:17">
      <c r="A658" s="338"/>
      <c r="B658" s="166"/>
      <c r="C658" s="339"/>
      <c r="D658" s="340"/>
      <c r="E658" s="352"/>
      <c r="F658" s="144" t="s">
        <v>1232</v>
      </c>
      <c r="G658" s="145" t="s">
        <v>123</v>
      </c>
      <c r="H658" s="145"/>
      <c r="I658" s="146"/>
      <c r="J658" s="174"/>
      <c r="K658" s="174"/>
      <c r="L658" s="174"/>
      <c r="M658" s="406"/>
      <c r="N658" s="407"/>
      <c r="O658" s="420"/>
      <c r="P658" s="420"/>
      <c r="Q658" s="420"/>
    </row>
    <row r="659" ht="9.95" customHeight="1" spans="1:14">
      <c r="A659" s="338"/>
      <c r="B659" s="166"/>
      <c r="C659" s="339"/>
      <c r="D659" s="340"/>
      <c r="E659" s="419"/>
      <c r="F659" s="354"/>
      <c r="G659" s="354"/>
      <c r="H659" s="354"/>
      <c r="I659" s="354"/>
      <c r="J659" s="354"/>
      <c r="K659" s="354"/>
      <c r="L659" s="354"/>
      <c r="M659" s="354"/>
      <c r="N659" s="408"/>
    </row>
    <row r="660" ht="42" customHeight="1" spans="1:17">
      <c r="A660" s="338"/>
      <c r="B660" s="166"/>
      <c r="C660" s="339"/>
      <c r="D660" s="340"/>
      <c r="E660" s="341" t="s">
        <v>1343</v>
      </c>
      <c r="F660" s="144" t="s">
        <v>1199</v>
      </c>
      <c r="G660" s="145" t="s">
        <v>123</v>
      </c>
      <c r="H660" s="139" t="s">
        <v>1560</v>
      </c>
      <c r="I660" s="140"/>
      <c r="J660" s="175">
        <v>2016</v>
      </c>
      <c r="K660" s="175" t="s">
        <v>1201</v>
      </c>
      <c r="L660" s="175">
        <v>1</v>
      </c>
      <c r="M660" s="400">
        <f>N660</f>
        <v>1.65</v>
      </c>
      <c r="N660" s="401">
        <v>1.65</v>
      </c>
      <c r="O660" s="420"/>
      <c r="P660" s="420">
        <v>1.7</v>
      </c>
      <c r="Q660" s="420">
        <v>1.6</v>
      </c>
    </row>
    <row r="661" spans="1:17">
      <c r="A661" s="338"/>
      <c r="B661" s="166"/>
      <c r="C661" s="339"/>
      <c r="D661" s="340"/>
      <c r="E661" s="343"/>
      <c r="F661" s="144" t="s">
        <v>1202</v>
      </c>
      <c r="G661" s="145" t="s">
        <v>123</v>
      </c>
      <c r="H661" s="145" t="s">
        <v>1561</v>
      </c>
      <c r="I661" s="146"/>
      <c r="J661" s="166"/>
      <c r="K661" s="166"/>
      <c r="L661" s="166"/>
      <c r="M661" s="403"/>
      <c r="N661" s="404"/>
      <c r="O661" s="420"/>
      <c r="P661" s="420"/>
      <c r="Q661" s="420"/>
    </row>
    <row r="662" spans="1:17">
      <c r="A662" s="338"/>
      <c r="B662" s="166"/>
      <c r="C662" s="339"/>
      <c r="D662" s="340"/>
      <c r="E662" s="343"/>
      <c r="F662" s="144" t="s">
        <v>1204</v>
      </c>
      <c r="G662" s="145" t="s">
        <v>123</v>
      </c>
      <c r="H662" s="145" t="s">
        <v>1552</v>
      </c>
      <c r="I662" s="146"/>
      <c r="J662" s="166"/>
      <c r="K662" s="166"/>
      <c r="L662" s="166"/>
      <c r="M662" s="403"/>
      <c r="N662" s="404"/>
      <c r="O662" s="420"/>
      <c r="P662" s="420"/>
      <c r="Q662" s="420"/>
    </row>
    <row r="663" spans="1:17">
      <c r="A663" s="338"/>
      <c r="B663" s="166"/>
      <c r="C663" s="339"/>
      <c r="D663" s="340"/>
      <c r="E663" s="343"/>
      <c r="F663" s="144" t="s">
        <v>1206</v>
      </c>
      <c r="G663" s="145" t="s">
        <v>123</v>
      </c>
      <c r="H663" s="145">
        <v>9</v>
      </c>
      <c r="I663" s="146"/>
      <c r="J663" s="166"/>
      <c r="K663" s="166"/>
      <c r="L663" s="166"/>
      <c r="M663" s="403"/>
      <c r="N663" s="404"/>
      <c r="O663" s="420"/>
      <c r="P663" s="420"/>
      <c r="Q663" s="420"/>
    </row>
    <row r="664" spans="1:17">
      <c r="A664" s="338"/>
      <c r="B664" s="166"/>
      <c r="C664" s="339"/>
      <c r="D664" s="340"/>
      <c r="E664" s="343"/>
      <c r="F664" s="144" t="s">
        <v>1207</v>
      </c>
      <c r="G664" s="145" t="s">
        <v>123</v>
      </c>
      <c r="H664" s="145">
        <v>1</v>
      </c>
      <c r="I664" s="146"/>
      <c r="J664" s="166"/>
      <c r="K664" s="166"/>
      <c r="L664" s="166"/>
      <c r="M664" s="403"/>
      <c r="N664" s="404"/>
      <c r="O664" s="420"/>
      <c r="P664" s="420"/>
      <c r="Q664" s="420"/>
    </row>
    <row r="665" spans="1:17">
      <c r="A665" s="338"/>
      <c r="B665" s="166"/>
      <c r="C665" s="339"/>
      <c r="D665" s="340"/>
      <c r="E665" s="343"/>
      <c r="F665" s="144" t="s">
        <v>1208</v>
      </c>
      <c r="G665" s="145" t="s">
        <v>123</v>
      </c>
      <c r="H665" s="145">
        <v>2016</v>
      </c>
      <c r="I665" s="146"/>
      <c r="J665" s="166"/>
      <c r="K665" s="166"/>
      <c r="L665" s="166"/>
      <c r="M665" s="403"/>
      <c r="N665" s="404"/>
      <c r="O665" s="420"/>
      <c r="P665" s="420"/>
      <c r="Q665" s="420"/>
    </row>
    <row r="666" spans="1:17">
      <c r="A666" s="338"/>
      <c r="B666" s="166"/>
      <c r="C666" s="339"/>
      <c r="D666" s="340"/>
      <c r="E666" s="343"/>
      <c r="F666" s="144" t="s">
        <v>1209</v>
      </c>
      <c r="G666" s="145" t="s">
        <v>123</v>
      </c>
      <c r="H666" s="1141" t="s">
        <v>1562</v>
      </c>
      <c r="I666" s="146"/>
      <c r="J666" s="166"/>
      <c r="K666" s="166"/>
      <c r="L666" s="166"/>
      <c r="M666" s="403"/>
      <c r="N666" s="404"/>
      <c r="O666" s="420"/>
      <c r="P666" s="420"/>
      <c r="Q666" s="420"/>
    </row>
    <row r="667" spans="1:17">
      <c r="A667" s="338"/>
      <c r="B667" s="166"/>
      <c r="C667" s="339"/>
      <c r="D667" s="340"/>
      <c r="E667" s="343"/>
      <c r="F667" s="144" t="s">
        <v>1211</v>
      </c>
      <c r="G667" s="145" t="s">
        <v>123</v>
      </c>
      <c r="H667" s="145" t="s">
        <v>1554</v>
      </c>
      <c r="I667" s="146"/>
      <c r="J667" s="166"/>
      <c r="K667" s="166"/>
      <c r="L667" s="166"/>
      <c r="M667" s="403"/>
      <c r="N667" s="404"/>
      <c r="O667" s="420"/>
      <c r="P667" s="420"/>
      <c r="Q667" s="420"/>
    </row>
    <row r="668" ht="30" customHeight="1" spans="1:17">
      <c r="A668" s="338"/>
      <c r="B668" s="166"/>
      <c r="C668" s="339"/>
      <c r="D668" s="340"/>
      <c r="E668" s="343"/>
      <c r="F668" s="144" t="s">
        <v>1213</v>
      </c>
      <c r="G668" s="145" t="s">
        <v>123</v>
      </c>
      <c r="H668" s="145" t="s">
        <v>1555</v>
      </c>
      <c r="I668" s="146"/>
      <c r="J668" s="166"/>
      <c r="K668" s="166"/>
      <c r="L668" s="166"/>
      <c r="M668" s="403"/>
      <c r="N668" s="404"/>
      <c r="O668" s="420"/>
      <c r="P668" s="420"/>
      <c r="Q668" s="420"/>
    </row>
    <row r="669" ht="17.25" customHeight="1" spans="1:17">
      <c r="A669" s="338"/>
      <c r="B669" s="166"/>
      <c r="C669" s="339"/>
      <c r="D669" s="340"/>
      <c r="E669" s="343"/>
      <c r="F669" s="144" t="s">
        <v>1215</v>
      </c>
      <c r="G669" s="145" t="s">
        <v>123</v>
      </c>
      <c r="H669" s="345" t="s">
        <v>1563</v>
      </c>
      <c r="I669" s="448"/>
      <c r="J669" s="166"/>
      <c r="K669" s="166"/>
      <c r="L669" s="166"/>
      <c r="M669" s="403"/>
      <c r="N669" s="404"/>
      <c r="O669" s="420"/>
      <c r="P669" s="420"/>
      <c r="Q669" s="420"/>
    </row>
    <row r="670" ht="17.25" customHeight="1" spans="1:17">
      <c r="A670" s="338"/>
      <c r="B670" s="166"/>
      <c r="C670" s="339"/>
      <c r="D670" s="340"/>
      <c r="E670" s="343"/>
      <c r="F670" s="144" t="s">
        <v>1216</v>
      </c>
      <c r="G670" s="145" t="s">
        <v>123</v>
      </c>
      <c r="H670" s="345" t="s">
        <v>1564</v>
      </c>
      <c r="I670" s="146"/>
      <c r="J670" s="166"/>
      <c r="K670" s="166"/>
      <c r="L670" s="166"/>
      <c r="M670" s="403"/>
      <c r="N670" s="404"/>
      <c r="O670" s="420"/>
      <c r="P670" s="420"/>
      <c r="Q670" s="420"/>
    </row>
    <row r="671" spans="1:17">
      <c r="A671" s="338"/>
      <c r="B671" s="166"/>
      <c r="C671" s="339"/>
      <c r="D671" s="340"/>
      <c r="E671" s="343"/>
      <c r="F671" s="144" t="s">
        <v>5</v>
      </c>
      <c r="G671" s="145" t="s">
        <v>123</v>
      </c>
      <c r="H671" s="345" t="s">
        <v>1565</v>
      </c>
      <c r="I671" s="146"/>
      <c r="J671" s="166"/>
      <c r="K671" s="166"/>
      <c r="L671" s="166"/>
      <c r="M671" s="403"/>
      <c r="N671" s="404"/>
      <c r="O671" s="420"/>
      <c r="P671" s="420"/>
      <c r="Q671" s="420"/>
    </row>
    <row r="672" ht="30" customHeight="1" spans="1:17">
      <c r="A672" s="338"/>
      <c r="B672" s="166"/>
      <c r="C672" s="339"/>
      <c r="D672" s="340"/>
      <c r="E672" s="343"/>
      <c r="F672" s="144" t="s">
        <v>1222</v>
      </c>
      <c r="G672" s="145" t="s">
        <v>123</v>
      </c>
      <c r="H672" s="345" t="s">
        <v>1566</v>
      </c>
      <c r="I672" s="146"/>
      <c r="J672" s="166"/>
      <c r="K672" s="166"/>
      <c r="L672" s="166"/>
      <c r="M672" s="403"/>
      <c r="N672" s="404"/>
      <c r="O672" s="420"/>
      <c r="P672" s="420"/>
      <c r="Q672" s="420"/>
    </row>
    <row r="673" spans="1:17">
      <c r="A673" s="338"/>
      <c r="B673" s="166"/>
      <c r="C673" s="339"/>
      <c r="D673" s="340"/>
      <c r="E673" s="343"/>
      <c r="F673" s="351" t="s">
        <v>1230</v>
      </c>
      <c r="G673" s="145" t="s">
        <v>123</v>
      </c>
      <c r="H673" s="145" t="s">
        <v>1231</v>
      </c>
      <c r="I673" s="146"/>
      <c r="J673" s="166"/>
      <c r="K673" s="166"/>
      <c r="L673" s="166"/>
      <c r="M673" s="403"/>
      <c r="N673" s="404"/>
      <c r="O673" s="420"/>
      <c r="P673" s="420"/>
      <c r="Q673" s="420"/>
    </row>
    <row r="674" spans="1:17">
      <c r="A674" s="338"/>
      <c r="B674" s="166"/>
      <c r="C674" s="339"/>
      <c r="D674" s="340"/>
      <c r="E674" s="352"/>
      <c r="F674" s="144" t="s">
        <v>1232</v>
      </c>
      <c r="G674" s="145" t="s">
        <v>123</v>
      </c>
      <c r="H674" s="145"/>
      <c r="I674" s="146"/>
      <c r="J674" s="174"/>
      <c r="K674" s="174"/>
      <c r="L674" s="174"/>
      <c r="M674" s="406"/>
      <c r="N674" s="407"/>
      <c r="O674" s="420"/>
      <c r="P674" s="420"/>
      <c r="Q674" s="420"/>
    </row>
    <row r="675" ht="9.95" customHeight="1" spans="1:14">
      <c r="A675" s="338"/>
      <c r="B675" s="166"/>
      <c r="C675" s="339"/>
      <c r="D675" s="340"/>
      <c r="E675" s="419"/>
      <c r="F675" s="354"/>
      <c r="G675" s="354"/>
      <c r="H675" s="354"/>
      <c r="I675" s="354"/>
      <c r="J675" s="354"/>
      <c r="K675" s="354"/>
      <c r="L675" s="354"/>
      <c r="M675" s="354"/>
      <c r="N675" s="408"/>
    </row>
    <row r="676" ht="30" customHeight="1" spans="1:17">
      <c r="A676" s="338"/>
      <c r="B676" s="166"/>
      <c r="C676" s="339"/>
      <c r="D676" s="340"/>
      <c r="E676" s="341" t="s">
        <v>1356</v>
      </c>
      <c r="F676" s="294" t="s">
        <v>1199</v>
      </c>
      <c r="G676" s="295" t="s">
        <v>123</v>
      </c>
      <c r="H676" s="458" t="s">
        <v>1567</v>
      </c>
      <c r="I676" s="460"/>
      <c r="J676" s="175">
        <v>2016</v>
      </c>
      <c r="K676" s="175" t="s">
        <v>1201</v>
      </c>
      <c r="L676" s="175">
        <v>1</v>
      </c>
      <c r="M676" s="400">
        <f>N676</f>
        <v>1.82</v>
      </c>
      <c r="N676" s="401">
        <v>1.82</v>
      </c>
      <c r="O676" s="420"/>
      <c r="P676" s="420">
        <v>1.84</v>
      </c>
      <c r="Q676" s="420">
        <v>1.8</v>
      </c>
    </row>
    <row r="677" spans="1:17">
      <c r="A677" s="338"/>
      <c r="B677" s="166"/>
      <c r="C677" s="339"/>
      <c r="D677" s="340"/>
      <c r="E677" s="343"/>
      <c r="F677" s="144" t="s">
        <v>1202</v>
      </c>
      <c r="G677" s="145" t="s">
        <v>123</v>
      </c>
      <c r="H677" s="145" t="s">
        <v>1568</v>
      </c>
      <c r="I677" s="146"/>
      <c r="J677" s="166"/>
      <c r="K677" s="166"/>
      <c r="L677" s="166"/>
      <c r="M677" s="403"/>
      <c r="N677" s="404"/>
      <c r="O677" s="420"/>
      <c r="P677" s="420"/>
      <c r="Q677" s="420"/>
    </row>
    <row r="678" spans="1:17">
      <c r="A678" s="338"/>
      <c r="B678" s="166"/>
      <c r="C678" s="339"/>
      <c r="D678" s="340"/>
      <c r="E678" s="343"/>
      <c r="F678" s="144" t="s">
        <v>1204</v>
      </c>
      <c r="G678" s="145" t="s">
        <v>123</v>
      </c>
      <c r="H678" s="145" t="s">
        <v>1569</v>
      </c>
      <c r="I678" s="146"/>
      <c r="J678" s="166"/>
      <c r="K678" s="166"/>
      <c r="L678" s="166"/>
      <c r="M678" s="403"/>
      <c r="N678" s="404"/>
      <c r="O678" s="420"/>
      <c r="P678" s="420"/>
      <c r="Q678" s="420"/>
    </row>
    <row r="679" spans="1:17">
      <c r="A679" s="338"/>
      <c r="B679" s="166"/>
      <c r="C679" s="339"/>
      <c r="D679" s="340"/>
      <c r="E679" s="343"/>
      <c r="F679" s="144" t="s">
        <v>1206</v>
      </c>
      <c r="G679" s="145" t="s">
        <v>123</v>
      </c>
      <c r="H679" s="145">
        <v>10</v>
      </c>
      <c r="I679" s="146"/>
      <c r="J679" s="166"/>
      <c r="K679" s="166"/>
      <c r="L679" s="166"/>
      <c r="M679" s="403"/>
      <c r="N679" s="404"/>
      <c r="O679" s="420"/>
      <c r="P679" s="420"/>
      <c r="Q679" s="420"/>
    </row>
    <row r="680" spans="1:17">
      <c r="A680" s="338"/>
      <c r="B680" s="166"/>
      <c r="C680" s="339"/>
      <c r="D680" s="340"/>
      <c r="E680" s="343"/>
      <c r="F680" s="144" t="s">
        <v>1207</v>
      </c>
      <c r="G680" s="145" t="s">
        <v>123</v>
      </c>
      <c r="H680" s="145">
        <v>2</v>
      </c>
      <c r="I680" s="146"/>
      <c r="J680" s="166"/>
      <c r="K680" s="166"/>
      <c r="L680" s="166"/>
      <c r="M680" s="403"/>
      <c r="N680" s="404"/>
      <c r="O680" s="420"/>
      <c r="P680" s="420"/>
      <c r="Q680" s="420"/>
    </row>
    <row r="681" spans="1:17">
      <c r="A681" s="338"/>
      <c r="B681" s="166"/>
      <c r="C681" s="339"/>
      <c r="D681" s="340"/>
      <c r="E681" s="343"/>
      <c r="F681" s="144" t="s">
        <v>1208</v>
      </c>
      <c r="G681" s="145" t="s">
        <v>123</v>
      </c>
      <c r="H681" s="145">
        <v>2016</v>
      </c>
      <c r="I681" s="146"/>
      <c r="J681" s="166"/>
      <c r="K681" s="166"/>
      <c r="L681" s="166"/>
      <c r="M681" s="403"/>
      <c r="N681" s="404"/>
      <c r="O681" s="420"/>
      <c r="P681" s="420"/>
      <c r="Q681" s="420"/>
    </row>
    <row r="682" spans="1:17">
      <c r="A682" s="338"/>
      <c r="B682" s="166"/>
      <c r="C682" s="339"/>
      <c r="D682" s="340"/>
      <c r="E682" s="343"/>
      <c r="F682" s="144" t="s">
        <v>1209</v>
      </c>
      <c r="G682" s="145" t="s">
        <v>123</v>
      </c>
      <c r="H682" s="145" t="s">
        <v>1570</v>
      </c>
      <c r="I682" s="146"/>
      <c r="J682" s="166"/>
      <c r="K682" s="166"/>
      <c r="L682" s="166"/>
      <c r="M682" s="403"/>
      <c r="N682" s="404"/>
      <c r="O682" s="420"/>
      <c r="P682" s="420"/>
      <c r="Q682" s="420"/>
    </row>
    <row r="683" spans="1:17">
      <c r="A683" s="338"/>
      <c r="B683" s="166"/>
      <c r="C683" s="339"/>
      <c r="D683" s="340"/>
      <c r="E683" s="343"/>
      <c r="F683" s="144" t="s">
        <v>1211</v>
      </c>
      <c r="G683" s="145" t="s">
        <v>123</v>
      </c>
      <c r="H683" s="145" t="s">
        <v>1571</v>
      </c>
      <c r="I683" s="146"/>
      <c r="J683" s="166"/>
      <c r="K683" s="166"/>
      <c r="L683" s="166"/>
      <c r="M683" s="403"/>
      <c r="N683" s="404"/>
      <c r="O683" s="420"/>
      <c r="P683" s="420"/>
      <c r="Q683" s="420"/>
    </row>
    <row r="684" ht="29.25" customHeight="1" spans="1:17">
      <c r="A684" s="338"/>
      <c r="B684" s="166"/>
      <c r="C684" s="339"/>
      <c r="D684" s="340"/>
      <c r="E684" s="343"/>
      <c r="F684" s="144" t="s">
        <v>1213</v>
      </c>
      <c r="G684" s="145" t="s">
        <v>123</v>
      </c>
      <c r="H684" s="145" t="s">
        <v>1572</v>
      </c>
      <c r="I684" s="146"/>
      <c r="J684" s="166"/>
      <c r="K684" s="166"/>
      <c r="L684" s="166"/>
      <c r="M684" s="403"/>
      <c r="N684" s="404"/>
      <c r="O684" s="420"/>
      <c r="P684" s="420"/>
      <c r="Q684" s="420"/>
    </row>
    <row r="685" spans="1:17">
      <c r="A685" s="338"/>
      <c r="B685" s="166"/>
      <c r="C685" s="339"/>
      <c r="D685" s="340"/>
      <c r="E685" s="343"/>
      <c r="F685" s="144" t="s">
        <v>1215</v>
      </c>
      <c r="G685" s="145" t="s">
        <v>123</v>
      </c>
      <c r="H685" s="345"/>
      <c r="I685" s="448"/>
      <c r="J685" s="166"/>
      <c r="K685" s="166"/>
      <c r="L685" s="166"/>
      <c r="M685" s="403"/>
      <c r="N685" s="404"/>
      <c r="O685" s="420"/>
      <c r="P685" s="420"/>
      <c r="Q685" s="420"/>
    </row>
    <row r="686" ht="17.25" customHeight="1" spans="1:17">
      <c r="A686" s="338"/>
      <c r="B686" s="166"/>
      <c r="C686" s="339"/>
      <c r="D686" s="340"/>
      <c r="E686" s="343"/>
      <c r="F686" s="144" t="s">
        <v>1216</v>
      </c>
      <c r="G686" s="145" t="s">
        <v>123</v>
      </c>
      <c r="H686" s="345" t="s">
        <v>1573</v>
      </c>
      <c r="I686" s="146"/>
      <c r="J686" s="166"/>
      <c r="K686" s="166"/>
      <c r="L686" s="166"/>
      <c r="M686" s="403"/>
      <c r="N686" s="404"/>
      <c r="O686" s="420"/>
      <c r="P686" s="420"/>
      <c r="Q686" s="420"/>
    </row>
    <row r="687" spans="1:17">
      <c r="A687" s="338"/>
      <c r="B687" s="166"/>
      <c r="C687" s="339"/>
      <c r="D687" s="340"/>
      <c r="E687" s="343"/>
      <c r="F687" s="144" t="s">
        <v>5</v>
      </c>
      <c r="G687" s="145" t="s">
        <v>123</v>
      </c>
      <c r="H687" s="345" t="s">
        <v>1574</v>
      </c>
      <c r="I687" s="146"/>
      <c r="J687" s="166"/>
      <c r="K687" s="166"/>
      <c r="L687" s="166"/>
      <c r="M687" s="403"/>
      <c r="N687" s="404"/>
      <c r="O687" s="420"/>
      <c r="P687" s="420"/>
      <c r="Q687" s="420"/>
    </row>
    <row r="688" ht="30" customHeight="1" spans="1:17">
      <c r="A688" s="338"/>
      <c r="B688" s="166"/>
      <c r="C688" s="339"/>
      <c r="D688" s="340"/>
      <c r="E688" s="343"/>
      <c r="F688" s="144" t="s">
        <v>1222</v>
      </c>
      <c r="G688" s="145" t="s">
        <v>123</v>
      </c>
      <c r="H688" s="345" t="s">
        <v>1575</v>
      </c>
      <c r="I688" s="146"/>
      <c r="J688" s="166"/>
      <c r="K688" s="166"/>
      <c r="L688" s="166"/>
      <c r="M688" s="403"/>
      <c r="N688" s="404"/>
      <c r="O688" s="420"/>
      <c r="P688" s="420"/>
      <c r="Q688" s="420"/>
    </row>
    <row r="689" spans="1:17">
      <c r="A689" s="338"/>
      <c r="B689" s="166"/>
      <c r="C689" s="339"/>
      <c r="D689" s="340"/>
      <c r="E689" s="343"/>
      <c r="F689" s="351" t="s">
        <v>1230</v>
      </c>
      <c r="G689" s="145" t="s">
        <v>123</v>
      </c>
      <c r="H689" s="145" t="s">
        <v>1231</v>
      </c>
      <c r="I689" s="146"/>
      <c r="J689" s="166"/>
      <c r="K689" s="166"/>
      <c r="L689" s="166"/>
      <c r="M689" s="403"/>
      <c r="N689" s="404"/>
      <c r="O689" s="420"/>
      <c r="P689" s="420"/>
      <c r="Q689" s="420"/>
    </row>
    <row r="690" spans="1:17">
      <c r="A690" s="338"/>
      <c r="B690" s="166"/>
      <c r="C690" s="339"/>
      <c r="D690" s="340"/>
      <c r="E690" s="352"/>
      <c r="F690" s="144" t="s">
        <v>1232</v>
      </c>
      <c r="G690" s="145" t="s">
        <v>123</v>
      </c>
      <c r="H690" s="145"/>
      <c r="I690" s="146"/>
      <c r="J690" s="174"/>
      <c r="K690" s="174"/>
      <c r="L690" s="174"/>
      <c r="M690" s="406"/>
      <c r="N690" s="407"/>
      <c r="O690" s="420"/>
      <c r="P690" s="420"/>
      <c r="Q690" s="420"/>
    </row>
    <row r="691" customHeight="1" spans="1:14">
      <c r="A691" s="338"/>
      <c r="B691" s="166"/>
      <c r="C691" s="339"/>
      <c r="D691" s="340"/>
      <c r="E691" s="419"/>
      <c r="F691" s="354"/>
      <c r="G691" s="354"/>
      <c r="H691" s="354"/>
      <c r="I691" s="354"/>
      <c r="J691" s="354"/>
      <c r="K691" s="354"/>
      <c r="L691" s="354"/>
      <c r="M691" s="354"/>
      <c r="N691" s="408"/>
    </row>
    <row r="692" ht="42" customHeight="1" spans="1:17">
      <c r="A692" s="338"/>
      <c r="B692" s="166"/>
      <c r="C692" s="339"/>
      <c r="D692" s="340"/>
      <c r="E692" s="341" t="s">
        <v>1369</v>
      </c>
      <c r="F692" s="144" t="s">
        <v>1199</v>
      </c>
      <c r="G692" s="145" t="s">
        <v>123</v>
      </c>
      <c r="H692" s="139" t="s">
        <v>1576</v>
      </c>
      <c r="I692" s="140"/>
      <c r="J692" s="175">
        <v>2016</v>
      </c>
      <c r="K692" s="175" t="s">
        <v>1201</v>
      </c>
      <c r="L692" s="175">
        <v>1</v>
      </c>
      <c r="M692" s="400">
        <f>N692</f>
        <v>1.75</v>
      </c>
      <c r="N692" s="401">
        <v>1.75</v>
      </c>
      <c r="O692" s="420"/>
      <c r="P692" s="420">
        <v>1.7</v>
      </c>
      <c r="Q692" s="420">
        <v>1.8</v>
      </c>
    </row>
    <row r="693" spans="1:17">
      <c r="A693" s="338"/>
      <c r="B693" s="166"/>
      <c r="C693" s="339"/>
      <c r="D693" s="340"/>
      <c r="E693" s="343"/>
      <c r="F693" s="144" t="s">
        <v>1202</v>
      </c>
      <c r="G693" s="145" t="s">
        <v>123</v>
      </c>
      <c r="H693" s="145" t="s">
        <v>1577</v>
      </c>
      <c r="I693" s="146"/>
      <c r="J693" s="166"/>
      <c r="K693" s="166"/>
      <c r="L693" s="166"/>
      <c r="M693" s="403"/>
      <c r="N693" s="404"/>
      <c r="O693" s="420"/>
      <c r="P693" s="420"/>
      <c r="Q693" s="420"/>
    </row>
    <row r="694" spans="1:17">
      <c r="A694" s="338"/>
      <c r="B694" s="166"/>
      <c r="C694" s="339"/>
      <c r="D694" s="340"/>
      <c r="E694" s="343"/>
      <c r="F694" s="144" t="s">
        <v>1204</v>
      </c>
      <c r="G694" s="145" t="s">
        <v>123</v>
      </c>
      <c r="H694" s="145" t="s">
        <v>1569</v>
      </c>
      <c r="I694" s="146"/>
      <c r="J694" s="166"/>
      <c r="K694" s="166"/>
      <c r="L694" s="166"/>
      <c r="M694" s="403"/>
      <c r="N694" s="404"/>
      <c r="O694" s="420"/>
      <c r="P694" s="420"/>
      <c r="Q694" s="420"/>
    </row>
    <row r="695" spans="1:17">
      <c r="A695" s="338"/>
      <c r="B695" s="166"/>
      <c r="C695" s="339"/>
      <c r="D695" s="340"/>
      <c r="E695" s="343"/>
      <c r="F695" s="144" t="s">
        <v>1206</v>
      </c>
      <c r="G695" s="145" t="s">
        <v>123</v>
      </c>
      <c r="H695" s="145">
        <v>10</v>
      </c>
      <c r="I695" s="146"/>
      <c r="J695" s="166"/>
      <c r="K695" s="166"/>
      <c r="L695" s="166"/>
      <c r="M695" s="403"/>
      <c r="N695" s="404"/>
      <c r="O695" s="420"/>
      <c r="P695" s="420"/>
      <c r="Q695" s="420"/>
    </row>
    <row r="696" spans="1:17">
      <c r="A696" s="338"/>
      <c r="B696" s="166"/>
      <c r="C696" s="339"/>
      <c r="D696" s="340"/>
      <c r="E696" s="343"/>
      <c r="F696" s="144" t="s">
        <v>1207</v>
      </c>
      <c r="G696" s="145" t="s">
        <v>123</v>
      </c>
      <c r="H696" s="145">
        <v>2</v>
      </c>
      <c r="I696" s="146"/>
      <c r="J696" s="166"/>
      <c r="K696" s="166"/>
      <c r="L696" s="166"/>
      <c r="M696" s="403"/>
      <c r="N696" s="404"/>
      <c r="O696" s="420"/>
      <c r="P696" s="420"/>
      <c r="Q696" s="420"/>
    </row>
    <row r="697" spans="1:17">
      <c r="A697" s="338"/>
      <c r="B697" s="166"/>
      <c r="C697" s="339"/>
      <c r="D697" s="340"/>
      <c r="E697" s="343"/>
      <c r="F697" s="144" t="s">
        <v>1208</v>
      </c>
      <c r="G697" s="145" t="s">
        <v>123</v>
      </c>
      <c r="H697" s="145">
        <v>2016</v>
      </c>
      <c r="I697" s="146"/>
      <c r="J697" s="166"/>
      <c r="K697" s="166"/>
      <c r="L697" s="166"/>
      <c r="M697" s="403"/>
      <c r="N697" s="404"/>
      <c r="O697" s="420"/>
      <c r="P697" s="420"/>
      <c r="Q697" s="420"/>
    </row>
    <row r="698" spans="1:17">
      <c r="A698" s="338"/>
      <c r="B698" s="166"/>
      <c r="C698" s="339"/>
      <c r="D698" s="340"/>
      <c r="E698" s="343"/>
      <c r="F698" s="144" t="s">
        <v>1209</v>
      </c>
      <c r="G698" s="145" t="s">
        <v>123</v>
      </c>
      <c r="H698" s="145" t="s">
        <v>1578</v>
      </c>
      <c r="I698" s="146"/>
      <c r="J698" s="166"/>
      <c r="K698" s="166"/>
      <c r="L698" s="166"/>
      <c r="M698" s="403"/>
      <c r="N698" s="404"/>
      <c r="O698" s="420"/>
      <c r="P698" s="420"/>
      <c r="Q698" s="420"/>
    </row>
    <row r="699" spans="1:17">
      <c r="A699" s="338"/>
      <c r="B699" s="166"/>
      <c r="C699" s="339"/>
      <c r="D699" s="340"/>
      <c r="E699" s="343"/>
      <c r="F699" s="144" t="s">
        <v>1211</v>
      </c>
      <c r="G699" s="145" t="s">
        <v>123</v>
      </c>
      <c r="H699" s="145" t="s">
        <v>1571</v>
      </c>
      <c r="I699" s="146"/>
      <c r="J699" s="166"/>
      <c r="K699" s="166"/>
      <c r="L699" s="166"/>
      <c r="M699" s="403"/>
      <c r="N699" s="404"/>
      <c r="O699" s="420"/>
      <c r="P699" s="420"/>
      <c r="Q699" s="420"/>
    </row>
    <row r="700" ht="29.25" customHeight="1" spans="1:17">
      <c r="A700" s="338"/>
      <c r="B700" s="166"/>
      <c r="C700" s="339"/>
      <c r="D700" s="340"/>
      <c r="E700" s="343"/>
      <c r="F700" s="144" t="s">
        <v>1213</v>
      </c>
      <c r="G700" s="145" t="s">
        <v>123</v>
      </c>
      <c r="H700" s="145" t="s">
        <v>1572</v>
      </c>
      <c r="I700" s="146"/>
      <c r="J700" s="166"/>
      <c r="K700" s="166"/>
      <c r="L700" s="166"/>
      <c r="M700" s="403"/>
      <c r="N700" s="404"/>
      <c r="O700" s="420"/>
      <c r="P700" s="420"/>
      <c r="Q700" s="420"/>
    </row>
    <row r="701" spans="1:17">
      <c r="A701" s="338"/>
      <c r="B701" s="166"/>
      <c r="C701" s="339"/>
      <c r="D701" s="340"/>
      <c r="E701" s="343"/>
      <c r="F701" s="144" t="s">
        <v>1215</v>
      </c>
      <c r="G701" s="145" t="s">
        <v>123</v>
      </c>
      <c r="H701" s="459"/>
      <c r="I701" s="461"/>
      <c r="J701" s="166"/>
      <c r="K701" s="166"/>
      <c r="L701" s="166"/>
      <c r="M701" s="403"/>
      <c r="N701" s="404"/>
      <c r="O701" s="420"/>
      <c r="P701" s="420"/>
      <c r="Q701" s="420"/>
    </row>
    <row r="702" ht="17.25" customHeight="1" spans="1:17">
      <c r="A702" s="338"/>
      <c r="B702" s="166"/>
      <c r="C702" s="339"/>
      <c r="D702" s="340"/>
      <c r="E702" s="343"/>
      <c r="F702" s="144" t="s">
        <v>1216</v>
      </c>
      <c r="G702" s="145" t="s">
        <v>123</v>
      </c>
      <c r="H702" s="345" t="s">
        <v>1579</v>
      </c>
      <c r="I702" s="146"/>
      <c r="J702" s="166"/>
      <c r="K702" s="166"/>
      <c r="L702" s="166"/>
      <c r="M702" s="403"/>
      <c r="N702" s="404"/>
      <c r="O702" s="420"/>
      <c r="P702" s="420"/>
      <c r="Q702" s="420"/>
    </row>
    <row r="703" spans="1:17">
      <c r="A703" s="338"/>
      <c r="B703" s="166"/>
      <c r="C703" s="339"/>
      <c r="D703" s="340"/>
      <c r="E703" s="343"/>
      <c r="F703" s="144" t="s">
        <v>5</v>
      </c>
      <c r="G703" s="145" t="s">
        <v>123</v>
      </c>
      <c r="H703" s="345" t="s">
        <v>1580</v>
      </c>
      <c r="I703" s="146"/>
      <c r="J703" s="166"/>
      <c r="K703" s="166"/>
      <c r="L703" s="166"/>
      <c r="M703" s="403"/>
      <c r="N703" s="404"/>
      <c r="O703" s="420"/>
      <c r="P703" s="420"/>
      <c r="Q703" s="420"/>
    </row>
    <row r="704" ht="30" customHeight="1" spans="1:17">
      <c r="A704" s="338"/>
      <c r="B704" s="166"/>
      <c r="C704" s="339"/>
      <c r="D704" s="340"/>
      <c r="E704" s="343"/>
      <c r="F704" s="144" t="s">
        <v>1222</v>
      </c>
      <c r="G704" s="145" t="s">
        <v>123</v>
      </c>
      <c r="H704" s="345" t="s">
        <v>1581</v>
      </c>
      <c r="I704" s="146"/>
      <c r="J704" s="166"/>
      <c r="K704" s="166"/>
      <c r="L704" s="166"/>
      <c r="M704" s="403"/>
      <c r="N704" s="404"/>
      <c r="O704" s="420"/>
      <c r="P704" s="420"/>
      <c r="Q704" s="420"/>
    </row>
    <row r="705" spans="1:17">
      <c r="A705" s="338"/>
      <c r="B705" s="166"/>
      <c r="C705" s="339"/>
      <c r="D705" s="340"/>
      <c r="E705" s="343"/>
      <c r="F705" s="351" t="s">
        <v>1230</v>
      </c>
      <c r="G705" s="145" t="s">
        <v>123</v>
      </c>
      <c r="H705" s="145" t="s">
        <v>1231</v>
      </c>
      <c r="I705" s="146"/>
      <c r="J705" s="166"/>
      <c r="K705" s="166"/>
      <c r="L705" s="166"/>
      <c r="M705" s="403"/>
      <c r="N705" s="404"/>
      <c r="O705" s="420"/>
      <c r="P705" s="420"/>
      <c r="Q705" s="420"/>
    </row>
    <row r="706" spans="1:17">
      <c r="A706" s="338"/>
      <c r="B706" s="166"/>
      <c r="C706" s="339"/>
      <c r="D706" s="340"/>
      <c r="E706" s="352"/>
      <c r="F706" s="144" t="s">
        <v>1232</v>
      </c>
      <c r="G706" s="145" t="s">
        <v>123</v>
      </c>
      <c r="H706" s="145"/>
      <c r="I706" s="146"/>
      <c r="J706" s="174"/>
      <c r="K706" s="174"/>
      <c r="L706" s="174"/>
      <c r="M706" s="406"/>
      <c r="N706" s="407"/>
      <c r="O706" s="420"/>
      <c r="P706" s="420"/>
      <c r="Q706" s="420"/>
    </row>
    <row r="707" ht="13.5" customHeight="1" spans="1:14">
      <c r="A707" s="338"/>
      <c r="B707" s="166"/>
      <c r="C707" s="339"/>
      <c r="D707" s="340"/>
      <c r="E707" s="419"/>
      <c r="F707" s="354"/>
      <c r="G707" s="354"/>
      <c r="H707" s="354"/>
      <c r="I707" s="354"/>
      <c r="J707" s="354"/>
      <c r="K707" s="354"/>
      <c r="L707" s="354"/>
      <c r="M707" s="354"/>
      <c r="N707" s="408"/>
    </row>
    <row r="708" ht="42" customHeight="1" spans="1:17">
      <c r="A708" s="338"/>
      <c r="B708" s="166"/>
      <c r="C708" s="339"/>
      <c r="D708" s="340"/>
      <c r="E708" s="341" t="s">
        <v>1461</v>
      </c>
      <c r="F708" s="144" t="s">
        <v>1199</v>
      </c>
      <c r="G708" s="145" t="s">
        <v>123</v>
      </c>
      <c r="H708" s="139" t="s">
        <v>1582</v>
      </c>
      <c r="I708" s="140"/>
      <c r="J708" s="175">
        <v>2017</v>
      </c>
      <c r="K708" s="175" t="s">
        <v>1201</v>
      </c>
      <c r="L708" s="175">
        <v>1</v>
      </c>
      <c r="M708" s="400">
        <f>N708</f>
        <v>1.85</v>
      </c>
      <c r="N708" s="401">
        <v>1.85</v>
      </c>
      <c r="O708" s="420"/>
      <c r="P708" s="420">
        <v>1.7</v>
      </c>
      <c r="Q708" s="420">
        <v>2</v>
      </c>
    </row>
    <row r="709" spans="1:17">
      <c r="A709" s="338"/>
      <c r="B709" s="166"/>
      <c r="C709" s="339"/>
      <c r="D709" s="340"/>
      <c r="E709" s="343"/>
      <c r="F709" s="144" t="s">
        <v>1202</v>
      </c>
      <c r="G709" s="145" t="s">
        <v>123</v>
      </c>
      <c r="H709" s="145" t="s">
        <v>1583</v>
      </c>
      <c r="I709" s="146"/>
      <c r="J709" s="166"/>
      <c r="K709" s="166"/>
      <c r="L709" s="166"/>
      <c r="M709" s="403"/>
      <c r="N709" s="404"/>
      <c r="O709" s="420"/>
      <c r="P709" s="420"/>
      <c r="Q709" s="420"/>
    </row>
    <row r="710" spans="1:17">
      <c r="A710" s="338"/>
      <c r="B710" s="166"/>
      <c r="C710" s="339"/>
      <c r="D710" s="340"/>
      <c r="E710" s="343"/>
      <c r="F710" s="144" t="s">
        <v>1204</v>
      </c>
      <c r="G710" s="145" t="s">
        <v>123</v>
      </c>
      <c r="H710" s="145" t="s">
        <v>1411</v>
      </c>
      <c r="I710" s="146"/>
      <c r="J710" s="166"/>
      <c r="K710" s="166"/>
      <c r="L710" s="166"/>
      <c r="M710" s="403"/>
      <c r="N710" s="404"/>
      <c r="O710" s="420"/>
      <c r="P710" s="420"/>
      <c r="Q710" s="420"/>
    </row>
    <row r="711" spans="1:17">
      <c r="A711" s="338"/>
      <c r="B711" s="166"/>
      <c r="C711" s="339"/>
      <c r="D711" s="340"/>
      <c r="E711" s="343"/>
      <c r="F711" s="144" t="s">
        <v>1206</v>
      </c>
      <c r="G711" s="145" t="s">
        <v>123</v>
      </c>
      <c r="H711" s="145">
        <v>5</v>
      </c>
      <c r="I711" s="146"/>
      <c r="J711" s="166"/>
      <c r="K711" s="166"/>
      <c r="L711" s="166"/>
      <c r="M711" s="403"/>
      <c r="N711" s="404"/>
      <c r="O711" s="420"/>
      <c r="P711" s="420"/>
      <c r="Q711" s="420"/>
    </row>
    <row r="712" spans="1:17">
      <c r="A712" s="338"/>
      <c r="B712" s="166"/>
      <c r="C712" s="339"/>
      <c r="D712" s="340"/>
      <c r="E712" s="343"/>
      <c r="F712" s="144" t="s">
        <v>1207</v>
      </c>
      <c r="G712" s="145" t="s">
        <v>123</v>
      </c>
      <c r="H712" s="145">
        <v>1</v>
      </c>
      <c r="I712" s="146"/>
      <c r="J712" s="166"/>
      <c r="K712" s="166"/>
      <c r="L712" s="166"/>
      <c r="M712" s="403"/>
      <c r="N712" s="404"/>
      <c r="O712" s="420"/>
      <c r="P712" s="420"/>
      <c r="Q712" s="420"/>
    </row>
    <row r="713" spans="1:17">
      <c r="A713" s="338"/>
      <c r="B713" s="166"/>
      <c r="C713" s="339"/>
      <c r="D713" s="340"/>
      <c r="E713" s="343"/>
      <c r="F713" s="144" t="s">
        <v>1208</v>
      </c>
      <c r="G713" s="145" t="s">
        <v>123</v>
      </c>
      <c r="H713" s="145">
        <v>2017</v>
      </c>
      <c r="I713" s="146"/>
      <c r="J713" s="166"/>
      <c r="K713" s="166"/>
      <c r="L713" s="166"/>
      <c r="M713" s="403"/>
      <c r="N713" s="404"/>
      <c r="O713" s="420"/>
      <c r="P713" s="420"/>
      <c r="Q713" s="420"/>
    </row>
    <row r="714" spans="1:17">
      <c r="A714" s="338"/>
      <c r="B714" s="166"/>
      <c r="C714" s="339"/>
      <c r="D714" s="340"/>
      <c r="E714" s="343"/>
      <c r="F714" s="144" t="s">
        <v>1209</v>
      </c>
      <c r="G714" s="145" t="s">
        <v>123</v>
      </c>
      <c r="H714" s="1140" t="s">
        <v>1546</v>
      </c>
      <c r="I714" s="146"/>
      <c r="J714" s="166"/>
      <c r="K714" s="166"/>
      <c r="L714" s="166"/>
      <c r="M714" s="403"/>
      <c r="N714" s="404"/>
      <c r="O714" s="420"/>
      <c r="P714" s="420"/>
      <c r="Q714" s="420"/>
    </row>
    <row r="715" customHeight="1" spans="1:17">
      <c r="A715" s="338"/>
      <c r="B715" s="166"/>
      <c r="C715" s="339"/>
      <c r="D715" s="340"/>
      <c r="E715" s="343"/>
      <c r="F715" s="144" t="s">
        <v>1211</v>
      </c>
      <c r="G715" s="145" t="s">
        <v>123</v>
      </c>
      <c r="H715" s="145" t="s">
        <v>1413</v>
      </c>
      <c r="I715" s="146"/>
      <c r="J715" s="166"/>
      <c r="K715" s="166"/>
      <c r="L715" s="166"/>
      <c r="M715" s="403"/>
      <c r="N715" s="404"/>
      <c r="O715" s="420"/>
      <c r="P715" s="420"/>
      <c r="Q715" s="420"/>
    </row>
    <row r="716" spans="1:17">
      <c r="A716" s="338"/>
      <c r="B716" s="166"/>
      <c r="C716" s="339"/>
      <c r="D716" s="340"/>
      <c r="E716" s="343"/>
      <c r="F716" s="144" t="s">
        <v>1213</v>
      </c>
      <c r="G716" s="145" t="s">
        <v>123</v>
      </c>
      <c r="H716" s="145" t="s">
        <v>1414</v>
      </c>
      <c r="I716" s="146"/>
      <c r="J716" s="166"/>
      <c r="K716" s="166"/>
      <c r="L716" s="166"/>
      <c r="M716" s="403"/>
      <c r="N716" s="404"/>
      <c r="O716" s="420"/>
      <c r="P716" s="420"/>
      <c r="Q716" s="420"/>
    </row>
    <row r="717" spans="1:17">
      <c r="A717" s="338"/>
      <c r="B717" s="166"/>
      <c r="C717" s="339"/>
      <c r="D717" s="340"/>
      <c r="E717" s="343"/>
      <c r="F717" s="144" t="s">
        <v>1215</v>
      </c>
      <c r="G717" s="145" t="s">
        <v>123</v>
      </c>
      <c r="H717" s="345"/>
      <c r="I717" s="146"/>
      <c r="J717" s="166"/>
      <c r="K717" s="166"/>
      <c r="L717" s="166"/>
      <c r="M717" s="403"/>
      <c r="N717" s="404"/>
      <c r="O717" s="420"/>
      <c r="P717" s="420"/>
      <c r="Q717" s="420"/>
    </row>
    <row r="718" ht="17.25" customHeight="1" spans="1:17">
      <c r="A718" s="338"/>
      <c r="B718" s="166"/>
      <c r="C718" s="339"/>
      <c r="D718" s="340"/>
      <c r="E718" s="343"/>
      <c r="F718" s="144" t="s">
        <v>1216</v>
      </c>
      <c r="G718" s="145" t="s">
        <v>123</v>
      </c>
      <c r="H718" s="345" t="s">
        <v>1584</v>
      </c>
      <c r="I718" s="146"/>
      <c r="J718" s="166"/>
      <c r="K718" s="166"/>
      <c r="L718" s="166"/>
      <c r="M718" s="403"/>
      <c r="N718" s="404"/>
      <c r="O718" s="420"/>
      <c r="P718" s="420"/>
      <c r="Q718" s="420"/>
    </row>
    <row r="719" ht="18" customHeight="1" spans="1:17">
      <c r="A719" s="338"/>
      <c r="B719" s="166"/>
      <c r="C719" s="339"/>
      <c r="D719" s="340"/>
      <c r="E719" s="343"/>
      <c r="F719" s="144" t="s">
        <v>5</v>
      </c>
      <c r="G719" s="145" t="s">
        <v>123</v>
      </c>
      <c r="H719" s="345" t="s">
        <v>1585</v>
      </c>
      <c r="I719" s="146"/>
      <c r="J719" s="166"/>
      <c r="K719" s="166"/>
      <c r="L719" s="166"/>
      <c r="M719" s="403"/>
      <c r="N719" s="404"/>
      <c r="O719" s="420"/>
      <c r="P719" s="420"/>
      <c r="Q719" s="420"/>
    </row>
    <row r="720" ht="30" customHeight="1" spans="1:17">
      <c r="A720" s="338"/>
      <c r="B720" s="166"/>
      <c r="C720" s="339"/>
      <c r="D720" s="340"/>
      <c r="E720" s="343"/>
      <c r="F720" s="144" t="s">
        <v>1222</v>
      </c>
      <c r="G720" s="145" t="s">
        <v>123</v>
      </c>
      <c r="H720" s="345" t="s">
        <v>1586</v>
      </c>
      <c r="I720" s="146"/>
      <c r="J720" s="166"/>
      <c r="K720" s="166"/>
      <c r="L720" s="166"/>
      <c r="M720" s="403"/>
      <c r="N720" s="404"/>
      <c r="O720" s="420"/>
      <c r="P720" s="420"/>
      <c r="Q720" s="420"/>
    </row>
    <row r="721" spans="1:17">
      <c r="A721" s="338"/>
      <c r="B721" s="166"/>
      <c r="C721" s="339"/>
      <c r="D721" s="340"/>
      <c r="E721" s="343"/>
      <c r="F721" s="351" t="s">
        <v>1230</v>
      </c>
      <c r="G721" s="145" t="s">
        <v>123</v>
      </c>
      <c r="H721" s="145" t="s">
        <v>1231</v>
      </c>
      <c r="I721" s="146"/>
      <c r="J721" s="166"/>
      <c r="K721" s="166"/>
      <c r="L721" s="166"/>
      <c r="M721" s="403"/>
      <c r="N721" s="404"/>
      <c r="O721" s="420"/>
      <c r="P721" s="420"/>
      <c r="Q721" s="420"/>
    </row>
    <row r="722" spans="1:17">
      <c r="A722" s="338"/>
      <c r="B722" s="166"/>
      <c r="C722" s="339"/>
      <c r="D722" s="340"/>
      <c r="E722" s="352"/>
      <c r="F722" s="144" t="s">
        <v>1232</v>
      </c>
      <c r="G722" s="145" t="s">
        <v>123</v>
      </c>
      <c r="H722" s="145"/>
      <c r="I722" s="146"/>
      <c r="J722" s="174"/>
      <c r="K722" s="174"/>
      <c r="L722" s="174"/>
      <c r="M722" s="406"/>
      <c r="N722" s="407"/>
      <c r="O722" s="420"/>
      <c r="P722" s="420"/>
      <c r="Q722" s="420"/>
    </row>
    <row r="723" s="308" customFormat="1" ht="30.75" customHeight="1" spans="1:18">
      <c r="A723" s="462"/>
      <c r="B723" s="331"/>
      <c r="C723" s="463" t="s">
        <v>152</v>
      </c>
      <c r="D723" s="464" t="s">
        <v>269</v>
      </c>
      <c r="E723" s="465"/>
      <c r="F723" s="465"/>
      <c r="G723" s="465"/>
      <c r="H723" s="465"/>
      <c r="I723" s="494"/>
      <c r="J723" s="495"/>
      <c r="K723" s="496"/>
      <c r="L723" s="496"/>
      <c r="M723" s="497"/>
      <c r="N723" s="498">
        <f>N724+N754+N757+N760+N763</f>
        <v>19.37</v>
      </c>
      <c r="P723" s="307"/>
      <c r="Q723" s="307"/>
      <c r="R723" s="307"/>
    </row>
    <row r="724" s="307" customFormat="1" ht="21.75" customHeight="1" spans="1:14">
      <c r="A724" s="462"/>
      <c r="B724" s="331"/>
      <c r="C724" s="336"/>
      <c r="D724" s="466" t="s">
        <v>35</v>
      </c>
      <c r="E724" s="328" t="s">
        <v>1587</v>
      </c>
      <c r="F724" s="329"/>
      <c r="G724" s="329"/>
      <c r="H724" s="329"/>
      <c r="I724" s="383"/>
      <c r="J724" s="384"/>
      <c r="K724" s="499"/>
      <c r="L724" s="499"/>
      <c r="M724" s="500"/>
      <c r="N724" s="501">
        <f>N725+N739+N740+N753</f>
        <v>19.37</v>
      </c>
    </row>
    <row r="725" s="307" customFormat="1" ht="21.75" customHeight="1" spans="1:14">
      <c r="A725" s="462"/>
      <c r="B725" s="331"/>
      <c r="C725" s="336"/>
      <c r="D725" s="337"/>
      <c r="E725" s="467" t="s">
        <v>249</v>
      </c>
      <c r="F725" s="468" t="s">
        <v>271</v>
      </c>
      <c r="G725" s="469"/>
      <c r="H725" s="469"/>
      <c r="I725" s="502"/>
      <c r="J725" s="468"/>
      <c r="K725" s="503"/>
      <c r="L725" s="503"/>
      <c r="M725" s="504"/>
      <c r="N725" s="505">
        <f>N726</f>
        <v>17.44</v>
      </c>
    </row>
    <row r="726" s="307" customFormat="1" ht="30" customHeight="1" spans="1:17">
      <c r="A726" s="462"/>
      <c r="B726" s="331"/>
      <c r="C726" s="336"/>
      <c r="D726" s="337"/>
      <c r="E726" s="341" t="s">
        <v>247</v>
      </c>
      <c r="F726" s="144" t="s">
        <v>1199</v>
      </c>
      <c r="G726" s="145" t="s">
        <v>123</v>
      </c>
      <c r="H726" s="342" t="s">
        <v>1588</v>
      </c>
      <c r="I726" s="399"/>
      <c r="J726" s="175">
        <v>2021</v>
      </c>
      <c r="K726" s="175" t="s">
        <v>1589</v>
      </c>
      <c r="L726" s="175">
        <v>1</v>
      </c>
      <c r="M726" s="400">
        <f>N726</f>
        <v>17.44</v>
      </c>
      <c r="N726" s="401">
        <v>17.44</v>
      </c>
      <c r="P726" s="506">
        <v>17.46</v>
      </c>
      <c r="Q726" s="506">
        <v>17.4</v>
      </c>
    </row>
    <row r="727" s="307" customFormat="1" ht="18" customHeight="1" spans="1:17">
      <c r="A727" s="462"/>
      <c r="B727" s="331"/>
      <c r="C727" s="336"/>
      <c r="D727" s="337"/>
      <c r="E727" s="343"/>
      <c r="F727" s="144" t="s">
        <v>1202</v>
      </c>
      <c r="G727" s="145" t="s">
        <v>123</v>
      </c>
      <c r="H727" s="145" t="s">
        <v>1590</v>
      </c>
      <c r="I727" s="146"/>
      <c r="J727" s="166"/>
      <c r="K727" s="166"/>
      <c r="L727" s="166"/>
      <c r="M727" s="403"/>
      <c r="N727" s="404"/>
      <c r="P727" s="506"/>
      <c r="Q727" s="506"/>
    </row>
    <row r="728" s="307" customFormat="1" ht="30" customHeight="1" spans="1:17">
      <c r="A728" s="462"/>
      <c r="B728" s="331"/>
      <c r="C728" s="336"/>
      <c r="D728" s="337"/>
      <c r="E728" s="343"/>
      <c r="F728" s="144" t="s">
        <v>1591</v>
      </c>
      <c r="G728" s="145" t="s">
        <v>123</v>
      </c>
      <c r="H728" s="145" t="s">
        <v>1592</v>
      </c>
      <c r="I728" s="146"/>
      <c r="J728" s="166"/>
      <c r="K728" s="166"/>
      <c r="L728" s="166"/>
      <c r="M728" s="403"/>
      <c r="N728" s="404"/>
      <c r="P728" s="506"/>
      <c r="Q728" s="506"/>
    </row>
    <row r="729" s="307" customFormat="1" ht="42" customHeight="1" spans="1:17">
      <c r="A729" s="462"/>
      <c r="B729" s="331"/>
      <c r="C729" s="336"/>
      <c r="D729" s="337"/>
      <c r="E729" s="343"/>
      <c r="F729" s="144" t="s">
        <v>1593</v>
      </c>
      <c r="G729" s="145" t="s">
        <v>123</v>
      </c>
      <c r="H729" s="145" t="s">
        <v>1594</v>
      </c>
      <c r="I729" s="146"/>
      <c r="J729" s="166"/>
      <c r="K729" s="166"/>
      <c r="L729" s="166"/>
      <c r="M729" s="403"/>
      <c r="N729" s="404"/>
      <c r="P729" s="506"/>
      <c r="Q729" s="506"/>
    </row>
    <row r="730" s="307" customFormat="1" ht="29.25" customHeight="1" spans="1:17">
      <c r="A730" s="462"/>
      <c r="B730" s="331"/>
      <c r="C730" s="336"/>
      <c r="D730" s="337"/>
      <c r="E730" s="343"/>
      <c r="F730" s="144" t="s">
        <v>1595</v>
      </c>
      <c r="G730" s="145" t="s">
        <v>123</v>
      </c>
      <c r="H730" s="1140" t="s">
        <v>1596</v>
      </c>
      <c r="I730" s="146"/>
      <c r="J730" s="166"/>
      <c r="K730" s="166"/>
      <c r="L730" s="166"/>
      <c r="M730" s="403"/>
      <c r="N730" s="404"/>
      <c r="P730" s="506"/>
      <c r="Q730" s="506"/>
    </row>
    <row r="731" s="307" customFormat="1" ht="30" customHeight="1" spans="1:17">
      <c r="A731" s="462"/>
      <c r="B731" s="331"/>
      <c r="C731" s="336"/>
      <c r="D731" s="337"/>
      <c r="E731" s="343"/>
      <c r="F731" s="349" t="s">
        <v>1597</v>
      </c>
      <c r="G731" s="145" t="s">
        <v>123</v>
      </c>
      <c r="H731" s="345" t="s">
        <v>1598</v>
      </c>
      <c r="I731" s="146"/>
      <c r="J731" s="166"/>
      <c r="K731" s="166"/>
      <c r="L731" s="166"/>
      <c r="M731" s="403"/>
      <c r="N731" s="404"/>
      <c r="P731" s="506"/>
      <c r="Q731" s="506"/>
    </row>
    <row r="732" s="307" customFormat="1" ht="18" customHeight="1" spans="1:17">
      <c r="A732" s="462"/>
      <c r="B732" s="331"/>
      <c r="C732" s="336"/>
      <c r="D732" s="337"/>
      <c r="E732" s="343"/>
      <c r="F732" s="144" t="s">
        <v>1599</v>
      </c>
      <c r="G732" s="145" t="s">
        <v>123</v>
      </c>
      <c r="H732" s="145" t="s">
        <v>1600</v>
      </c>
      <c r="I732" s="146"/>
      <c r="J732" s="166"/>
      <c r="K732" s="166"/>
      <c r="L732" s="166"/>
      <c r="M732" s="403"/>
      <c r="N732" s="404"/>
      <c r="P732" s="506"/>
      <c r="Q732" s="506"/>
    </row>
    <row r="733" s="307" customFormat="1" ht="30" customHeight="1" spans="1:17">
      <c r="A733" s="462"/>
      <c r="B733" s="331"/>
      <c r="C733" s="336"/>
      <c r="D733" s="337"/>
      <c r="E733" s="343"/>
      <c r="F733" s="349" t="s">
        <v>5</v>
      </c>
      <c r="G733" s="145" t="s">
        <v>123</v>
      </c>
      <c r="H733" s="345" t="s">
        <v>1601</v>
      </c>
      <c r="I733" s="146"/>
      <c r="J733" s="166"/>
      <c r="K733" s="166"/>
      <c r="L733" s="166"/>
      <c r="M733" s="403"/>
      <c r="N733" s="404"/>
      <c r="P733" s="506"/>
      <c r="Q733" s="506"/>
    </row>
    <row r="734" s="307" customFormat="1" ht="26.25" customHeight="1" spans="1:17">
      <c r="A734" s="462"/>
      <c r="B734" s="331"/>
      <c r="C734" s="336"/>
      <c r="D734" s="337"/>
      <c r="E734" s="343"/>
      <c r="F734" s="349" t="s">
        <v>1222</v>
      </c>
      <c r="G734" s="145" t="s">
        <v>123</v>
      </c>
      <c r="H734" s="345" t="s">
        <v>1602</v>
      </c>
      <c r="I734" s="146"/>
      <c r="J734" s="166"/>
      <c r="K734" s="166"/>
      <c r="L734" s="166"/>
      <c r="M734" s="403"/>
      <c r="N734" s="404"/>
      <c r="P734" s="506"/>
      <c r="Q734" s="506"/>
    </row>
    <row r="735" s="307" customFormat="1" ht="28.15" customHeight="1" spans="1:17">
      <c r="A735" s="462"/>
      <c r="B735" s="331"/>
      <c r="C735" s="336"/>
      <c r="D735" s="337"/>
      <c r="E735" s="343"/>
      <c r="F735" s="144" t="s">
        <v>1603</v>
      </c>
      <c r="G735" s="145" t="s">
        <v>123</v>
      </c>
      <c r="H735" s="345" t="s">
        <v>1604</v>
      </c>
      <c r="I735" s="447"/>
      <c r="J735" s="166"/>
      <c r="K735" s="166"/>
      <c r="L735" s="166"/>
      <c r="M735" s="403"/>
      <c r="N735" s="404"/>
      <c r="P735" s="506"/>
      <c r="Q735" s="506"/>
    </row>
    <row r="736" s="307" customFormat="1" ht="28.15" customHeight="1" spans="1:17">
      <c r="A736" s="462"/>
      <c r="B736" s="331"/>
      <c r="C736" s="336"/>
      <c r="D736" s="337"/>
      <c r="E736" s="343"/>
      <c r="F736" s="144" t="s">
        <v>1229</v>
      </c>
      <c r="G736" s="145" t="s">
        <v>123</v>
      </c>
      <c r="H736" s="345"/>
      <c r="I736" s="146"/>
      <c r="J736" s="166"/>
      <c r="K736" s="166"/>
      <c r="L736" s="166"/>
      <c r="M736" s="403"/>
      <c r="N736" s="404"/>
      <c r="P736" s="506"/>
      <c r="Q736" s="506"/>
    </row>
    <row r="737" s="307" customFormat="1" spans="1:17">
      <c r="A737" s="462"/>
      <c r="B737" s="331"/>
      <c r="C737" s="336"/>
      <c r="D737" s="337"/>
      <c r="E737" s="343"/>
      <c r="F737" s="349" t="s">
        <v>1232</v>
      </c>
      <c r="G737" s="470" t="s">
        <v>123</v>
      </c>
      <c r="H737" s="345" t="s">
        <v>1605</v>
      </c>
      <c r="I737" s="146"/>
      <c r="J737" s="166"/>
      <c r="K737" s="166"/>
      <c r="L737" s="166"/>
      <c r="M737" s="403"/>
      <c r="N737" s="404"/>
      <c r="P737" s="506"/>
      <c r="Q737" s="506"/>
    </row>
    <row r="738" s="307" customFormat="1" ht="14.45" customHeight="1" spans="1:17">
      <c r="A738" s="462"/>
      <c r="B738" s="331"/>
      <c r="C738" s="336"/>
      <c r="D738" s="337"/>
      <c r="E738" s="352"/>
      <c r="F738" s="350"/>
      <c r="G738" s="471"/>
      <c r="H738" s="345" t="s">
        <v>1606</v>
      </c>
      <c r="I738" s="146"/>
      <c r="J738" s="174"/>
      <c r="K738" s="174"/>
      <c r="L738" s="174"/>
      <c r="M738" s="406"/>
      <c r="N738" s="407"/>
      <c r="P738" s="506"/>
      <c r="Q738" s="506"/>
    </row>
    <row r="739" s="307" customFormat="1" ht="21" customHeight="1" spans="1:14">
      <c r="A739" s="462"/>
      <c r="B739" s="331"/>
      <c r="C739" s="336"/>
      <c r="D739" s="337"/>
      <c r="E739" s="467" t="s">
        <v>251</v>
      </c>
      <c r="F739" s="468" t="s">
        <v>272</v>
      </c>
      <c r="G739" s="469"/>
      <c r="H739" s="469"/>
      <c r="I739" s="502"/>
      <c r="J739" s="468"/>
      <c r="K739" s="503"/>
      <c r="L739" s="503"/>
      <c r="M739" s="504"/>
      <c r="N739" s="507">
        <v>0</v>
      </c>
    </row>
    <row r="740" s="307" customFormat="1" ht="21" customHeight="1" spans="1:14">
      <c r="A740" s="462"/>
      <c r="B740" s="331"/>
      <c r="C740" s="336"/>
      <c r="D740" s="337"/>
      <c r="E740" s="467" t="s">
        <v>261</v>
      </c>
      <c r="F740" s="468" t="s">
        <v>255</v>
      </c>
      <c r="G740" s="469"/>
      <c r="H740" s="469"/>
      <c r="I740" s="502"/>
      <c r="J740" s="468"/>
      <c r="K740" s="503"/>
      <c r="L740" s="503"/>
      <c r="M740" s="504"/>
      <c r="N740" s="505">
        <f>SUM(N741:N752)</f>
        <v>1.93</v>
      </c>
    </row>
    <row r="741" ht="30" customHeight="1" spans="1:17">
      <c r="A741" s="338"/>
      <c r="B741" s="166"/>
      <c r="C741" s="339"/>
      <c r="D741" s="340"/>
      <c r="E741" s="343" t="s">
        <v>247</v>
      </c>
      <c r="F741" s="350" t="s">
        <v>1199</v>
      </c>
      <c r="G741" s="446" t="s">
        <v>123</v>
      </c>
      <c r="H741" s="287" t="s">
        <v>1607</v>
      </c>
      <c r="I741" s="288"/>
      <c r="J741" s="166">
        <v>2018</v>
      </c>
      <c r="K741" s="166" t="s">
        <v>1589</v>
      </c>
      <c r="L741" s="166">
        <v>1</v>
      </c>
      <c r="M741" s="403">
        <f>N741</f>
        <v>1.93</v>
      </c>
      <c r="N741" s="404">
        <v>1.93</v>
      </c>
      <c r="O741" s="307"/>
      <c r="P741" s="506">
        <v>1.87</v>
      </c>
      <c r="Q741" s="506">
        <v>2</v>
      </c>
    </row>
    <row r="742" ht="20.25" customHeight="1" spans="1:17">
      <c r="A742" s="338"/>
      <c r="B742" s="166"/>
      <c r="C742" s="339"/>
      <c r="D742" s="340"/>
      <c r="E742" s="343"/>
      <c r="F742" s="144" t="s">
        <v>1202</v>
      </c>
      <c r="G742" s="145" t="s">
        <v>123</v>
      </c>
      <c r="H742" s="145" t="s">
        <v>1608</v>
      </c>
      <c r="I742" s="146"/>
      <c r="J742" s="166"/>
      <c r="K742" s="166"/>
      <c r="L742" s="166"/>
      <c r="M742" s="508"/>
      <c r="N742" s="404"/>
      <c r="O742" s="307"/>
      <c r="P742" s="506"/>
      <c r="Q742" s="506"/>
    </row>
    <row r="743" ht="30" spans="1:17">
      <c r="A743" s="338"/>
      <c r="B743" s="166"/>
      <c r="C743" s="339"/>
      <c r="D743" s="340"/>
      <c r="E743" s="343"/>
      <c r="F743" s="144" t="s">
        <v>1591</v>
      </c>
      <c r="G743" s="145" t="s">
        <v>123</v>
      </c>
      <c r="H743" s="145" t="s">
        <v>1609</v>
      </c>
      <c r="I743" s="146"/>
      <c r="J743" s="166"/>
      <c r="K743" s="166"/>
      <c r="L743" s="166"/>
      <c r="M743" s="508"/>
      <c r="N743" s="404"/>
      <c r="O743" s="307"/>
      <c r="P743" s="506"/>
      <c r="Q743" s="506"/>
    </row>
    <row r="744" ht="45" spans="1:17">
      <c r="A744" s="338"/>
      <c r="B744" s="166"/>
      <c r="C744" s="339"/>
      <c r="D744" s="340"/>
      <c r="E744" s="343"/>
      <c r="F744" s="144" t="s">
        <v>1593</v>
      </c>
      <c r="G744" s="145" t="s">
        <v>123</v>
      </c>
      <c r="H744" s="145" t="s">
        <v>1610</v>
      </c>
      <c r="I744" s="146"/>
      <c r="J744" s="166"/>
      <c r="K744" s="166"/>
      <c r="L744" s="166"/>
      <c r="M744" s="508"/>
      <c r="N744" s="404"/>
      <c r="O744" s="307"/>
      <c r="P744" s="506"/>
      <c r="Q744" s="506"/>
    </row>
    <row r="745" ht="30" spans="1:17">
      <c r="A745" s="338"/>
      <c r="B745" s="166"/>
      <c r="C745" s="339"/>
      <c r="D745" s="340"/>
      <c r="E745" s="343"/>
      <c r="F745" s="144" t="s">
        <v>1595</v>
      </c>
      <c r="G745" s="145" t="s">
        <v>123</v>
      </c>
      <c r="H745" s="145" t="s">
        <v>1611</v>
      </c>
      <c r="I745" s="146"/>
      <c r="J745" s="166"/>
      <c r="K745" s="166"/>
      <c r="L745" s="166"/>
      <c r="M745" s="508"/>
      <c r="N745" s="404"/>
      <c r="O745" s="307"/>
      <c r="P745" s="506"/>
      <c r="Q745" s="506"/>
    </row>
    <row r="746" ht="31.5" customHeight="1" spans="1:17">
      <c r="A746" s="338"/>
      <c r="B746" s="166"/>
      <c r="C746" s="339"/>
      <c r="D746" s="340"/>
      <c r="E746" s="343"/>
      <c r="F746" s="349" t="s">
        <v>1597</v>
      </c>
      <c r="G746" s="145" t="s">
        <v>123</v>
      </c>
      <c r="H746" s="345" t="s">
        <v>1612</v>
      </c>
      <c r="I746" s="146"/>
      <c r="J746" s="166"/>
      <c r="K746" s="166"/>
      <c r="L746" s="166"/>
      <c r="M746" s="508"/>
      <c r="N746" s="404"/>
      <c r="O746" s="307"/>
      <c r="P746" s="506"/>
      <c r="Q746" s="506"/>
    </row>
    <row r="747" ht="19.5" customHeight="1" spans="1:17">
      <c r="A747" s="338"/>
      <c r="B747" s="166"/>
      <c r="C747" s="339"/>
      <c r="D747" s="340"/>
      <c r="E747" s="343"/>
      <c r="F747" s="144" t="s">
        <v>1599</v>
      </c>
      <c r="G747" s="145" t="s">
        <v>123</v>
      </c>
      <c r="H747" s="145" t="s">
        <v>1613</v>
      </c>
      <c r="I747" s="146"/>
      <c r="J747" s="166"/>
      <c r="K747" s="166"/>
      <c r="L747" s="166"/>
      <c r="M747" s="508"/>
      <c r="N747" s="404"/>
      <c r="O747" s="307"/>
      <c r="P747" s="506"/>
      <c r="Q747" s="506"/>
    </row>
    <row r="748" ht="29.25" customHeight="1" spans="1:17">
      <c r="A748" s="338"/>
      <c r="B748" s="166"/>
      <c r="C748" s="339"/>
      <c r="D748" s="340"/>
      <c r="E748" s="343"/>
      <c r="F748" s="349" t="s">
        <v>5</v>
      </c>
      <c r="G748" s="145" t="s">
        <v>123</v>
      </c>
      <c r="H748" s="345" t="s">
        <v>1614</v>
      </c>
      <c r="I748" s="146"/>
      <c r="J748" s="166"/>
      <c r="K748" s="166"/>
      <c r="L748" s="166"/>
      <c r="M748" s="508"/>
      <c r="N748" s="404"/>
      <c r="O748" s="307"/>
      <c r="P748" s="506"/>
      <c r="Q748" s="506"/>
    </row>
    <row r="749" ht="30" customHeight="1" spans="1:17">
      <c r="A749" s="338"/>
      <c r="B749" s="166"/>
      <c r="C749" s="339"/>
      <c r="D749" s="340"/>
      <c r="E749" s="343"/>
      <c r="F749" s="349" t="s">
        <v>1222</v>
      </c>
      <c r="G749" s="145" t="s">
        <v>123</v>
      </c>
      <c r="H749" s="345" t="s">
        <v>1615</v>
      </c>
      <c r="I749" s="146"/>
      <c r="J749" s="166"/>
      <c r="K749" s="166"/>
      <c r="L749" s="166"/>
      <c r="M749" s="508"/>
      <c r="N749" s="404"/>
      <c r="O749" s="307"/>
      <c r="P749" s="506"/>
      <c r="Q749" s="506"/>
    </row>
    <row r="750" ht="29.45" customHeight="1" spans="1:17">
      <c r="A750" s="338"/>
      <c r="B750" s="166"/>
      <c r="C750" s="339"/>
      <c r="D750" s="340"/>
      <c r="E750" s="343"/>
      <c r="F750" s="144" t="s">
        <v>1603</v>
      </c>
      <c r="G750" s="145" t="s">
        <v>123</v>
      </c>
      <c r="H750" s="345" t="s">
        <v>1616</v>
      </c>
      <c r="I750" s="146"/>
      <c r="J750" s="166"/>
      <c r="K750" s="166"/>
      <c r="L750" s="166"/>
      <c r="M750" s="508"/>
      <c r="N750" s="404"/>
      <c r="O750" s="307"/>
      <c r="P750" s="506"/>
      <c r="Q750" s="506"/>
    </row>
    <row r="751" ht="29.45" customHeight="1" spans="1:17">
      <c r="A751" s="338"/>
      <c r="B751" s="166"/>
      <c r="C751" s="339"/>
      <c r="D751" s="340"/>
      <c r="E751" s="343"/>
      <c r="F751" s="144" t="s">
        <v>1229</v>
      </c>
      <c r="G751" s="145" t="s">
        <v>123</v>
      </c>
      <c r="H751" s="145"/>
      <c r="I751" s="146"/>
      <c r="J751" s="166"/>
      <c r="K751" s="166"/>
      <c r="L751" s="166"/>
      <c r="M751" s="508"/>
      <c r="N751" s="404"/>
      <c r="O751" s="307"/>
      <c r="P751" s="506"/>
      <c r="Q751" s="506"/>
    </row>
    <row r="752" ht="18.75" customHeight="1" spans="1:17">
      <c r="A752" s="338"/>
      <c r="B752" s="166"/>
      <c r="C752" s="339"/>
      <c r="D752" s="340"/>
      <c r="E752" s="352"/>
      <c r="F752" s="144" t="s">
        <v>1232</v>
      </c>
      <c r="G752" s="145" t="s">
        <v>123</v>
      </c>
      <c r="H752" s="145"/>
      <c r="I752" s="146"/>
      <c r="J752" s="174"/>
      <c r="K752" s="174"/>
      <c r="L752" s="174"/>
      <c r="M752" s="509"/>
      <c r="N752" s="407"/>
      <c r="O752" s="307"/>
      <c r="P752" s="506"/>
      <c r="Q752" s="506"/>
    </row>
    <row r="753" s="308" customFormat="1" ht="17.1" customHeight="1" spans="1:15">
      <c r="A753" s="462"/>
      <c r="B753" s="331"/>
      <c r="C753" s="472"/>
      <c r="D753" s="473"/>
      <c r="E753" s="394" t="s">
        <v>263</v>
      </c>
      <c r="F753" s="474" t="s">
        <v>256</v>
      </c>
      <c r="G753" s="475"/>
      <c r="H753" s="475"/>
      <c r="I753" s="510"/>
      <c r="J753" s="511"/>
      <c r="K753" s="467"/>
      <c r="L753" s="391"/>
      <c r="M753" s="504"/>
      <c r="N753" s="507">
        <v>0</v>
      </c>
      <c r="O753" s="307"/>
    </row>
    <row r="754" s="307" customFormat="1" ht="17.1" customHeight="1" spans="1:14">
      <c r="A754" s="462"/>
      <c r="B754" s="331"/>
      <c r="C754" s="336"/>
      <c r="D754" s="466" t="s">
        <v>38</v>
      </c>
      <c r="E754" s="476" t="s">
        <v>274</v>
      </c>
      <c r="F754" s="477"/>
      <c r="G754" s="477"/>
      <c r="H754" s="477"/>
      <c r="I754" s="512"/>
      <c r="J754" s="513"/>
      <c r="K754" s="514"/>
      <c r="L754" s="514"/>
      <c r="M754" s="515"/>
      <c r="N754" s="516">
        <f>N755+N756</f>
        <v>0</v>
      </c>
    </row>
    <row r="755" s="307" customFormat="1" ht="17.1" customHeight="1" spans="1:14">
      <c r="A755" s="462"/>
      <c r="B755" s="331"/>
      <c r="C755" s="336"/>
      <c r="D755" s="337"/>
      <c r="E755" s="467" t="s">
        <v>249</v>
      </c>
      <c r="F755" s="468" t="s">
        <v>1617</v>
      </c>
      <c r="G755" s="469"/>
      <c r="H755" s="469"/>
      <c r="I755" s="502"/>
      <c r="J755" s="468"/>
      <c r="K755" s="503"/>
      <c r="L755" s="503"/>
      <c r="M755" s="504"/>
      <c r="N755" s="507">
        <v>0</v>
      </c>
    </row>
    <row r="756" s="307" customFormat="1" ht="17.1" customHeight="1" spans="1:14">
      <c r="A756" s="462"/>
      <c r="B756" s="331"/>
      <c r="C756" s="472"/>
      <c r="D756" s="473"/>
      <c r="E756" s="478" t="s">
        <v>251</v>
      </c>
      <c r="F756" s="474" t="s">
        <v>256</v>
      </c>
      <c r="G756" s="475"/>
      <c r="H756" s="475"/>
      <c r="I756" s="502"/>
      <c r="J756" s="511"/>
      <c r="K756" s="467"/>
      <c r="L756" s="391"/>
      <c r="M756" s="517"/>
      <c r="N756" s="507">
        <v>0</v>
      </c>
    </row>
    <row r="757" ht="17.1" customHeight="1" spans="1:14">
      <c r="A757" s="479"/>
      <c r="B757" s="166"/>
      <c r="C757" s="480"/>
      <c r="D757" s="481" t="s">
        <v>40</v>
      </c>
      <c r="E757" s="328" t="s">
        <v>275</v>
      </c>
      <c r="F757" s="329"/>
      <c r="G757" s="329"/>
      <c r="H757" s="329"/>
      <c r="I757" s="383"/>
      <c r="J757" s="384"/>
      <c r="K757" s="499"/>
      <c r="L757" s="499"/>
      <c r="M757" s="500"/>
      <c r="N757" s="518">
        <f>N758+N759</f>
        <v>0</v>
      </c>
    </row>
    <row r="758" s="307" customFormat="1" ht="17.1" customHeight="1" spans="1:14">
      <c r="A758" s="462"/>
      <c r="B758" s="331"/>
      <c r="C758" s="336"/>
      <c r="D758" s="337"/>
      <c r="E758" s="467" t="s">
        <v>249</v>
      </c>
      <c r="F758" s="468" t="s">
        <v>255</v>
      </c>
      <c r="G758" s="469"/>
      <c r="H758" s="469"/>
      <c r="I758" s="502"/>
      <c r="J758" s="468"/>
      <c r="K758" s="503"/>
      <c r="L758" s="503"/>
      <c r="M758" s="504"/>
      <c r="N758" s="507">
        <v>0</v>
      </c>
    </row>
    <row r="759" s="307" customFormat="1" ht="17.1" customHeight="1" spans="1:14">
      <c r="A759" s="462"/>
      <c r="B759" s="331"/>
      <c r="C759" s="472"/>
      <c r="D759" s="473"/>
      <c r="E759" s="478" t="s">
        <v>251</v>
      </c>
      <c r="F759" s="474" t="s">
        <v>256</v>
      </c>
      <c r="G759" s="475"/>
      <c r="H759" s="475"/>
      <c r="I759" s="502"/>
      <c r="J759" s="511"/>
      <c r="K759" s="467"/>
      <c r="L759" s="391"/>
      <c r="M759" s="517"/>
      <c r="N759" s="507">
        <v>0</v>
      </c>
    </row>
    <row r="760" s="307" customFormat="1" ht="27" customHeight="1" spans="1:14">
      <c r="A760" s="462"/>
      <c r="B760" s="331"/>
      <c r="C760" s="336"/>
      <c r="D760" s="481" t="s">
        <v>42</v>
      </c>
      <c r="E760" s="328" t="s">
        <v>276</v>
      </c>
      <c r="F760" s="329"/>
      <c r="G760" s="329"/>
      <c r="H760" s="329"/>
      <c r="I760" s="383"/>
      <c r="J760" s="384"/>
      <c r="K760" s="499"/>
      <c r="L760" s="499"/>
      <c r="M760" s="500"/>
      <c r="N760" s="518">
        <f>N761+N762</f>
        <v>0</v>
      </c>
    </row>
    <row r="761" s="307" customFormat="1" ht="17.1" customHeight="1" spans="1:14">
      <c r="A761" s="462"/>
      <c r="B761" s="331"/>
      <c r="C761" s="336"/>
      <c r="D761" s="337"/>
      <c r="E761" s="467" t="s">
        <v>249</v>
      </c>
      <c r="F761" s="468" t="s">
        <v>255</v>
      </c>
      <c r="G761" s="469"/>
      <c r="H761" s="469"/>
      <c r="I761" s="502"/>
      <c r="J761" s="468"/>
      <c r="K761" s="503"/>
      <c r="L761" s="503"/>
      <c r="M761" s="504"/>
      <c r="N761" s="507">
        <v>0</v>
      </c>
    </row>
    <row r="762" s="307" customFormat="1" ht="17.1" customHeight="1" spans="1:14">
      <c r="A762" s="462"/>
      <c r="B762" s="331"/>
      <c r="C762" s="472"/>
      <c r="D762" s="473"/>
      <c r="E762" s="478" t="s">
        <v>251</v>
      </c>
      <c r="F762" s="474" t="s">
        <v>256</v>
      </c>
      <c r="G762" s="475"/>
      <c r="H762" s="475"/>
      <c r="I762" s="502"/>
      <c r="J762" s="511"/>
      <c r="K762" s="467"/>
      <c r="L762" s="391"/>
      <c r="M762" s="517"/>
      <c r="N762" s="507">
        <v>0</v>
      </c>
    </row>
    <row r="763" s="307" customFormat="1" ht="17.1" customHeight="1" spans="1:14">
      <c r="A763" s="319"/>
      <c r="B763" s="331"/>
      <c r="C763" s="482"/>
      <c r="D763" s="483" t="s">
        <v>51</v>
      </c>
      <c r="E763" s="484" t="s">
        <v>1618</v>
      </c>
      <c r="F763" s="484"/>
      <c r="G763" s="484"/>
      <c r="H763" s="484"/>
      <c r="I763" s="484"/>
      <c r="J763" s="384"/>
      <c r="K763" s="385"/>
      <c r="L763" s="386"/>
      <c r="M763" s="387"/>
      <c r="N763" s="388">
        <v>0</v>
      </c>
    </row>
    <row r="764" s="308" customFormat="1" ht="19.5" customHeight="1" spans="1:14">
      <c r="A764" s="330"/>
      <c r="B764" s="331"/>
      <c r="C764" s="485" t="s">
        <v>154</v>
      </c>
      <c r="D764" s="486" t="s">
        <v>1619</v>
      </c>
      <c r="E764" s="487"/>
      <c r="F764" s="487"/>
      <c r="G764" s="487"/>
      <c r="H764" s="487"/>
      <c r="I764" s="519"/>
      <c r="J764" s="520"/>
      <c r="K764" s="379"/>
      <c r="L764" s="380"/>
      <c r="M764" s="521"/>
      <c r="N764" s="522">
        <v>0</v>
      </c>
    </row>
    <row r="765" s="307" customFormat="1" ht="19.5" customHeight="1" spans="1:14">
      <c r="A765" s="319"/>
      <c r="B765" s="488" t="s">
        <v>181</v>
      </c>
      <c r="C765" s="489" t="s">
        <v>279</v>
      </c>
      <c r="D765" s="490"/>
      <c r="E765" s="490"/>
      <c r="F765" s="490"/>
      <c r="G765" s="490"/>
      <c r="H765" s="490"/>
      <c r="I765" s="523"/>
      <c r="J765" s="524"/>
      <c r="K765" s="525"/>
      <c r="L765" s="526"/>
      <c r="M765" s="527"/>
      <c r="N765" s="528">
        <v>0</v>
      </c>
    </row>
    <row r="766" customHeight="1" spans="1:14">
      <c r="A766" s="338"/>
      <c r="B766" s="174"/>
      <c r="C766" s="205"/>
      <c r="D766" s="328" t="s">
        <v>280</v>
      </c>
      <c r="E766" s="329"/>
      <c r="F766" s="329"/>
      <c r="G766" s="329"/>
      <c r="H766" s="329"/>
      <c r="I766" s="383"/>
      <c r="J766" s="529"/>
      <c r="K766" s="530"/>
      <c r="L766" s="531"/>
      <c r="M766" s="532"/>
      <c r="N766" s="533"/>
    </row>
    <row r="767" s="307" customFormat="1" ht="20.25" customHeight="1" spans="1:14">
      <c r="A767" s="319"/>
      <c r="B767" s="488" t="s">
        <v>190</v>
      </c>
      <c r="C767" s="491" t="s">
        <v>281</v>
      </c>
      <c r="D767" s="492"/>
      <c r="E767" s="492"/>
      <c r="F767" s="492"/>
      <c r="G767" s="492"/>
      <c r="H767" s="492"/>
      <c r="I767" s="534"/>
      <c r="J767" s="524"/>
      <c r="K767" s="525"/>
      <c r="L767" s="526"/>
      <c r="M767" s="527"/>
      <c r="N767" s="528">
        <v>0</v>
      </c>
    </row>
    <row r="768" customHeight="1" spans="1:14">
      <c r="A768" s="338"/>
      <c r="B768" s="166"/>
      <c r="C768" s="493"/>
      <c r="D768" s="328" t="s">
        <v>280</v>
      </c>
      <c r="E768" s="329"/>
      <c r="F768" s="329"/>
      <c r="G768" s="329"/>
      <c r="H768" s="329"/>
      <c r="I768" s="383"/>
      <c r="J768" s="529"/>
      <c r="K768" s="530"/>
      <c r="L768" s="531"/>
      <c r="M768" s="532"/>
      <c r="N768" s="533"/>
    </row>
    <row r="769" s="307" customFormat="1" ht="28.5" customHeight="1" spans="1:14">
      <c r="A769" s="319"/>
      <c r="B769" s="488" t="s">
        <v>193</v>
      </c>
      <c r="C769" s="491" t="s">
        <v>1620</v>
      </c>
      <c r="D769" s="492"/>
      <c r="E769" s="492"/>
      <c r="F769" s="492"/>
      <c r="G769" s="492"/>
      <c r="H769" s="492"/>
      <c r="I769" s="534"/>
      <c r="J769" s="546"/>
      <c r="K769" s="525"/>
      <c r="L769" s="526"/>
      <c r="M769" s="527"/>
      <c r="N769" s="528">
        <f>N770+N771+N772+N773+N774+N775</f>
        <v>0</v>
      </c>
    </row>
    <row r="770" customHeight="1" spans="1:14">
      <c r="A770" s="338"/>
      <c r="B770" s="166"/>
      <c r="C770" s="271">
        <v>1</v>
      </c>
      <c r="D770" s="328" t="s">
        <v>1621</v>
      </c>
      <c r="E770" s="329"/>
      <c r="F770" s="329"/>
      <c r="G770" s="329"/>
      <c r="H770" s="329"/>
      <c r="I770" s="383"/>
      <c r="J770" s="384"/>
      <c r="K770" s="385"/>
      <c r="L770" s="386"/>
      <c r="M770" s="387"/>
      <c r="N770" s="388">
        <v>0</v>
      </c>
    </row>
    <row r="771" customHeight="1" spans="1:14">
      <c r="A771" s="338"/>
      <c r="B771" s="166"/>
      <c r="C771" s="271">
        <v>2</v>
      </c>
      <c r="D771" s="328" t="s">
        <v>1622</v>
      </c>
      <c r="E771" s="329"/>
      <c r="F771" s="329"/>
      <c r="G771" s="329"/>
      <c r="H771" s="329"/>
      <c r="I771" s="383"/>
      <c r="J771" s="384"/>
      <c r="K771" s="385"/>
      <c r="L771" s="386"/>
      <c r="M771" s="387"/>
      <c r="N771" s="388">
        <v>0</v>
      </c>
    </row>
    <row r="772" customHeight="1" spans="1:14">
      <c r="A772" s="338"/>
      <c r="B772" s="166"/>
      <c r="C772" s="271">
        <v>3</v>
      </c>
      <c r="D772" s="328" t="s">
        <v>1623</v>
      </c>
      <c r="E772" s="329"/>
      <c r="F772" s="329"/>
      <c r="G772" s="329"/>
      <c r="H772" s="329"/>
      <c r="I772" s="383"/>
      <c r="J772" s="384"/>
      <c r="K772" s="385"/>
      <c r="L772" s="386"/>
      <c r="M772" s="387"/>
      <c r="N772" s="388">
        <v>0</v>
      </c>
    </row>
    <row r="773" customHeight="1" spans="1:14">
      <c r="A773" s="338"/>
      <c r="B773" s="166"/>
      <c r="C773" s="271">
        <v>4</v>
      </c>
      <c r="D773" s="328" t="s">
        <v>1624</v>
      </c>
      <c r="E773" s="329"/>
      <c r="F773" s="329"/>
      <c r="G773" s="329"/>
      <c r="H773" s="329"/>
      <c r="I773" s="383"/>
      <c r="J773" s="384"/>
      <c r="K773" s="385"/>
      <c r="L773" s="386"/>
      <c r="M773" s="387"/>
      <c r="N773" s="388">
        <v>0</v>
      </c>
    </row>
    <row r="774" ht="28.9" customHeight="1" spans="1:14">
      <c r="A774" s="338"/>
      <c r="B774" s="166"/>
      <c r="C774" s="271">
        <v>5</v>
      </c>
      <c r="D774" s="328" t="s">
        <v>1625</v>
      </c>
      <c r="E774" s="329"/>
      <c r="F774" s="329"/>
      <c r="G774" s="329"/>
      <c r="H774" s="329"/>
      <c r="I774" s="383"/>
      <c r="J774" s="384"/>
      <c r="K774" s="385"/>
      <c r="L774" s="386"/>
      <c r="M774" s="387"/>
      <c r="N774" s="388">
        <v>0</v>
      </c>
    </row>
    <row r="775" ht="28.9" customHeight="1" spans="1:14">
      <c r="A775" s="338"/>
      <c r="B775" s="166"/>
      <c r="C775" s="271">
        <v>6</v>
      </c>
      <c r="D775" s="328" t="s">
        <v>1626</v>
      </c>
      <c r="E775" s="329"/>
      <c r="F775" s="329"/>
      <c r="G775" s="329"/>
      <c r="H775" s="329"/>
      <c r="I775" s="383"/>
      <c r="J775" s="384"/>
      <c r="K775" s="385"/>
      <c r="L775" s="386"/>
      <c r="M775" s="387"/>
      <c r="N775" s="388">
        <v>0</v>
      </c>
    </row>
    <row r="776" s="307" customFormat="1" ht="27.75" customHeight="1" spans="1:14">
      <c r="A776" s="319"/>
      <c r="B776" s="488" t="s">
        <v>201</v>
      </c>
      <c r="C776" s="491" t="s">
        <v>1627</v>
      </c>
      <c r="D776" s="492"/>
      <c r="E776" s="492"/>
      <c r="F776" s="492"/>
      <c r="G776" s="492"/>
      <c r="H776" s="492"/>
      <c r="I776" s="534"/>
      <c r="J776" s="546"/>
      <c r="K776" s="525"/>
      <c r="L776" s="526"/>
      <c r="M776" s="527"/>
      <c r="N776" s="528">
        <f>N777+N778+N779</f>
        <v>0</v>
      </c>
    </row>
    <row r="777" s="307" customFormat="1" customHeight="1" spans="1:14">
      <c r="A777" s="319"/>
      <c r="B777" s="331"/>
      <c r="C777" s="271">
        <v>1</v>
      </c>
      <c r="D777" s="328" t="s">
        <v>285</v>
      </c>
      <c r="E777" s="329"/>
      <c r="F777" s="329"/>
      <c r="G777" s="329"/>
      <c r="H777" s="329"/>
      <c r="I777" s="383"/>
      <c r="J777" s="384"/>
      <c r="K777" s="385"/>
      <c r="L777" s="386"/>
      <c r="M777" s="387"/>
      <c r="N777" s="388">
        <v>0</v>
      </c>
    </row>
    <row r="778" s="307" customFormat="1" customHeight="1" spans="1:14">
      <c r="A778" s="319"/>
      <c r="B778" s="331"/>
      <c r="C778" s="271">
        <v>2</v>
      </c>
      <c r="D778" s="328" t="s">
        <v>286</v>
      </c>
      <c r="E778" s="329"/>
      <c r="F778" s="329"/>
      <c r="G778" s="329"/>
      <c r="H778" s="329"/>
      <c r="I778" s="383"/>
      <c r="J778" s="384"/>
      <c r="K778" s="385"/>
      <c r="L778" s="386"/>
      <c r="M778" s="387"/>
      <c r="N778" s="388">
        <v>0</v>
      </c>
    </row>
    <row r="779" s="307" customFormat="1" customHeight="1" spans="1:14">
      <c r="A779" s="319"/>
      <c r="B779" s="331"/>
      <c r="C779" s="535">
        <v>3</v>
      </c>
      <c r="D779" s="476" t="s">
        <v>287</v>
      </c>
      <c r="E779" s="477"/>
      <c r="F779" s="477"/>
      <c r="G779" s="477"/>
      <c r="H779" s="477"/>
      <c r="I779" s="512"/>
      <c r="J779" s="547"/>
      <c r="K779" s="385"/>
      <c r="L779" s="386"/>
      <c r="M779" s="387"/>
      <c r="N779" s="388">
        <v>0</v>
      </c>
    </row>
    <row r="780" spans="1:14">
      <c r="A780" s="536"/>
      <c r="B780" s="174"/>
      <c r="C780" s="537"/>
      <c r="D780" s="538"/>
      <c r="E780" s="446"/>
      <c r="F780" s="446"/>
      <c r="G780" s="446"/>
      <c r="H780" s="446"/>
      <c r="I780" s="446"/>
      <c r="J780" s="218"/>
      <c r="K780" s="548"/>
      <c r="L780" s="549"/>
      <c r="M780" s="369"/>
      <c r="N780" s="550"/>
    </row>
    <row r="781" ht="18.75" customHeight="1" spans="1:14">
      <c r="A781" s="539"/>
      <c r="B781" s="540"/>
      <c r="C781" s="541" t="s">
        <v>1183</v>
      </c>
      <c r="D781" s="542"/>
      <c r="E781" s="542"/>
      <c r="F781" s="542"/>
      <c r="G781" s="542"/>
      <c r="H781" s="542"/>
      <c r="I781" s="542"/>
      <c r="J781" s="542"/>
      <c r="K781" s="542"/>
      <c r="L781" s="551"/>
      <c r="M781" s="238"/>
      <c r="N781" s="552">
        <f>N21</f>
        <v>163.13</v>
      </c>
    </row>
    <row r="782" customHeight="1" spans="1:14">
      <c r="A782" s="543"/>
      <c r="B782" s="543"/>
      <c r="C782" s="123"/>
      <c r="D782" s="544"/>
      <c r="E782" s="123"/>
      <c r="F782" s="123"/>
      <c r="G782" s="123"/>
      <c r="H782" s="123"/>
      <c r="I782" s="123"/>
      <c r="J782" s="123"/>
      <c r="K782" s="123"/>
      <c r="L782" s="123"/>
      <c r="M782" s="239"/>
      <c r="N782" s="239"/>
    </row>
    <row r="783" customHeight="1" spans="1:14">
      <c r="A783" s="313" t="s">
        <v>1184</v>
      </c>
      <c r="B783" s="313"/>
      <c r="C783" s="402"/>
      <c r="D783" s="545"/>
      <c r="E783" s="402"/>
      <c r="F783" s="313"/>
      <c r="G783" s="313"/>
      <c r="H783" s="313"/>
      <c r="I783" s="313"/>
      <c r="J783" s="420"/>
      <c r="K783" s="355"/>
      <c r="L783" s="420"/>
      <c r="M783" s="356"/>
      <c r="N783" s="356"/>
    </row>
    <row r="784" customHeight="1" spans="1:14">
      <c r="A784" s="313"/>
      <c r="B784" s="313"/>
      <c r="C784" s="402"/>
      <c r="D784" s="545"/>
      <c r="E784" s="402"/>
      <c r="F784" s="313"/>
      <c r="G784" s="313"/>
      <c r="H784" s="313"/>
      <c r="I784" s="313"/>
      <c r="J784" s="313"/>
      <c r="K784" s="355"/>
      <c r="L784" s="313"/>
      <c r="M784" s="356"/>
      <c r="N784" s="356"/>
    </row>
    <row r="785" customHeight="1" spans="1:11">
      <c r="A785" s="313"/>
      <c r="B785" s="313"/>
      <c r="C785" s="402"/>
      <c r="D785" s="545"/>
      <c r="E785" s="402"/>
      <c r="F785" s="313"/>
      <c r="G785" s="313"/>
      <c r="H785" s="313"/>
      <c r="I785" s="313"/>
      <c r="J785" s="310" t="str">
        <f>PENDIDIKAN!J623</f>
        <v>Padang, 31 Agustus 2022</v>
      </c>
      <c r="K785" s="355"/>
    </row>
    <row r="786" customHeight="1" spans="1:14">
      <c r="A786" s="313"/>
      <c r="B786" s="313"/>
      <c r="C786" s="402"/>
      <c r="D786" s="545"/>
      <c r="E786" s="402"/>
      <c r="F786" s="313"/>
      <c r="G786" s="313"/>
      <c r="H786" s="313"/>
      <c r="I786" s="313"/>
      <c r="J786" s="310" t="str">
        <f>PENDIDIKAN!J624</f>
        <v>Ketua Departemen Biologi</v>
      </c>
      <c r="K786" s="355"/>
      <c r="N786" s="553"/>
    </row>
    <row r="787" customHeight="1" spans="1:11">
      <c r="A787" s="313"/>
      <c r="B787" s="313"/>
      <c r="C787" s="402"/>
      <c r="D787" s="545"/>
      <c r="E787" s="402"/>
      <c r="F787" s="313"/>
      <c r="G787" s="313"/>
      <c r="H787" s="313"/>
      <c r="I787" s="313"/>
      <c r="J787" s="310" t="str">
        <f>PENDIDIKAN!J625</f>
        <v>Fakultas MIPA Univesitas Andalas</v>
      </c>
      <c r="K787" s="355"/>
    </row>
    <row r="788" customHeight="1" spans="1:11">
      <c r="A788" s="313"/>
      <c r="B788" s="313"/>
      <c r="C788" s="402"/>
      <c r="D788" s="545"/>
      <c r="E788" s="402"/>
      <c r="F788" s="313"/>
      <c r="G788" s="313"/>
      <c r="H788" s="313"/>
      <c r="I788" s="313"/>
      <c r="K788" s="355"/>
    </row>
    <row r="789" customHeight="1" spans="1:11">
      <c r="A789" s="313"/>
      <c r="B789" s="313"/>
      <c r="C789" s="402"/>
      <c r="D789" s="545"/>
      <c r="E789" s="402"/>
      <c r="F789" s="313"/>
      <c r="G789" s="313"/>
      <c r="H789" s="313"/>
      <c r="I789" s="313"/>
      <c r="K789" s="355"/>
    </row>
    <row r="790" customHeight="1" spans="1:11">
      <c r="A790" s="313"/>
      <c r="B790" s="313"/>
      <c r="C790" s="402"/>
      <c r="D790" s="545"/>
      <c r="E790" s="402"/>
      <c r="F790" s="313"/>
      <c r="G790" s="313"/>
      <c r="H790" s="313"/>
      <c r="I790" s="313"/>
      <c r="K790" s="355"/>
    </row>
    <row r="791" customHeight="1" spans="1:11">
      <c r="A791" s="313"/>
      <c r="B791" s="313"/>
      <c r="C791" s="402"/>
      <c r="D791" s="545"/>
      <c r="E791" s="402"/>
      <c r="F791" s="313"/>
      <c r="G791" s="313"/>
      <c r="H791" s="313"/>
      <c r="I791" s="313"/>
      <c r="K791" s="355"/>
    </row>
    <row r="792" customHeight="1" spans="1:11">
      <c r="A792" s="313"/>
      <c r="B792" s="313"/>
      <c r="C792" s="402"/>
      <c r="D792" s="545"/>
      <c r="E792" s="402"/>
      <c r="F792" s="313"/>
      <c r="G792" s="313"/>
      <c r="H792" s="313"/>
      <c r="I792" s="313"/>
      <c r="K792" s="355"/>
    </row>
    <row r="793" customHeight="1" spans="1:11">
      <c r="A793" s="313"/>
      <c r="B793" s="313"/>
      <c r="C793" s="402"/>
      <c r="D793" s="545"/>
      <c r="E793" s="402"/>
      <c r="F793" s="313"/>
      <c r="G793" s="313"/>
      <c r="H793" s="313"/>
      <c r="I793" s="313"/>
      <c r="J793" s="554" t="str">
        <f>PENDIDIKAN!J631</f>
        <v>Dr. Wilson Novarino, M.Si.</v>
      </c>
      <c r="K793" s="355"/>
    </row>
    <row r="794" customHeight="1" spans="1:11">
      <c r="A794" s="313"/>
      <c r="B794" s="313"/>
      <c r="C794" s="402"/>
      <c r="D794" s="545"/>
      <c r="E794" s="402"/>
      <c r="F794" s="313"/>
      <c r="G794" s="313"/>
      <c r="H794" s="313"/>
      <c r="I794" s="313"/>
      <c r="J794" s="310" t="str">
        <f>PENDIDIKAN!J632</f>
        <v>NIP. 19711103 199802 1 001</v>
      </c>
      <c r="K794" s="355"/>
    </row>
  </sheetData>
  <mergeCells count="1111">
    <mergeCell ref="A1:N1"/>
    <mergeCell ref="A2:N2"/>
    <mergeCell ref="B19:I19"/>
    <mergeCell ref="B20:I20"/>
    <mergeCell ref="B21:I21"/>
    <mergeCell ref="C22:I22"/>
    <mergeCell ref="D23:I23"/>
    <mergeCell ref="E24:I24"/>
    <mergeCell ref="F25:I25"/>
    <mergeCell ref="F26:I26"/>
    <mergeCell ref="E27:I27"/>
    <mergeCell ref="F28:I28"/>
    <mergeCell ref="F29:I29"/>
    <mergeCell ref="E30:I30"/>
    <mergeCell ref="F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F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17:I117"/>
    <mergeCell ref="H118:I118"/>
    <mergeCell ref="H119:I119"/>
    <mergeCell ref="H120:I120"/>
    <mergeCell ref="H121:I121"/>
    <mergeCell ref="H122:I122"/>
    <mergeCell ref="H123:I123"/>
    <mergeCell ref="H124:I124"/>
    <mergeCell ref="H125:I125"/>
    <mergeCell ref="H126:I126"/>
    <mergeCell ref="H127:I127"/>
    <mergeCell ref="H128:I128"/>
    <mergeCell ref="H129:I129"/>
    <mergeCell ref="H130:I130"/>
    <mergeCell ref="H131:I131"/>
    <mergeCell ref="H132:I132"/>
    <mergeCell ref="H133:I133"/>
    <mergeCell ref="H134:I134"/>
    <mergeCell ref="H136:I136"/>
    <mergeCell ref="H137:I137"/>
    <mergeCell ref="H138:I138"/>
    <mergeCell ref="H139:I139"/>
    <mergeCell ref="H140:I140"/>
    <mergeCell ref="H141:I141"/>
    <mergeCell ref="H142:I142"/>
    <mergeCell ref="H143:I143"/>
    <mergeCell ref="H144:I144"/>
    <mergeCell ref="H145:I145"/>
    <mergeCell ref="H146:I146"/>
    <mergeCell ref="H147:I147"/>
    <mergeCell ref="H148:I148"/>
    <mergeCell ref="H149:I149"/>
    <mergeCell ref="H150:I150"/>
    <mergeCell ref="H151:I151"/>
    <mergeCell ref="H152:I152"/>
    <mergeCell ref="H153:I153"/>
    <mergeCell ref="H154:I154"/>
    <mergeCell ref="H156:I156"/>
    <mergeCell ref="H157:I157"/>
    <mergeCell ref="H158:I158"/>
    <mergeCell ref="H159:I159"/>
    <mergeCell ref="H160:I160"/>
    <mergeCell ref="H161:I161"/>
    <mergeCell ref="H162:I162"/>
    <mergeCell ref="H163:I163"/>
    <mergeCell ref="H164:I164"/>
    <mergeCell ref="H165:I165"/>
    <mergeCell ref="H166:I166"/>
    <mergeCell ref="H167:I167"/>
    <mergeCell ref="H168:I168"/>
    <mergeCell ref="H169:I169"/>
    <mergeCell ref="H170:I170"/>
    <mergeCell ref="H171:I171"/>
    <mergeCell ref="H172:I172"/>
    <mergeCell ref="H173:I173"/>
    <mergeCell ref="H175:I175"/>
    <mergeCell ref="H176:I176"/>
    <mergeCell ref="H177:I177"/>
    <mergeCell ref="H178:I178"/>
    <mergeCell ref="H179:I179"/>
    <mergeCell ref="H180:I180"/>
    <mergeCell ref="H181:I181"/>
    <mergeCell ref="H182:I182"/>
    <mergeCell ref="H183:I183"/>
    <mergeCell ref="H184:I184"/>
    <mergeCell ref="H185:I185"/>
    <mergeCell ref="H186:I186"/>
    <mergeCell ref="H187:I187"/>
    <mergeCell ref="H188:I188"/>
    <mergeCell ref="H189:I189"/>
    <mergeCell ref="H190:I190"/>
    <mergeCell ref="H191:I191"/>
    <mergeCell ref="H192:I192"/>
    <mergeCell ref="H194:I194"/>
    <mergeCell ref="H195:I195"/>
    <mergeCell ref="H196:I196"/>
    <mergeCell ref="H197:I197"/>
    <mergeCell ref="H198:I198"/>
    <mergeCell ref="H199:I199"/>
    <mergeCell ref="H200:I200"/>
    <mergeCell ref="H201:I201"/>
    <mergeCell ref="H202:I202"/>
    <mergeCell ref="H203:I203"/>
    <mergeCell ref="H204:I204"/>
    <mergeCell ref="H205:I205"/>
    <mergeCell ref="H206:I206"/>
    <mergeCell ref="H207:I207"/>
    <mergeCell ref="H208:I208"/>
    <mergeCell ref="H209:I209"/>
    <mergeCell ref="H210:I210"/>
    <mergeCell ref="H211:I211"/>
    <mergeCell ref="H212:I212"/>
    <mergeCell ref="H214:I214"/>
    <mergeCell ref="H215:I215"/>
    <mergeCell ref="H216:I216"/>
    <mergeCell ref="H217:I217"/>
    <mergeCell ref="H218:I218"/>
    <mergeCell ref="H219:I219"/>
    <mergeCell ref="H220:I220"/>
    <mergeCell ref="H221:I221"/>
    <mergeCell ref="H222:I222"/>
    <mergeCell ref="H223:I223"/>
    <mergeCell ref="H224:I224"/>
    <mergeCell ref="H225:I225"/>
    <mergeCell ref="H226:I226"/>
    <mergeCell ref="H227:I227"/>
    <mergeCell ref="H228:I228"/>
    <mergeCell ref="H229:I229"/>
    <mergeCell ref="H230:I230"/>
    <mergeCell ref="H231:I231"/>
    <mergeCell ref="H232:I232"/>
    <mergeCell ref="H234:I234"/>
    <mergeCell ref="H235:I235"/>
    <mergeCell ref="H236:I236"/>
    <mergeCell ref="H237:I237"/>
    <mergeCell ref="H238:I238"/>
    <mergeCell ref="H239:I239"/>
    <mergeCell ref="H240:I240"/>
    <mergeCell ref="H241:I241"/>
    <mergeCell ref="H242:I242"/>
    <mergeCell ref="H243:I243"/>
    <mergeCell ref="H244:I244"/>
    <mergeCell ref="H245:I245"/>
    <mergeCell ref="H246:I246"/>
    <mergeCell ref="H247:I247"/>
    <mergeCell ref="H248:I248"/>
    <mergeCell ref="H249:I249"/>
    <mergeCell ref="H250:I250"/>
    <mergeCell ref="H251:I251"/>
    <mergeCell ref="H253:I253"/>
    <mergeCell ref="H254:I254"/>
    <mergeCell ref="H255:I255"/>
    <mergeCell ref="H256:I256"/>
    <mergeCell ref="H257:I257"/>
    <mergeCell ref="H258:I258"/>
    <mergeCell ref="H259:I259"/>
    <mergeCell ref="H260:I260"/>
    <mergeCell ref="H261:I261"/>
    <mergeCell ref="H262:I262"/>
    <mergeCell ref="H263:I263"/>
    <mergeCell ref="H264:I264"/>
    <mergeCell ref="H265:I265"/>
    <mergeCell ref="H266:I266"/>
    <mergeCell ref="H267:I267"/>
    <mergeCell ref="H268:I268"/>
    <mergeCell ref="H269:I269"/>
    <mergeCell ref="H270:I270"/>
    <mergeCell ref="H272:I272"/>
    <mergeCell ref="H273:I273"/>
    <mergeCell ref="H274:I274"/>
    <mergeCell ref="H275:I275"/>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H289:I289"/>
    <mergeCell ref="F290:I290"/>
    <mergeCell ref="F291:I291"/>
    <mergeCell ref="H292:I292"/>
    <mergeCell ref="H293:I293"/>
    <mergeCell ref="H294:I294"/>
    <mergeCell ref="H295:I295"/>
    <mergeCell ref="H296:I296"/>
    <mergeCell ref="H297:I297"/>
    <mergeCell ref="H298:I298"/>
    <mergeCell ref="H299:I299"/>
    <mergeCell ref="H300:I300"/>
    <mergeCell ref="H301:I301"/>
    <mergeCell ref="H302:I302"/>
    <mergeCell ref="H303:I303"/>
    <mergeCell ref="H304:I304"/>
    <mergeCell ref="H305:I305"/>
    <mergeCell ref="H306:I306"/>
    <mergeCell ref="H307:I307"/>
    <mergeCell ref="H309:I309"/>
    <mergeCell ref="H310:I310"/>
    <mergeCell ref="H311:I311"/>
    <mergeCell ref="H312:I312"/>
    <mergeCell ref="H313:I313"/>
    <mergeCell ref="H314:I314"/>
    <mergeCell ref="H315:I315"/>
    <mergeCell ref="H316:I316"/>
    <mergeCell ref="H317:I317"/>
    <mergeCell ref="H318:I318"/>
    <mergeCell ref="H319:I319"/>
    <mergeCell ref="H320:I320"/>
    <mergeCell ref="H321:I321"/>
    <mergeCell ref="H322:I322"/>
    <mergeCell ref="H323:I323"/>
    <mergeCell ref="H324:I324"/>
    <mergeCell ref="H326:I326"/>
    <mergeCell ref="H327:I327"/>
    <mergeCell ref="H328:I328"/>
    <mergeCell ref="H329:I329"/>
    <mergeCell ref="H330:I330"/>
    <mergeCell ref="H331:I331"/>
    <mergeCell ref="H332:I332"/>
    <mergeCell ref="H333:I333"/>
    <mergeCell ref="H334:I334"/>
    <mergeCell ref="H335:I335"/>
    <mergeCell ref="H336:I336"/>
    <mergeCell ref="H337:I337"/>
    <mergeCell ref="H338:I338"/>
    <mergeCell ref="H339:I339"/>
    <mergeCell ref="H340:I340"/>
    <mergeCell ref="H341:I341"/>
    <mergeCell ref="H343:I343"/>
    <mergeCell ref="H344:I344"/>
    <mergeCell ref="H345:I345"/>
    <mergeCell ref="H346:I346"/>
    <mergeCell ref="H347:I347"/>
    <mergeCell ref="H348:I348"/>
    <mergeCell ref="H349:I349"/>
    <mergeCell ref="H350:I350"/>
    <mergeCell ref="H351:I351"/>
    <mergeCell ref="H352:I352"/>
    <mergeCell ref="H353:I353"/>
    <mergeCell ref="H354:I354"/>
    <mergeCell ref="H355:I355"/>
    <mergeCell ref="H356:I356"/>
    <mergeCell ref="H357:I357"/>
    <mergeCell ref="H358:I358"/>
    <mergeCell ref="H360:I360"/>
    <mergeCell ref="H361:I361"/>
    <mergeCell ref="H362:I362"/>
    <mergeCell ref="H363:I363"/>
    <mergeCell ref="H364:I364"/>
    <mergeCell ref="H365:I365"/>
    <mergeCell ref="H366:I366"/>
    <mergeCell ref="H367:I367"/>
    <mergeCell ref="H368:I368"/>
    <mergeCell ref="H369:I369"/>
    <mergeCell ref="H370:I370"/>
    <mergeCell ref="H371:I371"/>
    <mergeCell ref="H372:I372"/>
    <mergeCell ref="H373:I373"/>
    <mergeCell ref="H374:I374"/>
    <mergeCell ref="H375:I375"/>
    <mergeCell ref="H377:I377"/>
    <mergeCell ref="H378:I378"/>
    <mergeCell ref="H379:I379"/>
    <mergeCell ref="H380:I380"/>
    <mergeCell ref="H381:I381"/>
    <mergeCell ref="H382:I382"/>
    <mergeCell ref="H383:I383"/>
    <mergeCell ref="H384:I384"/>
    <mergeCell ref="H385:I385"/>
    <mergeCell ref="H386:I386"/>
    <mergeCell ref="H387:I387"/>
    <mergeCell ref="H388:I388"/>
    <mergeCell ref="H389:I389"/>
    <mergeCell ref="H390:I390"/>
    <mergeCell ref="H391:I391"/>
    <mergeCell ref="H392:I392"/>
    <mergeCell ref="H394:I394"/>
    <mergeCell ref="H395:I395"/>
    <mergeCell ref="H396:I396"/>
    <mergeCell ref="H397:I397"/>
    <mergeCell ref="H398:I398"/>
    <mergeCell ref="H399:I399"/>
    <mergeCell ref="H400:I400"/>
    <mergeCell ref="H401:I401"/>
    <mergeCell ref="H402:I402"/>
    <mergeCell ref="H403:I403"/>
    <mergeCell ref="H404:I404"/>
    <mergeCell ref="H405:I405"/>
    <mergeCell ref="H406:I406"/>
    <mergeCell ref="H407:I407"/>
    <mergeCell ref="H408:I408"/>
    <mergeCell ref="H409:I409"/>
    <mergeCell ref="H411:I411"/>
    <mergeCell ref="H412:I412"/>
    <mergeCell ref="H413:I413"/>
    <mergeCell ref="H414:I414"/>
    <mergeCell ref="H415:I415"/>
    <mergeCell ref="H416:I416"/>
    <mergeCell ref="H417:I417"/>
    <mergeCell ref="H418:I418"/>
    <mergeCell ref="H419:I419"/>
    <mergeCell ref="H420:I420"/>
    <mergeCell ref="H421:I421"/>
    <mergeCell ref="H422:I422"/>
    <mergeCell ref="H423:I423"/>
    <mergeCell ref="H424:I424"/>
    <mergeCell ref="H425:I425"/>
    <mergeCell ref="H426:I426"/>
    <mergeCell ref="H428:I428"/>
    <mergeCell ref="H429:I429"/>
    <mergeCell ref="H430:I430"/>
    <mergeCell ref="H431:I431"/>
    <mergeCell ref="H432:I432"/>
    <mergeCell ref="H433:I433"/>
    <mergeCell ref="H434:I434"/>
    <mergeCell ref="H435:I435"/>
    <mergeCell ref="H436:I436"/>
    <mergeCell ref="H437:I437"/>
    <mergeCell ref="H438:I438"/>
    <mergeCell ref="H439:I439"/>
    <mergeCell ref="H440:I440"/>
    <mergeCell ref="H441:I441"/>
    <mergeCell ref="H442:I442"/>
    <mergeCell ref="H443:I443"/>
    <mergeCell ref="H445:I445"/>
    <mergeCell ref="H446:I446"/>
    <mergeCell ref="H447:I447"/>
    <mergeCell ref="H448:I448"/>
    <mergeCell ref="H449:I449"/>
    <mergeCell ref="H450:I450"/>
    <mergeCell ref="H451:I451"/>
    <mergeCell ref="H452:I452"/>
    <mergeCell ref="H453:I453"/>
    <mergeCell ref="H454:I454"/>
    <mergeCell ref="H455:I455"/>
    <mergeCell ref="H456:I456"/>
    <mergeCell ref="H457:I457"/>
    <mergeCell ref="H458:I458"/>
    <mergeCell ref="H459:I459"/>
    <mergeCell ref="H460:I460"/>
    <mergeCell ref="H462:I462"/>
    <mergeCell ref="H463:I463"/>
    <mergeCell ref="H464:I464"/>
    <mergeCell ref="H465:I465"/>
    <mergeCell ref="H466:I466"/>
    <mergeCell ref="H467:I467"/>
    <mergeCell ref="H468:I468"/>
    <mergeCell ref="H469:I469"/>
    <mergeCell ref="H470:I470"/>
    <mergeCell ref="H471:I471"/>
    <mergeCell ref="H472:I472"/>
    <mergeCell ref="H473:I473"/>
    <mergeCell ref="H474:I474"/>
    <mergeCell ref="H475:I475"/>
    <mergeCell ref="H476:I476"/>
    <mergeCell ref="H477:I477"/>
    <mergeCell ref="H479:I479"/>
    <mergeCell ref="H480:I480"/>
    <mergeCell ref="H481:I481"/>
    <mergeCell ref="H482:I482"/>
    <mergeCell ref="H483:I483"/>
    <mergeCell ref="H484:I484"/>
    <mergeCell ref="H485:I485"/>
    <mergeCell ref="H486:I486"/>
    <mergeCell ref="H487:I487"/>
    <mergeCell ref="H488:I488"/>
    <mergeCell ref="H489:I489"/>
    <mergeCell ref="H490:I490"/>
    <mergeCell ref="H491:I491"/>
    <mergeCell ref="H492:I492"/>
    <mergeCell ref="H493:I493"/>
    <mergeCell ref="H494:I494"/>
    <mergeCell ref="H496:I496"/>
    <mergeCell ref="H497:I497"/>
    <mergeCell ref="H498:I498"/>
    <mergeCell ref="H499:I499"/>
    <mergeCell ref="H500:I500"/>
    <mergeCell ref="H501:I501"/>
    <mergeCell ref="H502:I502"/>
    <mergeCell ref="H503:I503"/>
    <mergeCell ref="H504:I504"/>
    <mergeCell ref="H505:I505"/>
    <mergeCell ref="H506:I506"/>
    <mergeCell ref="H507:I507"/>
    <mergeCell ref="H508:I508"/>
    <mergeCell ref="H509:I509"/>
    <mergeCell ref="H510:I510"/>
    <mergeCell ref="H511:I511"/>
    <mergeCell ref="H513:I513"/>
    <mergeCell ref="H514:I514"/>
    <mergeCell ref="H515:I515"/>
    <mergeCell ref="H516:I516"/>
    <mergeCell ref="H517:I517"/>
    <mergeCell ref="H518:I518"/>
    <mergeCell ref="H519:I519"/>
    <mergeCell ref="H520:I520"/>
    <mergeCell ref="H521:I521"/>
    <mergeCell ref="H522:I522"/>
    <mergeCell ref="H523:I523"/>
    <mergeCell ref="H524:I524"/>
    <mergeCell ref="H525:I525"/>
    <mergeCell ref="H526:I526"/>
    <mergeCell ref="H527:I527"/>
    <mergeCell ref="H528:I528"/>
    <mergeCell ref="H530:I530"/>
    <mergeCell ref="H531:I531"/>
    <mergeCell ref="H532:I532"/>
    <mergeCell ref="H533:I533"/>
    <mergeCell ref="H534:I534"/>
    <mergeCell ref="H535:I535"/>
    <mergeCell ref="H536:I536"/>
    <mergeCell ref="H537:I537"/>
    <mergeCell ref="H538:I538"/>
    <mergeCell ref="H539:I539"/>
    <mergeCell ref="H540:I540"/>
    <mergeCell ref="H541:I541"/>
    <mergeCell ref="H542:I542"/>
    <mergeCell ref="H543:I543"/>
    <mergeCell ref="H544:I544"/>
    <mergeCell ref="H545:I545"/>
    <mergeCell ref="F546:I546"/>
    <mergeCell ref="F547:I547"/>
    <mergeCell ref="H548:I548"/>
    <mergeCell ref="H549:I549"/>
    <mergeCell ref="H550:I550"/>
    <mergeCell ref="H551:I551"/>
    <mergeCell ref="H552:I552"/>
    <mergeCell ref="H553:I553"/>
    <mergeCell ref="H554:I554"/>
    <mergeCell ref="H555:I555"/>
    <mergeCell ref="H556:I556"/>
    <mergeCell ref="H557:I557"/>
    <mergeCell ref="H558:I558"/>
    <mergeCell ref="H559:I559"/>
    <mergeCell ref="H560:I560"/>
    <mergeCell ref="H561:I561"/>
    <mergeCell ref="H562:I562"/>
    <mergeCell ref="H564:I564"/>
    <mergeCell ref="H565:I565"/>
    <mergeCell ref="H566:I566"/>
    <mergeCell ref="H567:I567"/>
    <mergeCell ref="H568:I568"/>
    <mergeCell ref="H569:I569"/>
    <mergeCell ref="H570:I570"/>
    <mergeCell ref="H571:I571"/>
    <mergeCell ref="H572:I572"/>
    <mergeCell ref="H573:I573"/>
    <mergeCell ref="H574:I574"/>
    <mergeCell ref="H575:I575"/>
    <mergeCell ref="H576:I576"/>
    <mergeCell ref="H577:I577"/>
    <mergeCell ref="H578:I578"/>
    <mergeCell ref="H580:I580"/>
    <mergeCell ref="H581:I581"/>
    <mergeCell ref="H582:I582"/>
    <mergeCell ref="H583:I583"/>
    <mergeCell ref="H584:I584"/>
    <mergeCell ref="H585:I585"/>
    <mergeCell ref="H586:I586"/>
    <mergeCell ref="H587:I587"/>
    <mergeCell ref="H588:I588"/>
    <mergeCell ref="H589:I589"/>
    <mergeCell ref="H590:I590"/>
    <mergeCell ref="H591:I591"/>
    <mergeCell ref="H592:I592"/>
    <mergeCell ref="H593:I593"/>
    <mergeCell ref="H594:I594"/>
    <mergeCell ref="H596:I596"/>
    <mergeCell ref="H597:I597"/>
    <mergeCell ref="H598:I598"/>
    <mergeCell ref="H599:I599"/>
    <mergeCell ref="H600:I600"/>
    <mergeCell ref="H601:I601"/>
    <mergeCell ref="H602:I602"/>
    <mergeCell ref="H603:I603"/>
    <mergeCell ref="H604:I604"/>
    <mergeCell ref="H605:I605"/>
    <mergeCell ref="H606:I606"/>
    <mergeCell ref="H607:I607"/>
    <mergeCell ref="H608:I608"/>
    <mergeCell ref="H609:I609"/>
    <mergeCell ref="H610:I610"/>
    <mergeCell ref="H612:I612"/>
    <mergeCell ref="H613:I613"/>
    <mergeCell ref="H614:I614"/>
    <mergeCell ref="H615:I615"/>
    <mergeCell ref="H616:I616"/>
    <mergeCell ref="H617:I617"/>
    <mergeCell ref="H618:I618"/>
    <mergeCell ref="H619:I619"/>
    <mergeCell ref="H620:I620"/>
    <mergeCell ref="H621:I621"/>
    <mergeCell ref="H622:I622"/>
    <mergeCell ref="H623:I623"/>
    <mergeCell ref="H624:I624"/>
    <mergeCell ref="H625:I625"/>
    <mergeCell ref="H626:I626"/>
    <mergeCell ref="H628:I628"/>
    <mergeCell ref="H629:I629"/>
    <mergeCell ref="H630:I630"/>
    <mergeCell ref="H631:I631"/>
    <mergeCell ref="H632:I632"/>
    <mergeCell ref="H633:I633"/>
    <mergeCell ref="H634:I634"/>
    <mergeCell ref="H635:I635"/>
    <mergeCell ref="H636:I636"/>
    <mergeCell ref="H637:I637"/>
    <mergeCell ref="H638:I638"/>
    <mergeCell ref="H639:I639"/>
    <mergeCell ref="H640:I640"/>
    <mergeCell ref="H641:I641"/>
    <mergeCell ref="H642:I642"/>
    <mergeCell ref="H644:I644"/>
    <mergeCell ref="H645:I645"/>
    <mergeCell ref="H646:I646"/>
    <mergeCell ref="H647:I647"/>
    <mergeCell ref="H648:I648"/>
    <mergeCell ref="H649:I649"/>
    <mergeCell ref="H650:I650"/>
    <mergeCell ref="H651:I651"/>
    <mergeCell ref="H652:I652"/>
    <mergeCell ref="H653:I653"/>
    <mergeCell ref="H654:I654"/>
    <mergeCell ref="H655:I655"/>
    <mergeCell ref="H656:I656"/>
    <mergeCell ref="H657:I657"/>
    <mergeCell ref="H658:I658"/>
    <mergeCell ref="H660:I660"/>
    <mergeCell ref="H661:I661"/>
    <mergeCell ref="H662:I662"/>
    <mergeCell ref="H663:I663"/>
    <mergeCell ref="H664:I664"/>
    <mergeCell ref="H665:I665"/>
    <mergeCell ref="H666:I666"/>
    <mergeCell ref="H667:I667"/>
    <mergeCell ref="H668:I668"/>
    <mergeCell ref="H669:I669"/>
    <mergeCell ref="H670:I670"/>
    <mergeCell ref="H671:I671"/>
    <mergeCell ref="H672:I672"/>
    <mergeCell ref="H673:I673"/>
    <mergeCell ref="H674:I674"/>
    <mergeCell ref="H676:I676"/>
    <mergeCell ref="H677:I677"/>
    <mergeCell ref="H678:I678"/>
    <mergeCell ref="H679:I679"/>
    <mergeCell ref="H680:I680"/>
    <mergeCell ref="H681:I681"/>
    <mergeCell ref="H682:I682"/>
    <mergeCell ref="H683:I683"/>
    <mergeCell ref="H684:I684"/>
    <mergeCell ref="H685:I685"/>
    <mergeCell ref="H686:I686"/>
    <mergeCell ref="H687:I687"/>
    <mergeCell ref="H688:I688"/>
    <mergeCell ref="H689:I689"/>
    <mergeCell ref="H690:I690"/>
    <mergeCell ref="H692:I692"/>
    <mergeCell ref="H693:I693"/>
    <mergeCell ref="H694:I694"/>
    <mergeCell ref="H695:I695"/>
    <mergeCell ref="H696:I696"/>
    <mergeCell ref="H697:I697"/>
    <mergeCell ref="H698:I698"/>
    <mergeCell ref="H699:I699"/>
    <mergeCell ref="H700:I700"/>
    <mergeCell ref="H701:I701"/>
    <mergeCell ref="H702:I702"/>
    <mergeCell ref="H703:I703"/>
    <mergeCell ref="H704:I704"/>
    <mergeCell ref="H705:I705"/>
    <mergeCell ref="H706:I706"/>
    <mergeCell ref="H708:I708"/>
    <mergeCell ref="H709:I709"/>
    <mergeCell ref="H710:I710"/>
    <mergeCell ref="H711:I711"/>
    <mergeCell ref="H712:I712"/>
    <mergeCell ref="H713:I713"/>
    <mergeCell ref="H714:I714"/>
    <mergeCell ref="H715:I715"/>
    <mergeCell ref="H716:I716"/>
    <mergeCell ref="H717:I717"/>
    <mergeCell ref="H718:I718"/>
    <mergeCell ref="H719:I719"/>
    <mergeCell ref="H720:I720"/>
    <mergeCell ref="H721:I721"/>
    <mergeCell ref="H722:I722"/>
    <mergeCell ref="D723:I723"/>
    <mergeCell ref="E724:I724"/>
    <mergeCell ref="H726:I726"/>
    <mergeCell ref="H727:I727"/>
    <mergeCell ref="H728:I728"/>
    <mergeCell ref="H729:I729"/>
    <mergeCell ref="H730:I730"/>
    <mergeCell ref="H731:I731"/>
    <mergeCell ref="H732:I732"/>
    <mergeCell ref="H733:I733"/>
    <mergeCell ref="H734:I734"/>
    <mergeCell ref="H735:I735"/>
    <mergeCell ref="H736:I736"/>
    <mergeCell ref="H737:I737"/>
    <mergeCell ref="H738:I738"/>
    <mergeCell ref="H741:I741"/>
    <mergeCell ref="H742:I742"/>
    <mergeCell ref="H743:I743"/>
    <mergeCell ref="H744:I744"/>
    <mergeCell ref="H745:I745"/>
    <mergeCell ref="H746:I746"/>
    <mergeCell ref="H747:I747"/>
    <mergeCell ref="H748:I748"/>
    <mergeCell ref="H749:I749"/>
    <mergeCell ref="H750:I750"/>
    <mergeCell ref="H751:I751"/>
    <mergeCell ref="H752:I752"/>
    <mergeCell ref="E754:I754"/>
    <mergeCell ref="E757:I757"/>
    <mergeCell ref="E760:I760"/>
    <mergeCell ref="E763:I763"/>
    <mergeCell ref="D764:I764"/>
    <mergeCell ref="C765:I765"/>
    <mergeCell ref="D766:I766"/>
    <mergeCell ref="C767:I767"/>
    <mergeCell ref="D768:I768"/>
    <mergeCell ref="C769:I769"/>
    <mergeCell ref="D770:I770"/>
    <mergeCell ref="D771:I771"/>
    <mergeCell ref="D772:I772"/>
    <mergeCell ref="D773:I773"/>
    <mergeCell ref="D774:I774"/>
    <mergeCell ref="D775:I775"/>
    <mergeCell ref="C776:I776"/>
    <mergeCell ref="D777:I777"/>
    <mergeCell ref="D778:I778"/>
    <mergeCell ref="D779:I779"/>
    <mergeCell ref="C781:L781"/>
    <mergeCell ref="E32:E52"/>
    <mergeCell ref="E54:E74"/>
    <mergeCell ref="E76:E96"/>
    <mergeCell ref="E98:E115"/>
    <mergeCell ref="E117:E134"/>
    <mergeCell ref="E136:E154"/>
    <mergeCell ref="E156:E173"/>
    <mergeCell ref="E175:E192"/>
    <mergeCell ref="E194:E212"/>
    <mergeCell ref="E214:E232"/>
    <mergeCell ref="E234:E251"/>
    <mergeCell ref="E253:E270"/>
    <mergeCell ref="E272:E289"/>
    <mergeCell ref="E292:E307"/>
    <mergeCell ref="E309:E324"/>
    <mergeCell ref="E326:E341"/>
    <mergeCell ref="E343:E358"/>
    <mergeCell ref="E360:E375"/>
    <mergeCell ref="E377:E392"/>
    <mergeCell ref="E394:E409"/>
    <mergeCell ref="E411:E426"/>
    <mergeCell ref="E428:E443"/>
    <mergeCell ref="E445:E460"/>
    <mergeCell ref="E462:E477"/>
    <mergeCell ref="E479:E494"/>
    <mergeCell ref="E496:E511"/>
    <mergeCell ref="E513:E528"/>
    <mergeCell ref="E530:E545"/>
    <mergeCell ref="E548:E562"/>
    <mergeCell ref="E564:E578"/>
    <mergeCell ref="E580:E594"/>
    <mergeCell ref="E596:E610"/>
    <mergeCell ref="E612:E626"/>
    <mergeCell ref="E628:E642"/>
    <mergeCell ref="E644:E658"/>
    <mergeCell ref="E660:E674"/>
    <mergeCell ref="E676:E690"/>
    <mergeCell ref="E692:E706"/>
    <mergeCell ref="E708:E722"/>
    <mergeCell ref="E726:E738"/>
    <mergeCell ref="E741:E752"/>
    <mergeCell ref="F48:F49"/>
    <mergeCell ref="F70:F71"/>
    <mergeCell ref="F92:F93"/>
    <mergeCell ref="F150:F151"/>
    <mergeCell ref="F208:F209"/>
    <mergeCell ref="F228:F229"/>
    <mergeCell ref="F306:F307"/>
    <mergeCell ref="F323:F324"/>
    <mergeCell ref="F340:F341"/>
    <mergeCell ref="F357:F358"/>
    <mergeCell ref="F374:F375"/>
    <mergeCell ref="F391:F392"/>
    <mergeCell ref="F408:F409"/>
    <mergeCell ref="F425:F426"/>
    <mergeCell ref="F442:F443"/>
    <mergeCell ref="F459:F460"/>
    <mergeCell ref="F476:F477"/>
    <mergeCell ref="F493:F494"/>
    <mergeCell ref="F510:F511"/>
    <mergeCell ref="F527:F528"/>
    <mergeCell ref="F544:F545"/>
    <mergeCell ref="F737:F738"/>
    <mergeCell ref="G208:G209"/>
    <mergeCell ref="G228:G229"/>
    <mergeCell ref="G737:G738"/>
    <mergeCell ref="J32:J52"/>
    <mergeCell ref="J54:J74"/>
    <mergeCell ref="J76:J96"/>
    <mergeCell ref="J98:J115"/>
    <mergeCell ref="J117:J134"/>
    <mergeCell ref="J136:J154"/>
    <mergeCell ref="J156:J173"/>
    <mergeCell ref="J175:J192"/>
    <mergeCell ref="J194:J212"/>
    <mergeCell ref="J214:J232"/>
    <mergeCell ref="J234:J251"/>
    <mergeCell ref="J253:J270"/>
    <mergeCell ref="J272:J289"/>
    <mergeCell ref="J292:J307"/>
    <mergeCell ref="J309:J324"/>
    <mergeCell ref="J326:J341"/>
    <mergeCell ref="J343:J358"/>
    <mergeCell ref="J360:J375"/>
    <mergeCell ref="J377:J392"/>
    <mergeCell ref="J394:J409"/>
    <mergeCell ref="J411:J426"/>
    <mergeCell ref="J428:J443"/>
    <mergeCell ref="J445:J460"/>
    <mergeCell ref="J462:J477"/>
    <mergeCell ref="J479:J494"/>
    <mergeCell ref="J496:J511"/>
    <mergeCell ref="J513:J528"/>
    <mergeCell ref="J530:J545"/>
    <mergeCell ref="J548:J562"/>
    <mergeCell ref="J564:J578"/>
    <mergeCell ref="J580:J594"/>
    <mergeCell ref="J596:J610"/>
    <mergeCell ref="J612:J626"/>
    <mergeCell ref="J628:J642"/>
    <mergeCell ref="J644:J658"/>
    <mergeCell ref="J660:J674"/>
    <mergeCell ref="J676:J690"/>
    <mergeCell ref="J692:J706"/>
    <mergeCell ref="J708:J722"/>
    <mergeCell ref="J726:J738"/>
    <mergeCell ref="J741:J752"/>
    <mergeCell ref="K32:K52"/>
    <mergeCell ref="K54:K74"/>
    <mergeCell ref="K76:K96"/>
    <mergeCell ref="K98:K115"/>
    <mergeCell ref="K117:K134"/>
    <mergeCell ref="K136:K154"/>
    <mergeCell ref="K156:K173"/>
    <mergeCell ref="K175:K192"/>
    <mergeCell ref="K194:K212"/>
    <mergeCell ref="K214:K232"/>
    <mergeCell ref="K234:K251"/>
    <mergeCell ref="K253:K270"/>
    <mergeCell ref="K272:K289"/>
    <mergeCell ref="K292:K307"/>
    <mergeCell ref="K309:K324"/>
    <mergeCell ref="K326:K341"/>
    <mergeCell ref="K343:K358"/>
    <mergeCell ref="K360:K375"/>
    <mergeCell ref="K377:K392"/>
    <mergeCell ref="K394:K409"/>
    <mergeCell ref="K411:K426"/>
    <mergeCell ref="K428:K443"/>
    <mergeCell ref="K445:K460"/>
    <mergeCell ref="K462:K477"/>
    <mergeCell ref="K479:K494"/>
    <mergeCell ref="K496:K511"/>
    <mergeCell ref="K513:K528"/>
    <mergeCell ref="K530:K545"/>
    <mergeCell ref="K548:K562"/>
    <mergeCell ref="K564:K578"/>
    <mergeCell ref="K580:K594"/>
    <mergeCell ref="K596:K610"/>
    <mergeCell ref="K612:K626"/>
    <mergeCell ref="K628:K642"/>
    <mergeCell ref="K644:K658"/>
    <mergeCell ref="K660:K674"/>
    <mergeCell ref="K676:K690"/>
    <mergeCell ref="K692:K706"/>
    <mergeCell ref="K708:K722"/>
    <mergeCell ref="K726:K738"/>
    <mergeCell ref="K741:K752"/>
    <mergeCell ref="L32:L52"/>
    <mergeCell ref="L54:L74"/>
    <mergeCell ref="L76:L96"/>
    <mergeCell ref="L98:L115"/>
    <mergeCell ref="L117:L134"/>
    <mergeCell ref="L136:L154"/>
    <mergeCell ref="L156:L173"/>
    <mergeCell ref="L175:L192"/>
    <mergeCell ref="L194:L212"/>
    <mergeCell ref="L214:L232"/>
    <mergeCell ref="L234:L251"/>
    <mergeCell ref="L253:L270"/>
    <mergeCell ref="L272:L289"/>
    <mergeCell ref="L292:L307"/>
    <mergeCell ref="L309:L324"/>
    <mergeCell ref="L326:L341"/>
    <mergeCell ref="L343:L358"/>
    <mergeCell ref="L360:L375"/>
    <mergeCell ref="L377:L392"/>
    <mergeCell ref="L394:L409"/>
    <mergeCell ref="L411:L426"/>
    <mergeCell ref="L428:L443"/>
    <mergeCell ref="L445:L460"/>
    <mergeCell ref="L462:L477"/>
    <mergeCell ref="L479:L494"/>
    <mergeCell ref="L496:L511"/>
    <mergeCell ref="L513:L528"/>
    <mergeCell ref="L530:L545"/>
    <mergeCell ref="L548:L562"/>
    <mergeCell ref="L564:L578"/>
    <mergeCell ref="L580:L594"/>
    <mergeCell ref="L596:L610"/>
    <mergeCell ref="L612:L626"/>
    <mergeCell ref="L628:L642"/>
    <mergeCell ref="L644:L658"/>
    <mergeCell ref="L660:L674"/>
    <mergeCell ref="L676:L690"/>
    <mergeCell ref="L692:L706"/>
    <mergeCell ref="L708:L722"/>
    <mergeCell ref="L726:L738"/>
    <mergeCell ref="L741:L752"/>
    <mergeCell ref="M32:M52"/>
    <mergeCell ref="M54:M74"/>
    <mergeCell ref="M76:M96"/>
    <mergeCell ref="M98:M115"/>
    <mergeCell ref="M117:M134"/>
    <mergeCell ref="M136:M154"/>
    <mergeCell ref="M156:M173"/>
    <mergeCell ref="M175:M192"/>
    <mergeCell ref="M194:M212"/>
    <mergeCell ref="M214:M232"/>
    <mergeCell ref="M234:M251"/>
    <mergeCell ref="M253:M270"/>
    <mergeCell ref="M272:M289"/>
    <mergeCell ref="M292:M307"/>
    <mergeCell ref="M309:M324"/>
    <mergeCell ref="M326:M341"/>
    <mergeCell ref="M343:M358"/>
    <mergeCell ref="M360:M375"/>
    <mergeCell ref="M377:M392"/>
    <mergeCell ref="M394:M409"/>
    <mergeCell ref="M411:M426"/>
    <mergeCell ref="M428:M443"/>
    <mergeCell ref="M445:M460"/>
    <mergeCell ref="M462:M477"/>
    <mergeCell ref="M479:M494"/>
    <mergeCell ref="M496:M511"/>
    <mergeCell ref="M513:M528"/>
    <mergeCell ref="M530:M545"/>
    <mergeCell ref="M548:M562"/>
    <mergeCell ref="M564:M578"/>
    <mergeCell ref="M580:M594"/>
    <mergeCell ref="M596:M610"/>
    <mergeCell ref="M612:M626"/>
    <mergeCell ref="M628:M642"/>
    <mergeCell ref="M644:M658"/>
    <mergeCell ref="M660:M674"/>
    <mergeCell ref="M676:M690"/>
    <mergeCell ref="M692:M706"/>
    <mergeCell ref="M708:M722"/>
    <mergeCell ref="M726:M738"/>
    <mergeCell ref="M741:M752"/>
    <mergeCell ref="N32:N52"/>
    <mergeCell ref="N54:N74"/>
    <mergeCell ref="N76:N96"/>
    <mergeCell ref="N98:N115"/>
    <mergeCell ref="N117:N134"/>
    <mergeCell ref="N136:N154"/>
    <mergeCell ref="N156:N173"/>
    <mergeCell ref="N175:N192"/>
    <mergeCell ref="N194:N212"/>
    <mergeCell ref="N214:N232"/>
    <mergeCell ref="N234:N251"/>
    <mergeCell ref="N253:N270"/>
    <mergeCell ref="N272:N289"/>
    <mergeCell ref="N292:N307"/>
    <mergeCell ref="N309:N324"/>
    <mergeCell ref="N326:N341"/>
    <mergeCell ref="N343:N358"/>
    <mergeCell ref="N360:N375"/>
    <mergeCell ref="N377:N392"/>
    <mergeCell ref="N394:N409"/>
    <mergeCell ref="N411:N426"/>
    <mergeCell ref="N428:N443"/>
    <mergeCell ref="N445:N460"/>
    <mergeCell ref="N462:N477"/>
    <mergeCell ref="N479:N494"/>
    <mergeCell ref="N496:N511"/>
    <mergeCell ref="N513:N528"/>
    <mergeCell ref="N530:N545"/>
    <mergeCell ref="N548:N562"/>
    <mergeCell ref="N564:N578"/>
    <mergeCell ref="N580:N594"/>
    <mergeCell ref="N596:N610"/>
    <mergeCell ref="N612:N626"/>
    <mergeCell ref="N628:N642"/>
    <mergeCell ref="N644:N658"/>
    <mergeCell ref="N660:N674"/>
    <mergeCell ref="N676:N690"/>
    <mergeCell ref="N692:N706"/>
    <mergeCell ref="N708:N722"/>
    <mergeCell ref="N726:N738"/>
    <mergeCell ref="N741:N752"/>
    <mergeCell ref="O32:O52"/>
    <mergeCell ref="O54:O74"/>
    <mergeCell ref="O76:O96"/>
    <mergeCell ref="O98:O115"/>
    <mergeCell ref="O117:O134"/>
    <mergeCell ref="O136:O154"/>
    <mergeCell ref="O156:O173"/>
    <mergeCell ref="O175:O192"/>
    <mergeCell ref="O194:O212"/>
    <mergeCell ref="O214:O232"/>
    <mergeCell ref="O234:O251"/>
    <mergeCell ref="O253:O270"/>
    <mergeCell ref="O272:O289"/>
    <mergeCell ref="O292:O307"/>
    <mergeCell ref="O309:O324"/>
    <mergeCell ref="O326:O340"/>
    <mergeCell ref="O343:O358"/>
    <mergeCell ref="O360:O375"/>
    <mergeCell ref="O377:O392"/>
    <mergeCell ref="O394:O408"/>
    <mergeCell ref="O411:O425"/>
    <mergeCell ref="O428:O442"/>
    <mergeCell ref="O445:O459"/>
    <mergeCell ref="O462:O476"/>
    <mergeCell ref="O479:O494"/>
    <mergeCell ref="O496:O510"/>
    <mergeCell ref="O513:O528"/>
    <mergeCell ref="O530:O545"/>
    <mergeCell ref="O548:O562"/>
    <mergeCell ref="O564:O578"/>
    <mergeCell ref="O580:O594"/>
    <mergeCell ref="O596:O610"/>
    <mergeCell ref="O612:O626"/>
    <mergeCell ref="O628:O642"/>
    <mergeCell ref="O644:O658"/>
    <mergeCell ref="O660:O674"/>
    <mergeCell ref="O676:O690"/>
    <mergeCell ref="O692:O706"/>
    <mergeCell ref="O708:O722"/>
    <mergeCell ref="P32:P52"/>
    <mergeCell ref="P54:P74"/>
    <mergeCell ref="P76:P96"/>
    <mergeCell ref="P98:P115"/>
    <mergeCell ref="P117:P134"/>
    <mergeCell ref="P136:P154"/>
    <mergeCell ref="P156:P173"/>
    <mergeCell ref="P175:P192"/>
    <mergeCell ref="P194:P212"/>
    <mergeCell ref="P214:P232"/>
    <mergeCell ref="P234:P251"/>
    <mergeCell ref="P253:P270"/>
    <mergeCell ref="P272:P289"/>
    <mergeCell ref="P292:P307"/>
    <mergeCell ref="P309:P324"/>
    <mergeCell ref="P326:P340"/>
    <mergeCell ref="P343:P358"/>
    <mergeCell ref="P360:P375"/>
    <mergeCell ref="P377:P392"/>
    <mergeCell ref="P394:P408"/>
    <mergeCell ref="P411:P425"/>
    <mergeCell ref="P428:P442"/>
    <mergeCell ref="P445:P459"/>
    <mergeCell ref="P462:P476"/>
    <mergeCell ref="P479:P493"/>
    <mergeCell ref="P496:P510"/>
    <mergeCell ref="P513:P527"/>
    <mergeCell ref="P530:P544"/>
    <mergeCell ref="P548:P562"/>
    <mergeCell ref="P564:P578"/>
    <mergeCell ref="P580:P594"/>
    <mergeCell ref="P596:P610"/>
    <mergeCell ref="P612:P626"/>
    <mergeCell ref="P628:P642"/>
    <mergeCell ref="P644:P658"/>
    <mergeCell ref="P660:P674"/>
    <mergeCell ref="P676:P690"/>
    <mergeCell ref="P692:P706"/>
    <mergeCell ref="P708:P722"/>
    <mergeCell ref="P726:P738"/>
    <mergeCell ref="P741:P752"/>
    <mergeCell ref="Q32:Q52"/>
    <mergeCell ref="Q54:Q74"/>
    <mergeCell ref="Q76:Q96"/>
    <mergeCell ref="Q98:Q115"/>
    <mergeCell ref="Q117:Q134"/>
    <mergeCell ref="Q136:Q154"/>
    <mergeCell ref="Q156:Q173"/>
    <mergeCell ref="Q175:Q192"/>
    <mergeCell ref="Q194:Q212"/>
    <mergeCell ref="Q214:Q232"/>
    <mergeCell ref="Q234:Q251"/>
    <mergeCell ref="Q253:Q270"/>
    <mergeCell ref="Q272:Q289"/>
    <mergeCell ref="Q292:Q307"/>
    <mergeCell ref="Q309:Q324"/>
    <mergeCell ref="Q326:Q340"/>
    <mergeCell ref="Q343:Q358"/>
    <mergeCell ref="Q360:Q375"/>
    <mergeCell ref="Q377:Q392"/>
    <mergeCell ref="Q394:Q408"/>
    <mergeCell ref="Q411:Q425"/>
    <mergeCell ref="Q428:Q442"/>
    <mergeCell ref="Q445:Q459"/>
    <mergeCell ref="Q462:Q476"/>
    <mergeCell ref="Q479:Q493"/>
    <mergeCell ref="Q496:Q510"/>
    <mergeCell ref="Q513:Q527"/>
    <mergeCell ref="Q530:Q544"/>
    <mergeCell ref="Q548:Q562"/>
    <mergeCell ref="Q564:Q578"/>
    <mergeCell ref="Q580:Q594"/>
    <mergeCell ref="Q596:Q610"/>
    <mergeCell ref="Q612:Q626"/>
    <mergeCell ref="Q628:Q642"/>
    <mergeCell ref="Q644:Q658"/>
    <mergeCell ref="Q660:Q674"/>
    <mergeCell ref="Q676:Q690"/>
    <mergeCell ref="Q692:Q706"/>
    <mergeCell ref="Q708:Q722"/>
    <mergeCell ref="Q726:Q738"/>
    <mergeCell ref="Q741:Q752"/>
  </mergeCells>
  <hyperlinks>
    <hyperlink ref="H43" r:id="rId1" display="http://www.pertanika.upm.edu.my/resources/files/Pertanika%20PAPERS/JTAS%20Vol.%2041%20(3)%20Aug.%202018/20%20JTAS-1261-2017.pdf"/>
    <hyperlink ref="H48" r:id="rId2" display="https://www.scimagojr.com/journalsearch.php?q=15500154710&amp;tip=sid&amp;clean=0"/>
    <hyperlink ref="H64" r:id="rId3" display="https://scialert.net/abstract/?doi=pjbs.2020.769.775"/>
    <hyperlink ref="H65" r:id="rId4" display="https://scialert.net/qredirect.php?doi=pjbs.2020.769.775&amp;linkid=pdf"/>
    <hyperlink ref="H166" r:id="rId5" display="http://www.ijcrbp.com/abstractview.php?ID=378&amp;vol=4-9-2017&amp;SNo=1"/>
    <hyperlink ref="H167" r:id="rId6" display="http://www.ijcrbp.com/4-9-2017/Kuntum%20Khaira%20Ummah,%20et%20al.pdf"/>
    <hyperlink ref="H558" r:id="rId7" display="http://jbioua.fmipa.unand.ac.id/index.php/jbioua/article/view/144"/>
    <hyperlink ref="H559" r:id="rId8" display="http://jbioua.fmipa.unand.ac.id/index.php/jbioua/article/view/144/136"/>
    <hyperlink ref="H575" r:id="rId9" display="http://jbioua.fmipa.unand.ac.id/index.php/jbioua/article/view/146/138"/>
    <hyperlink ref="H654" r:id="rId10" display="http://journal.uinjkt.ac.id/index.php/kauniyah/article/view/3250"/>
    <hyperlink ref="H655" r:id="rId11" display="http://journal.uinjkt.ac.id/index.php/kauniyah/article/view/3250/pdf"/>
    <hyperlink ref="H574" r:id="rId12" display="http://jbioua.fmipa.unand.ac.id/index.php/jbioua/article/view/146"/>
    <hyperlink ref="H70" r:id="rId13" display="https://www.scimagojr.com/journalsearch.php?q=3900148614&amp;tip=sid&amp;clean=0"/>
    <hyperlink ref="H42" r:id="rId14" display="http://www.pertanika.upm.edu.my/pjtas/browse/archives?article=JTAS-1261-2017"/>
    <hyperlink ref="H150" r:id="rId15" display="https://www.scimagojr.com/journalsearch.php?q=19700201521&amp;tip=sid&amp;clean=0"/>
    <hyperlink ref="H107" r:id="rId16" display="http://dx.doi.org/10.4172/2329-8901.1000113"/>
    <hyperlink ref="H63" r:id="rId17" display="https://dx.doi.org/10.3923/pjbs.2020.769.775"/>
    <hyperlink ref="H127" r:id="rId18" display="http://ijaseit.insightsociety.org/index.php?option=com_content&amp;view=article&amp;id=9&amp;Itemid=1&amp;article_id=418"/>
    <hyperlink ref="H128" r:id="rId19" display="http://www.insightsociety.org/ojaseit/index.php/ijaseit/article/download/418/461"/>
    <hyperlink ref="H131" r:id="rId20" display="https://www.scimagojr.com/journalsearch.php?q=21100463068&amp;tip=sid&amp;clean=0"/>
    <hyperlink ref="H126" r:id="rId21" display="http://dx.doi.org/10.18517/ijaseit.4.4.418"/>
    <hyperlink ref="H112" r:id="rId22" display="https://journals.indexcopernicus.com/search/details?jmlId=24786075&amp;org=Journal%20of%20Probiotics%20andamp%20Health,p24786075,3.html"/>
    <hyperlink ref="H147" r:id="rId23" display="https://www.jocpr.com/articles/production-of-asiaticoside-from-hairy-roots-culture-of-pegagan-centella-asiatica-l-urban-using-chitosan-and-its-derivate.pdf"/>
    <hyperlink ref="H146" r:id="rId24" display="https://www.jocpr.com/archive/jocpr-volume-8-issue-2-year-2016.html"/>
    <hyperlink ref="H151" r:id="rId25" display="https://www.scopus.com/authid/detail.uri?authorId=57191636466"/>
    <hyperlink ref="H165" r:id="rId26" display="https://doi.org/10.20546/ijcrbp.2017.409.001"/>
    <hyperlink ref="H170" r:id="rId27" display="https://journals.indexcopernicus.com/search/journal/issue?issueId=all&amp;journalId=47264"/>
    <hyperlink ref="H184" r:id="rId28" display="https://doi.org/10.3923/jbs.2019.218.223"/>
    <hyperlink ref="H189" r:id="rId29" display="https://www.scimagojr.com/journalsearch.php?q=3900148202&amp;tip=sid&amp;clean=0"/>
    <hyperlink ref="H185" r:id="rId30" display="https://scialert.net/abstract/?doi=jbs.2019.218.223"/>
    <hyperlink ref="H186" r:id="rId31" display="https://scialert.net/qredirect.php?doi=jbs.2019.218.223&amp;linkid=pdf"/>
    <hyperlink ref="H208" r:id="rId32" display="https://www.scimagojr.com/journalsearch.php?q=21100894501&amp;tip=sid&amp;clean=0"/>
    <hyperlink ref="H205" r:id="rId33" display="https://www.ijstr.org/final-print/feb2020/Influence-Of-Micronutrients-And-Terpenoid-Extract-Of-Centella-Asiatica-Applications-On-Growth-And-Yield-Of-Corn-Var-Lamuru.pdf"/>
    <hyperlink ref="H204" r:id="rId34" display="https://www.ijstr.org/paper-references.php?ref=IJSTR-0220-30670"/>
    <hyperlink ref="H229" r:id="rId25" display="https://www.scopus.com/authid/detail.uri?authorId=57191636466"/>
    <hyperlink ref="H228" r:id="rId32" display="https://www.scimagojr.com/journalsearch.php?q=21100894501&amp;tip=sid&amp;clean=0"/>
    <hyperlink ref="H225" r:id="rId35" display="https://www.ijstr.org/final-print/mar2020/Application-Of-Seaweed-Extract-Sargassum-Cristaefolium-And-Amino-Acid-To-Growth-And-Yield-Of-Upland-Rice-oryza-Sativa-L.pdf"/>
    <hyperlink ref="H224" r:id="rId36" display="https://www.ijstr.org/paper-references.php?ref=IJSTR-0320-31177"/>
    <hyperlink ref="H421" r:id="rId37" display="http://jbioua.fmipa.unand.ac.id/index.php/jbioua/article/view/250"/>
    <hyperlink ref="H422" r:id="rId38" display="http://jbioua.fmipa.unand.ac.id/index.php/jbioua/article/view/250/212"/>
    <hyperlink ref="H420" r:id="rId39" display="https://doi.org/10.25077/jbioua.7.1.6-13.2019"/>
    <hyperlink ref="H337" r:id="rId40" display="https://ojs.unud.ac.id/index.php/metamorfosa/article/view/34923/21126"/>
    <hyperlink ref="H336" r:id="rId41" display="https://ojs.unud.ac.id/index.php/metamorfosa/article/view/34923"/>
    <hyperlink ref="H335" r:id="rId42" display="https://doi.org/10.24843/metamorfosa.2017.v04.i02.p03"/>
    <hyperlink ref="H108" r:id="rId43" display="https://www.longdom.org/open-access/antimicrobial-properties-and-lactase-activities-from-selected-probiotic-emlactobacillus-brevis-emassociated-with-green-c-33456.html"/>
    <hyperlink ref="H438" r:id="rId44" display="http://jbioua.fmipa.unand.ac.id/index.php/jbioua/article/view/272"/>
    <hyperlink ref="H439" r:id="rId45" display="http://jbioua.fmipa.unand.ac.id/index.php/jbioua/article/view/272/226"/>
    <hyperlink ref="H437" r:id="rId46" display="https://doi.org/10.25077/jbioua.7.2.91-99.2019"/>
    <hyperlink ref="H455" r:id="rId47" display="http://jbioua.fmipa.unand.ac.id/index.php/jbioua/article/view/269"/>
    <hyperlink ref="H456" r:id="rId48" display="http://jbioua.fmipa.unand.ac.id/index.php/jbioua/article/view/269/223"/>
    <hyperlink ref="H454" r:id="rId49" display="https://doi.org/10.25077/jbioua.7.2.109-117.2019"/>
    <hyperlink ref="H472" r:id="rId50" display="http://jbioua.fmipa.unand.ac.id/index.php/jbioua/article/view/241"/>
    <hyperlink ref="H473" r:id="rId51" display="http://jbioua.fmipa.unand.ac.id/index.php/jbioua/article/view/241/239"/>
    <hyperlink ref="H471" r:id="rId52" display="https://doi.org/10.25077/jbioua.8.2.36-40.2020"/>
    <hyperlink ref="H686" r:id="rId53" display="http://jurnal.untad.ac.id/jurnal/index.php/Biocelebes/article/view/7383"/>
    <hyperlink ref="H687" r:id="rId54" display="http://jurnal.untad.ac.id/jurnal/index.php/Biocelebes/article/view/7383/5911"/>
    <hyperlink ref="H718" r:id="rId55" display="http://jbioua.fmipa.unand.ac.id/index.php/jbioua/article/view/203"/>
    <hyperlink ref="H719" r:id="rId56" display="http://jbioua.fmipa.unand.ac.id/index.php/jbioua/article/view/203/188"/>
    <hyperlink ref="H302" r:id="rId57" display="https://ojs.unud.ac.id/index.php/metamorfosa/article/view/29744"/>
    <hyperlink ref="H303" r:id="rId58" display="https://ojs.unud.ac.id/index.php/metamorfosa/article/view/29744/18353"/>
    <hyperlink ref="H301" r:id="rId59" display="https://doi.org/10.24843/metamorfosa.2017.v04.i01.p05"/>
    <hyperlink ref="H353" r:id="rId60" display="http://jbioua.fmipa.unand.ac.id/index.php/jbioua/article/view/213"/>
    <hyperlink ref="H354" r:id="rId61" display="http://jbioua.fmipa.unand.ac.id/index.php/jbioua/article/view/213/196"/>
    <hyperlink ref="H591" r:id="rId62" display="http://jbioua.fmipa.unand.ac.id/index.php/jbioua/article/view/115/107"/>
    <hyperlink ref="H590" r:id="rId63" display="http://jbioua.fmipa.unand.ac.id/index.php/jbioua/article/view/115"/>
    <hyperlink ref="H606" r:id="rId64" display="http://jbioua.fmipa.unand.ac.id/index.php/jbioua/article/view/154"/>
    <hyperlink ref="H607" r:id="rId65" display="http://jbioua.fmipa.unand.ac.id/index.php/jbioua/article/view/154/146"/>
    <hyperlink ref="H623" r:id="rId66" display="http://jbioua.fmipa.unand.ac.id/index.php/jbioua/article/view/164/156"/>
    <hyperlink ref="H622" r:id="rId67" display="http://jbioua.fmipa.unand.ac.id/index.php/jbioua/article/view/164"/>
    <hyperlink ref="H639" r:id="rId68" display="http://jbioua.fmipa.unand.ac.id/index.php/jbioua/article/view/166/158"/>
    <hyperlink ref="H638" r:id="rId69" display="http://jbioua.fmipa.unand.ac.id/index.php/jbioua/article/view/166"/>
    <hyperlink ref="H653" r:id="rId70" display="https://doi.org/10.15408/kauniyah.v9i1.3250"/>
    <hyperlink ref="H670" r:id="rId71" display="http://journal.uinjkt.ac.id/index.php/kauniyah/article/view/3253"/>
    <hyperlink ref="H671" r:id="rId72" display="http://journal.uinjkt.ac.id/index.php/kauniyah/article/view/3253/pdf"/>
    <hyperlink ref="H669" r:id="rId73" display="https://doi.org/10.15408/kauniyah.v9i1.3253"/>
    <hyperlink ref="H702" r:id="rId74" display="http://jurnal.untad.ac.id/jurnal/index.php/Biocelebes/article/view/7384"/>
    <hyperlink ref="H703" r:id="rId75" display="http://jurnal.untad.ac.id/jurnal/index.php/Biocelebes/article/view/7384/5912"/>
    <hyperlink ref="H319" r:id="rId76" display="https://ojs.unud.ac.id/index.php/metamorfosa/article/view/29884"/>
    <hyperlink ref="H320" r:id="rId77" display="https://ojs.unud.ac.id/index.php/metamorfosa/article/view/29884/18393"/>
    <hyperlink ref="H318" r:id="rId78" display="https://doi.org/10.24843/metamorfosa.2017.v04.i01.p17"/>
    <hyperlink ref="H371" r:id="rId79" display="http://jbioua.fmipa.unand.ac.id/index.php/jbioua/article/view/233/206"/>
    <hyperlink ref="H370" r:id="rId80" display="http://jbioua.fmipa.unand.ac.id/index.php/jbioua/article/view/233"/>
    <hyperlink ref="H387" r:id="rId81" display="http://jbioua.fmipa.unand.ac.id/index.php/jbioua/article/view/234"/>
    <hyperlink ref="H388" r:id="rId82" display="http://jbioua.fmipa.unand.ac.id/index.php/jbioua/article/view/234/207"/>
    <hyperlink ref="H511" r:id="rId83" display="https://sinta3.kemdikbud.go.id/journals/profile/6598"/>
    <hyperlink ref="H506" r:id="rId84" display="https://e-journal.undikma.ac.id/index.php/bioscientist/article/view/4249"/>
    <hyperlink ref="H507" r:id="rId85" display="https://e-journal.undikma.ac.id/index.php/bioscientist/article/view/4249/3004"/>
    <hyperlink ref="H243" r:id="rId86" display="http://dx.doi.org/10.52155/ijpsat.v30.2.4031"/>
    <hyperlink ref="H86" r:id="rId87" display="https://scialert.net/abstract/?doi=pjbs.2022.23.28"/>
    <hyperlink ref="H87" r:id="rId88" display="https://scialert.net/qredirect.php?doi=pjbs.2022.23.28&amp;linkid=pdf"/>
    <hyperlink ref="H85" r:id="rId89" display="https://dx.doi.org/10.3923/pjbs.2022.23.28"/>
    <hyperlink ref="H248" r:id="rId90" display="https://journals.indexcopernicus.com/search/details?id=44355"/>
    <hyperlink ref="H244" r:id="rId91" display="https://ijpsat.ijsht-journals.org/index.php/ijpsat/article/view/4031"/>
    <hyperlink ref="H245" r:id="rId92" display="https://ijpsat.ijsht-journals.org/index.php/ijpsat/article/view/4031/2471"/>
    <hyperlink ref="H263" r:id="rId93" display="https://eduvest.greenvest.co.id/index.php/edv/article/view/320"/>
    <hyperlink ref="H264" r:id="rId94" display="https://eduvest.greenvest.co.id/index.php/edv/article/view/320/502"/>
    <hyperlink ref="H262" r:id="rId95" display="https://doi.org/10.36418/edv.v2i2.320"/>
    <hyperlink ref="H267" r:id="rId96" display="https://journals.indexcopernicus.com/search/details?id=67825&amp;lang=en"/>
    <hyperlink ref="H404" r:id="rId97" display="http://jbioua.fmipa.unand.ac.id/index.php/jbioua/article/view/248"/>
    <hyperlink ref="H405" r:id="rId98" display="http://jbioua.fmipa.unand.ac.id/index.php/jbioua/article/view/248/211"/>
    <hyperlink ref="H403" r:id="rId99" display="https://doi.org/10.25077/jbioua.7.1.1-5.2019"/>
    <hyperlink ref="H528" r:id="rId100" display="https://sinta3.kemdikbud.go.id/journals/profile/6677"/>
    <hyperlink ref="H523" r:id="rId101" display="https://ejournal.unipas.ac.id/index.php/Agro/article/view/806"/>
    <hyperlink ref="H524" r:id="rId102" display="https://ejournal.unipas.ac.id/index.php/Agro/article/view/806/672"/>
    <hyperlink ref="H522" r:id="rId103" display="https://doi.org/10.37637/ab.v5i1.806"/>
    <hyperlink ref="H489" r:id="rId104" display="https://jurnalfkip.unram.ac.id/index.php/JBT/article/view/2842"/>
    <hyperlink ref="H490" r:id="rId105" display="https://jurnalfkip.unram.ac.id/index.php/JBT/article/view/2842/1916"/>
    <hyperlink ref="H488" r:id="rId106" display="https://doi.org/10.29303/jbt.v21i3.2842"/>
    <hyperlink ref="H109" r:id="rId107" display="http://repo.unand.ac.id/46122/1/Syukur_et.al.%2C%20J%20Prob%20Health%202013%2C1-4.pdf"/>
    <hyperlink ref="H731" r:id="rId108" display="https://iopscience.iop.org/article/10.1088/1755-1315/759/1/012029"/>
    <hyperlink ref="H738" r:id="rId109" display="https://www.scimagojr.com/journalsearch.php?q=19900195068&amp;tip=sid&amp;clean=0"/>
    <hyperlink ref="H733" r:id="rId110" display="https://iopscience.iop.org/article/10.1088/1755-1315/759/1/012029/pdf"/>
    <hyperlink ref="H409" r:id="rId111" display="https://sinta3.kemdikbud.go.id/journals/profile/363"/>
    <hyperlink ref="H341" r:id="rId112" display="https://sinta3.kemdikbud.go.id/journals/profile/4229"/>
    <hyperlink ref="H748" r:id="rId113" display="https://knepublishing.com/index.php/KnE-Engineering/article/view/4453/9131"/>
    <hyperlink ref="H746" r:id="rId114" display="https://knepublishing.com/index.php/KnE-Engineering/article/view/4453"/>
    <hyperlink ref="H286" r:id="rId115" display="https://journals.indexcopernicus.com/search/details?id=49755"/>
    <hyperlink ref="H282" r:id="rId116" display="https://www.journalajob.com/index.php/AJOB/article/view/30211"/>
    <hyperlink ref="H281" r:id="rId117" display="https://doi.org/10.9734/ajob/2022/v14i230211"/>
    <hyperlink ref="H283" r:id="rId118" display="https://www.journalajob.com/index.php/AJOB/article/view/30211/56670"/>
    <hyperlink ref="H426" r:id="rId111" display="https://sinta3.kemdikbud.go.id/journals/profile/363"/>
    <hyperlink ref="H443" r:id="rId111" display="https://sinta3.kemdikbud.go.id/journals/profile/363"/>
    <hyperlink ref="H460" r:id="rId111" display="https://sinta3.kemdikbud.go.id/journals/profile/363"/>
    <hyperlink ref="H477" r:id="rId111" display="https://sinta3.kemdikbud.go.id/journals/profile/363"/>
    <hyperlink ref="H494" r:id="rId119" display="https://sinta3.kemdikbud.go.id/journals/profile/3662"/>
    <hyperlink ref="H545" r:id="rId100" display="https://sinta3.kemdikbud.go.id/journals/profile/6677"/>
    <hyperlink ref="H540" r:id="rId120" display="https://ejournal2.unipas.ac.id/index.php/Agro/article/view/867"/>
    <hyperlink ref="H541" r:id="rId121" display="https://ejournal2.unipas.ac.id/index.php/Agro/article/view/867/728"/>
    <hyperlink ref="H539" r:id="rId122" display="https://doi.org/10.37637/ab.v5i2.867"/>
    <hyperlink ref="H505" r:id="rId123" display="https://doi.org/10.33394/bioscientist.v9i2.4249"/>
    <hyperlink ref="H307" r:id="rId112" display="https://sinta3.kemdikbud.go.id/journals/profile/4229"/>
    <hyperlink ref="H324" r:id="rId112" display="https://sinta3.kemdikbud.go.id/journals/profile/4229"/>
    <hyperlink ref="H392" r:id="rId111" display="https://sinta3.kemdikbud.go.id/journals/profile/363"/>
    <hyperlink ref="H375" r:id="rId111" display="https://sinta3.kemdikbud.go.id/journals/profile/363"/>
    <hyperlink ref="H358" r:id="rId111" display="https://sinta3.kemdikbud.go.id/journals/profile/363"/>
    <hyperlink ref="H209" r:id="rId25" display="https://www.scopus.com/authid/detail.uri?authorId=57191636466"/>
    <hyperlink ref="H71" r:id="rId124" display="https://www.scopus.com/sourceid/3900148614"/>
    <hyperlink ref="H92" r:id="rId13" display="https://www.scimagojr.com/journalsearch.php?q=3900148614&amp;tip=sid&amp;clean=0"/>
    <hyperlink ref="H93" r:id="rId124" display="https://www.scopus.com/sourceid/3900148614"/>
    <hyperlink ref="H47" r:id="rId125" display="https://drive.google.com/file/d/1AXQpbW5FVhm54tIElbE57KQzXoHQk04n/view?usp=sharing"/>
    <hyperlink ref="H69" r:id="rId126" display="https://drive.google.com/file/d/1gaA6NcPT8wtyfuhY_BODbxvxJLv8Hshn/view?usp=sharing"/>
    <hyperlink ref="H91" r:id="rId127" display="https://drive.google.com/file/d/1hyQQzmeV7-VXAknJ-SC_VOIE-8j_uNIw/view?usp=sharing"/>
    <hyperlink ref="H111" r:id="rId128" display="https://drive.google.com/file/d/14ofUfu46CXijX2oSL58mtWW1iCXGnx7U/view?usp=sharing"/>
    <hyperlink ref="H130" r:id="rId129" display="https://drive.google.com/file/d/1zxrj7gGSrtMBDRVlhMIOmG6u2FbWoQx6/view?usp=sharing"/>
    <hyperlink ref="H149" r:id="rId130" display="https://drive.google.com/file/d/1xni8Bthrr0F32p8ZRjuO5XKD2_ftsZeS/view?usp=sharing"/>
    <hyperlink ref="H169" r:id="rId131" display="https://drive.google.com/file/d/1YMBOeIor5X2GfUVT02TwdT_GGBhgqV0J/view?usp=sharing"/>
    <hyperlink ref="H188" r:id="rId132" display="https://drive.google.com/file/d/1NsRvnYK_b4OQSLClp0Vmi_6Nd2XU_fnb/view?usp=sharing"/>
    <hyperlink ref="H207" r:id="rId133" display="https://drive.google.com/file/d/1xn3u5fW1BQUPVdtxxXHoPHAsyQt9LTVT/view?usp=sharing"/>
    <hyperlink ref="H227" r:id="rId134" display="https://drive.google.com/file/d/1kj36otK9Db4hH7tMD-wuscZw90rw1RW0/view?usp=sharing"/>
    <hyperlink ref="H247" r:id="rId135" display="https://drive.google.com/file/d/1ofnr1DrPLV4Ci7foBFNcBmZjiSK_mHei/view?usp=sharing"/>
    <hyperlink ref="H266" r:id="rId136" display="https://drive.google.com/file/d/1UkHt7jkHpZC0FCjtjCLFWf0LEMK0IQB-/view?usp=sharing"/>
    <hyperlink ref="H285" r:id="rId137" display="https://drive.google.com/file/d/1WKEEJeJbPj3VGFQJM_LciSj9t_Wnjt-t/view?usp=sharing"/>
    <hyperlink ref="H735" r:id="rId138" display="https://drive.google.com/file/d/1nnp_HSFFlXcTzKY_2xDAuVidelh-hQzY/view?usp=sharing"/>
    <hyperlink ref="H750" r:id="rId139" display="https://drive.google.com/file/d/18NM1N5Fm_IrMr-YYW0P8WmgwHbpfgc-L/view?usp=sharing"/>
    <hyperlink ref="H46" r:id="rId140" display="https://drive.google.com/file/d/1LlM4VqXuSdIpZExyitCzN72YjQBQNTcM/view?usp=sharing"/>
    <hyperlink ref="H68" r:id="rId141" display="https://drive.google.com/file/d/1wH5jy-qR_Xrj24YAEkH8pSZXKAxBdY1H/view?usp=sharing"/>
    <hyperlink ref="H90" r:id="rId142" display="https://drive.google.com/file/d/1xOn6HJHP2BX1iIOcTK2M296GYvnVB3_i/view?usp=sharing"/>
    <hyperlink ref="H110" r:id="rId143" display="https://drive.google.com/file/d/1ac82eh1zaWCNbFFBpc1zc6rodjAOsD8y/view?usp=sharing"/>
    <hyperlink ref="H129" r:id="rId144" display="https://drive.google.com/file/d/1WMfgnUxe6pAlvPREayFBkPaOq3TGX6vc/view?usp=sharing"/>
    <hyperlink ref="H148" r:id="rId145" display="https://drive.google.com/file/d/1xvr3kI_PJSjM1zsEBEwM1QW0RaepHbok/view?usp=sharing"/>
    <hyperlink ref="H168" r:id="rId146" display="https://drive.google.com/file/d/1_3ClGkHFyBWFPEf81nEL816b8ZcBAHSv/view?usp=sharing"/>
    <hyperlink ref="H187" r:id="rId147" display="https://drive.google.com/file/d/19pUdEMtwbYFFY1BdOnO0VjJ47tRGytLB/view?usp=sharing"/>
    <hyperlink ref="H206" r:id="rId148" display="https://drive.google.com/file/d/1lxhoCidLxqc9zrfLx0r55GgOB35DSb7A/view?usp=sharing"/>
    <hyperlink ref="H226" r:id="rId149" display="https://drive.google.com/file/d/1eRysOVkOnXAriYPgemrz9nYFDYQJ7Btw/view?usp=sharing"/>
    <hyperlink ref="H246" r:id="rId150" display="https://drive.google.com/file/d/1uIxiNgosrOAikfTR55ZRKV_RsZSc3n7G/view?usp=sharing"/>
    <hyperlink ref="H265" r:id="rId151" display="https://drive.google.com/file/d/18sHUkL0NsaSOaJph4QJQWkpZ5mx-zDZ_/view?usp=sharing"/>
    <hyperlink ref="H284" r:id="rId152" display="https://drive.google.com/file/d/18nqw7j_ACdZlaVLrXTvvOYRQ3s4tMqSw/view?usp=sharing"/>
    <hyperlink ref="H304" r:id="rId153" display="https://drive.google.com/file/d/1qmWg_JhTmgBkl9kxHrfcgPJy4Nl1utjt/view?usp=sharing"/>
    <hyperlink ref="H321" r:id="rId154" display="https://drive.google.com/file/d/1QdVuI-lCvB7yAzwDA-cVMKseEX3I9Llb/view?usp=sharing"/>
    <hyperlink ref="H338" r:id="rId155" display="https://drive.google.com/file/d/1yabkLGdfRhrLQ1azLbbimI6YqBKMoxCF/view?usp=sharing"/>
    <hyperlink ref="H355" r:id="rId156" display="https://drive.google.com/file/d/1NFPKWXCYdfYefmBaFQQje3pHUcBihjUY/view?usp=sharing"/>
    <hyperlink ref="H372" r:id="rId157" display="https://drive.google.com/file/d/1-HsKEYoTm9FD3WZdE7RwFnRY_KZopsfo/view?usp=sharing"/>
    <hyperlink ref="H389" r:id="rId158" display="https://drive.google.com/file/d/1afH5z7YVQbm7aMn1GYNugMBzKS7DEqjN/view?usp=sharing"/>
    <hyperlink ref="H406" r:id="rId159" display="https://drive.google.com/file/d/19qjzDHkgBhX5pssGnYqgEOWOInvQrQD9/view?usp=sharing"/>
    <hyperlink ref="H423" r:id="rId160" display="https://drive.google.com/file/d/1ZK3KjrN86IezO_wER2SW1iC9H9xBaUiR/view?usp=sharing"/>
    <hyperlink ref="H440" r:id="rId161" display="https://drive.google.com/file/d/1FAiDXt9_rvhA9zHd8bM0xu0RZfQ5Fg-0/view?usp=sharing"/>
    <hyperlink ref="H457" r:id="rId162" display="https://drive.google.com/file/d/1Xxr_9Q_2_omby74_kngqPreg9pgS9K4V/view?usp=sharing"/>
    <hyperlink ref="H474" r:id="rId163" display="https://drive.google.com/file/d/1mBzNmYvgUcuNMLeM1LO6_E6hFna5PHYT/view?usp=sharing"/>
    <hyperlink ref="H491" r:id="rId164" display="https://drive.google.com/file/d/1eMQYjAzI9cRjgp1H4GE7kfsF4AwuowTd/view?usp=sharing"/>
    <hyperlink ref="H508" r:id="rId165" display="https://drive.google.com/file/d/1dXDTIpaNwjIhGiO9vjl4_U9bIDsuOd-Z/view?usp=sharing"/>
    <hyperlink ref="H525" r:id="rId166" display="https://drive.google.com/file/d/1nCLunts6erqwdMqAo9VBmU-SXrqocfbU/view?usp=sharing"/>
    <hyperlink ref="H542" r:id="rId167" display="https://drive.google.com/file/d/13J_7Fl420l0-dAdVW2ZykVkqxdw6Soed/view?usp=sharing"/>
    <hyperlink ref="H560" r:id="rId168" display="https://drive.google.com/file/d/1-YpAuoKR3wR-JAtmPWTC3qgs4zuZtbdV/view?usp=sharing"/>
    <hyperlink ref="H576" r:id="rId169" display="https://drive.google.com/file/d/1oCSvut9_KOyGOlogAruirc2rVP0dOL4U/view?usp=sharing"/>
    <hyperlink ref="H592" r:id="rId170" display="https://drive.google.com/file/d/1ku_VGDjr-pvW-6SfY2SoaMZoCBc17my0/view?usp=sharing"/>
    <hyperlink ref="H608" r:id="rId171" display="https://drive.google.com/file/d/1-TJrBMepbRvnifWD57kv27Lbhsq1l299/view?usp=sharing"/>
    <hyperlink ref="H624" r:id="rId172" display="https://drive.google.com/file/d/1ZTlnu76wf_WWeY6jkkBv0c5Pp60Q76aa/view?usp=sharing"/>
    <hyperlink ref="H640" r:id="rId173" display="https://drive.google.com/file/d/1wtuk_n6k8LtgiD9QK3yR-XZdAlMtsnTp/view?usp=sharing"/>
    <hyperlink ref="H656" r:id="rId174" display="https://drive.google.com/file/d/1z-kAna2l3uh6jIEvzHsk2jIKDHXHMf3z/view?usp=sharing"/>
    <hyperlink ref="H672" r:id="rId175" display="https://drive.google.com/file/d/1tj-it8e_POBoqc22QkCsusUf7ubOU1b2/view?usp=sharing"/>
    <hyperlink ref="H688" r:id="rId176" display="https://drive.google.com/file/d/1i1ik59h038bxXo8bb0UdzIlgYdCf7Jwj/view?usp=sharing"/>
    <hyperlink ref="H704" r:id="rId177" display="https://drive.google.com/file/d/1xlwcZ2F6FWmOdLIxWwBX-FMcWj_HkOcm/view?usp=sharing"/>
    <hyperlink ref="H720" r:id="rId178" display="https://drive.google.com/file/d/1FxBN3YTRB5GGRESRaKxMVdMgmHTRfFHn/view?usp=sharing"/>
    <hyperlink ref="H734" r:id="rId179" display="https://drive.google.com/file/d/1Xrfk8H0BB2s1LYug1294u1ZS1FqESYZ2/view?usp=sharing"/>
    <hyperlink ref="H749" r:id="rId180" display="https://drive.google.com/file/d/1Fs2bjFTanwt4fhS_nGmJvpEdc1yQ2fZs/view?usp=sharing"/>
  </hyperlinks>
  <pageMargins left="0.4" right="0.3" top="0.3" bottom="0.3" header="0" footer="0"/>
  <pageSetup paperSize="9" scale="55" firstPageNumber="59" fitToHeight="0" orientation="portrait" useFirstPageNumber="1" horizontalDpi="300" verticalDpi="300"/>
  <headerFooter/>
  <rowBreaks count="10" manualBreakCount="10">
    <brk id="75" max="13" man="1"/>
    <brk id="135" max="13" man="1"/>
    <brk id="213" max="13" man="1"/>
    <brk id="289" max="13" man="1"/>
    <brk id="359" max="13" man="1"/>
    <brk id="444" max="13" man="1"/>
    <brk id="529" max="13" man="1"/>
    <brk id="595" max="13" man="1"/>
    <brk id="675" max="13" man="1"/>
    <brk id="739" max="1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N91"/>
  <sheetViews>
    <sheetView view="pageBreakPreview" zoomScale="85" zoomScaleNormal="100" workbookViewId="0">
      <selection activeCell="N15" sqref="N15"/>
    </sheetView>
  </sheetViews>
  <sheetFormatPr defaultColWidth="9.14285714285714" defaultRowHeight="15" customHeight="1"/>
  <cols>
    <col min="1" max="1" width="4.42857142857143" style="117" customWidth="1"/>
    <col min="2" max="2" width="3.28571428571429" style="117" customWidth="1"/>
    <col min="3" max="3" width="3.14285714285714" style="117" customWidth="1"/>
    <col min="4" max="4" width="3.42857142857143" style="117" customWidth="1"/>
    <col min="5" max="5" width="26" style="117" customWidth="1"/>
    <col min="6" max="6" width="1.85714285714286" style="117" customWidth="1"/>
    <col min="7" max="7" width="18.1428571428571" style="117" customWidth="1"/>
    <col min="8" max="8" width="12.5714285714286" style="117" customWidth="1"/>
    <col min="9" max="9" width="11.7142857142857" style="117" customWidth="1"/>
    <col min="10" max="10" width="11.2857142857143" style="117" customWidth="1"/>
    <col min="11" max="11" width="8.28571428571429" style="117" customWidth="1"/>
    <col min="12" max="12" width="9.57142857142857" style="117" customWidth="1"/>
    <col min="13" max="13" width="16.5714285714286" style="117" customWidth="1"/>
    <col min="14" max="14" width="24.5714285714286" style="117" customWidth="1"/>
    <col min="15" max="16384" width="9.14285714285714" style="117"/>
  </cols>
  <sheetData>
    <row r="1" customHeight="1" spans="1:14">
      <c r="A1" s="123" t="s">
        <v>377</v>
      </c>
      <c r="B1" s="123"/>
      <c r="C1" s="123"/>
      <c r="D1" s="123"/>
      <c r="E1" s="123"/>
      <c r="F1" s="123"/>
      <c r="G1" s="123"/>
      <c r="H1" s="123"/>
      <c r="I1" s="123"/>
      <c r="J1" s="123"/>
      <c r="K1" s="123"/>
      <c r="L1" s="123"/>
      <c r="M1" s="123"/>
      <c r="N1" s="123"/>
    </row>
    <row r="2" customHeight="1" spans="1:14">
      <c r="A2" s="123" t="s">
        <v>1628</v>
      </c>
      <c r="B2" s="123"/>
      <c r="C2" s="123"/>
      <c r="D2" s="123"/>
      <c r="E2" s="123"/>
      <c r="F2" s="123"/>
      <c r="G2" s="123"/>
      <c r="H2" s="123"/>
      <c r="I2" s="123"/>
      <c r="J2" s="123"/>
      <c r="K2" s="123"/>
      <c r="L2" s="123"/>
      <c r="M2" s="123"/>
      <c r="N2" s="123"/>
    </row>
    <row r="3" customHeight="1" spans="1:14">
      <c r="A3" s="119"/>
      <c r="B3" s="119"/>
      <c r="C3" s="119"/>
      <c r="D3" s="119"/>
      <c r="E3" s="119"/>
      <c r="F3" s="119"/>
      <c r="G3" s="119"/>
      <c r="H3" s="119"/>
      <c r="I3" s="177"/>
      <c r="J3" s="119"/>
      <c r="K3" s="178"/>
      <c r="L3" s="178"/>
      <c r="M3" s="119"/>
      <c r="N3" s="119"/>
    </row>
    <row r="4" spans="1:14">
      <c r="A4" s="124" t="s">
        <v>379</v>
      </c>
      <c r="B4" s="124"/>
      <c r="C4" s="119"/>
      <c r="D4" s="125"/>
      <c r="E4" s="125"/>
      <c r="F4" s="125"/>
      <c r="G4" s="119"/>
      <c r="H4" s="119"/>
      <c r="I4" s="177"/>
      <c r="J4" s="119"/>
      <c r="K4" s="178"/>
      <c r="L4" s="178"/>
      <c r="M4" s="119"/>
      <c r="N4" s="119"/>
    </row>
    <row r="5" customHeight="1" spans="1:14">
      <c r="A5" s="119"/>
      <c r="B5" s="119"/>
      <c r="C5" s="119" t="s">
        <v>380</v>
      </c>
      <c r="D5" s="119"/>
      <c r="E5" s="119"/>
      <c r="F5" s="119" t="s">
        <v>123</v>
      </c>
      <c r="G5" s="182" t="str">
        <f>PENDIDIKAN!F5</f>
        <v>Dr. Wilson Novarino, M.Si.</v>
      </c>
      <c r="H5" s="182"/>
      <c r="I5" s="182"/>
      <c r="J5" s="182"/>
      <c r="K5" s="178"/>
      <c r="L5" s="178"/>
      <c r="M5" s="119"/>
      <c r="N5" s="119"/>
    </row>
    <row r="6" customHeight="1" spans="1:14">
      <c r="A6" s="119"/>
      <c r="B6" s="119"/>
      <c r="C6" s="119" t="s">
        <v>381</v>
      </c>
      <c r="D6" s="119"/>
      <c r="E6" s="119"/>
      <c r="F6" s="119" t="s">
        <v>123</v>
      </c>
      <c r="G6" s="182" t="str">
        <f>PENDIDIKAN!F6</f>
        <v>19711103 199802 1 001</v>
      </c>
      <c r="H6" s="182"/>
      <c r="I6" s="182"/>
      <c r="J6" s="182"/>
      <c r="K6" s="178"/>
      <c r="L6" s="178"/>
      <c r="M6" s="119"/>
      <c r="N6" s="119"/>
    </row>
    <row r="7" spans="1:14">
      <c r="A7" s="119"/>
      <c r="B7" s="119"/>
      <c r="C7" s="119" t="s">
        <v>383</v>
      </c>
      <c r="D7" s="119"/>
      <c r="E7" s="119"/>
      <c r="F7" s="119" t="s">
        <v>123</v>
      </c>
      <c r="G7" s="182" t="str">
        <f>PENDIDIKAN!F7</f>
        <v>Penata Tk. I / III.d</v>
      </c>
      <c r="H7" s="182"/>
      <c r="I7" s="182"/>
      <c r="J7" s="182"/>
      <c r="K7" s="180"/>
      <c r="L7" s="180"/>
      <c r="M7" s="120" t="s">
        <v>0</v>
      </c>
      <c r="N7" s="120"/>
    </row>
    <row r="8" spans="1:14">
      <c r="A8" s="119"/>
      <c r="B8" s="119"/>
      <c r="C8" s="119" t="s">
        <v>385</v>
      </c>
      <c r="D8" s="119"/>
      <c r="E8" s="119"/>
      <c r="F8" s="119" t="s">
        <v>123</v>
      </c>
      <c r="G8" s="127" t="str">
        <f>PENDIDIKAN!F8</f>
        <v>Ketua Departemen Biologi </v>
      </c>
      <c r="H8" s="127"/>
      <c r="I8" s="127"/>
      <c r="J8" s="127"/>
      <c r="K8" s="127"/>
      <c r="L8" s="127"/>
      <c r="M8" s="127"/>
      <c r="N8" s="127"/>
    </row>
    <row r="9" spans="1:14">
      <c r="A9" s="119"/>
      <c r="B9" s="119"/>
      <c r="C9" s="119" t="s">
        <v>91</v>
      </c>
      <c r="D9" s="119"/>
      <c r="E9" s="119"/>
      <c r="F9" s="119" t="s">
        <v>123</v>
      </c>
      <c r="G9" s="126" t="str">
        <f>PENDIDIKAN!F9</f>
        <v>Fakultas MIPA Universitas Andalas</v>
      </c>
      <c r="H9" s="126"/>
      <c r="I9" s="126"/>
      <c r="J9" s="126"/>
      <c r="K9" s="178"/>
      <c r="L9" s="178"/>
      <c r="M9" s="119"/>
      <c r="N9" s="119"/>
    </row>
    <row r="10" spans="1:14">
      <c r="A10" s="119"/>
      <c r="B10" s="119"/>
      <c r="C10" s="119"/>
      <c r="D10" s="119"/>
      <c r="E10" s="119"/>
      <c r="F10" s="119"/>
      <c r="G10" s="126"/>
      <c r="H10" s="126"/>
      <c r="I10" s="126"/>
      <c r="J10" s="126"/>
      <c r="K10" s="178"/>
      <c r="L10" s="178"/>
      <c r="M10" s="119"/>
      <c r="N10" s="119"/>
    </row>
    <row r="11" spans="1:14">
      <c r="A11" s="124" t="s">
        <v>386</v>
      </c>
      <c r="B11" s="124"/>
      <c r="C11" s="119"/>
      <c r="D11" s="125"/>
      <c r="E11" s="125"/>
      <c r="F11" s="125"/>
      <c r="G11" s="119"/>
      <c r="H11" s="119"/>
      <c r="I11" s="177"/>
      <c r="J11" s="119"/>
      <c r="K11" s="178"/>
      <c r="L11" s="178"/>
      <c r="M11" s="119"/>
      <c r="N11" s="119"/>
    </row>
    <row r="12" spans="1:14">
      <c r="A12" s="119"/>
      <c r="B12" s="119"/>
      <c r="C12" s="119" t="s">
        <v>63</v>
      </c>
      <c r="D12" s="119"/>
      <c r="E12" s="119"/>
      <c r="F12" s="119" t="s">
        <v>123</v>
      </c>
      <c r="G12" s="182" t="str">
        <f>PENDIDIKAN!F12</f>
        <v>Dr. Zozy Aneloi Noli, MP.</v>
      </c>
      <c r="H12" s="182"/>
      <c r="I12" s="182"/>
      <c r="J12" s="182"/>
      <c r="K12" s="178"/>
      <c r="L12" s="178"/>
      <c r="M12" s="119"/>
      <c r="N12" s="119"/>
    </row>
    <row r="13" spans="1:14">
      <c r="A13" s="119"/>
      <c r="B13" s="119"/>
      <c r="C13" s="119" t="s">
        <v>387</v>
      </c>
      <c r="D13" s="119"/>
      <c r="E13" s="119"/>
      <c r="F13" s="119" t="s">
        <v>123</v>
      </c>
      <c r="G13" s="182" t="str">
        <f>PENDIDIKAN!F13</f>
        <v>19640826 199103 2 002</v>
      </c>
      <c r="H13" s="182"/>
      <c r="I13" s="182"/>
      <c r="J13" s="182"/>
      <c r="K13" s="178"/>
      <c r="L13" s="178"/>
      <c r="M13" s="119"/>
      <c r="N13" s="119"/>
    </row>
    <row r="14" spans="1:14">
      <c r="A14" s="119"/>
      <c r="B14" s="119"/>
      <c r="C14" s="119" t="s">
        <v>383</v>
      </c>
      <c r="D14" s="119"/>
      <c r="E14" s="119"/>
      <c r="F14" s="119" t="s">
        <v>123</v>
      </c>
      <c r="G14" s="182" t="str">
        <f>PENDIDIKAN!F14</f>
        <v>Penata Tk. I / III.d</v>
      </c>
      <c r="H14" s="182"/>
      <c r="I14" s="182"/>
      <c r="J14" s="182"/>
      <c r="K14" s="180"/>
      <c r="L14" s="180"/>
      <c r="M14" s="120"/>
      <c r="N14" s="120"/>
    </row>
    <row r="15" spans="1:14">
      <c r="A15" s="119"/>
      <c r="B15" s="119"/>
      <c r="C15" s="119" t="s">
        <v>385</v>
      </c>
      <c r="D15" s="119"/>
      <c r="E15" s="119"/>
      <c r="F15" s="119" t="s">
        <v>123</v>
      </c>
      <c r="G15" s="127" t="str">
        <f>PENDIDIKAN!F15</f>
        <v>Lektor Kepala</v>
      </c>
      <c r="H15" s="127"/>
      <c r="I15" s="127"/>
      <c r="J15" s="127"/>
      <c r="K15" s="127"/>
      <c r="L15" s="127"/>
      <c r="M15" s="127"/>
      <c r="N15" s="127"/>
    </row>
    <row r="16" spans="1:14">
      <c r="A16" s="119"/>
      <c r="B16" s="119"/>
      <c r="C16" s="119" t="s">
        <v>91</v>
      </c>
      <c r="D16" s="119"/>
      <c r="E16" s="119"/>
      <c r="F16" s="119" t="s">
        <v>123</v>
      </c>
      <c r="G16" s="126" t="str">
        <f>PENDIDIKAN!F16</f>
        <v>Fakultas MIPA Universitas Andalas</v>
      </c>
      <c r="H16" s="126"/>
      <c r="I16" s="126"/>
      <c r="J16" s="126"/>
      <c r="K16" s="178"/>
      <c r="L16" s="178"/>
      <c r="M16" s="119"/>
      <c r="N16" s="119"/>
    </row>
    <row r="17" customHeight="1" spans="1:14">
      <c r="A17" s="119"/>
      <c r="B17" s="119"/>
      <c r="C17" s="119"/>
      <c r="D17" s="119"/>
      <c r="E17" s="119"/>
      <c r="F17" s="119"/>
      <c r="G17" s="119"/>
      <c r="H17" s="119"/>
      <c r="I17" s="177"/>
      <c r="J17" s="119"/>
      <c r="K17" s="178"/>
      <c r="L17" s="178"/>
      <c r="M17" s="119"/>
      <c r="N17" s="119"/>
    </row>
    <row r="18" customHeight="1" spans="1:14">
      <c r="A18" s="128" t="s">
        <v>1629</v>
      </c>
      <c r="B18" s="128"/>
      <c r="C18" s="128"/>
      <c r="D18" s="128"/>
      <c r="E18" s="128"/>
      <c r="F18" s="128"/>
      <c r="G18" s="128"/>
      <c r="H18" s="128"/>
      <c r="I18" s="128"/>
      <c r="J18" s="128"/>
      <c r="K18" s="128"/>
      <c r="L18" s="128"/>
      <c r="M18" s="128"/>
      <c r="N18" s="128"/>
    </row>
    <row r="19" customHeight="1" spans="1:14">
      <c r="A19" s="129"/>
      <c r="B19" s="129"/>
      <c r="C19" s="130"/>
      <c r="D19" s="130"/>
      <c r="E19" s="130"/>
      <c r="F19" s="130"/>
      <c r="G19" s="130"/>
      <c r="H19" s="130"/>
      <c r="I19" s="183"/>
      <c r="J19" s="184"/>
      <c r="K19" s="178"/>
      <c r="L19" s="178"/>
      <c r="M19" s="119"/>
      <c r="N19" s="119"/>
    </row>
    <row r="20" ht="45.75" customHeight="1" spans="1:14">
      <c r="A20" s="131" t="s">
        <v>3</v>
      </c>
      <c r="B20" s="132" t="s">
        <v>392</v>
      </c>
      <c r="C20" s="133"/>
      <c r="D20" s="133"/>
      <c r="E20" s="133"/>
      <c r="F20" s="133"/>
      <c r="G20" s="133"/>
      <c r="H20" s="131" t="s">
        <v>393</v>
      </c>
      <c r="I20" s="131" t="s">
        <v>394</v>
      </c>
      <c r="J20" s="131" t="s">
        <v>395</v>
      </c>
      <c r="K20" s="131" t="s">
        <v>396</v>
      </c>
      <c r="L20" s="131" t="s">
        <v>397</v>
      </c>
      <c r="M20" s="131" t="s">
        <v>398</v>
      </c>
      <c r="N20" s="185" t="s">
        <v>399</v>
      </c>
    </row>
    <row r="21" spans="1:14">
      <c r="A21" s="134">
        <v>1</v>
      </c>
      <c r="B21" s="135">
        <v>2</v>
      </c>
      <c r="C21" s="136"/>
      <c r="D21" s="136"/>
      <c r="E21" s="136"/>
      <c r="F21" s="136"/>
      <c r="G21" s="136"/>
      <c r="H21" s="134">
        <v>3</v>
      </c>
      <c r="I21" s="131">
        <v>4</v>
      </c>
      <c r="J21" s="134">
        <v>5</v>
      </c>
      <c r="K21" s="134">
        <v>6</v>
      </c>
      <c r="L21" s="134">
        <v>7</v>
      </c>
      <c r="M21" s="134">
        <v>8</v>
      </c>
      <c r="N21" s="271">
        <v>9</v>
      </c>
    </row>
    <row r="22" ht="33" customHeight="1" spans="1:14">
      <c r="A22" s="247" t="s">
        <v>288</v>
      </c>
      <c r="B22" s="138" t="s">
        <v>289</v>
      </c>
      <c r="C22" s="139"/>
      <c r="D22" s="139"/>
      <c r="E22" s="139"/>
      <c r="F22" s="139"/>
      <c r="G22" s="140"/>
      <c r="H22" s="141"/>
      <c r="I22" s="167"/>
      <c r="J22" s="148"/>
      <c r="K22" s="186"/>
      <c r="L22" s="187">
        <f>L23+L25+L27+L67+L71</f>
        <v>30</v>
      </c>
      <c r="M22" s="272"/>
      <c r="N22" s="273"/>
    </row>
    <row r="23" ht="20.1" customHeight="1" spans="1:14">
      <c r="A23" s="248"/>
      <c r="B23" s="249" t="s">
        <v>177</v>
      </c>
      <c r="C23" s="138" t="s">
        <v>1630</v>
      </c>
      <c r="D23" s="139"/>
      <c r="E23" s="139"/>
      <c r="F23" s="139"/>
      <c r="G23" s="140"/>
      <c r="H23" s="141"/>
      <c r="I23" s="167"/>
      <c r="J23" s="148"/>
      <c r="K23" s="186"/>
      <c r="L23" s="229">
        <v>0</v>
      </c>
      <c r="M23" s="272"/>
      <c r="N23" s="273"/>
    </row>
    <row r="24" ht="57.75" customHeight="1" spans="1:14">
      <c r="A24" s="248"/>
      <c r="B24" s="174"/>
      <c r="C24" s="156"/>
      <c r="D24" s="250" t="s">
        <v>1631</v>
      </c>
      <c r="E24" s="251"/>
      <c r="F24" s="251"/>
      <c r="G24" s="252"/>
      <c r="H24" s="141"/>
      <c r="I24" s="167" t="s">
        <v>1632</v>
      </c>
      <c r="J24" s="148"/>
      <c r="K24" s="186"/>
      <c r="L24" s="186"/>
      <c r="M24" s="272"/>
      <c r="N24" s="273"/>
    </row>
    <row r="25" ht="28.9" customHeight="1" spans="1:14">
      <c r="A25" s="248"/>
      <c r="B25" s="253" t="s">
        <v>181</v>
      </c>
      <c r="C25" s="254" t="s">
        <v>1633</v>
      </c>
      <c r="D25" s="255"/>
      <c r="E25" s="255"/>
      <c r="F25" s="255"/>
      <c r="G25" s="256"/>
      <c r="H25" s="207"/>
      <c r="I25" s="175"/>
      <c r="J25" s="143"/>
      <c r="K25" s="232"/>
      <c r="L25" s="229">
        <v>0</v>
      </c>
      <c r="M25" s="274"/>
      <c r="N25" s="275"/>
    </row>
    <row r="26" ht="45.75" customHeight="1" spans="1:14">
      <c r="A26" s="248"/>
      <c r="B26" s="174"/>
      <c r="C26" s="156"/>
      <c r="D26" s="159" t="s">
        <v>1634</v>
      </c>
      <c r="E26" s="160"/>
      <c r="F26" s="160"/>
      <c r="G26" s="161"/>
      <c r="H26" s="141"/>
      <c r="I26" s="167"/>
      <c r="J26" s="148"/>
      <c r="K26" s="186"/>
      <c r="L26" s="186"/>
      <c r="M26" s="272"/>
      <c r="N26" s="273"/>
    </row>
    <row r="27" s="246" customFormat="1" ht="29.45" customHeight="1" spans="1:14">
      <c r="A27" s="257"/>
      <c r="B27" s="258" t="s">
        <v>190</v>
      </c>
      <c r="C27" s="259" t="s">
        <v>1635</v>
      </c>
      <c r="D27" s="260"/>
      <c r="E27" s="260"/>
      <c r="F27" s="260"/>
      <c r="G27" s="261"/>
      <c r="H27" s="226"/>
      <c r="I27" s="203"/>
      <c r="J27" s="202"/>
      <c r="K27" s="201"/>
      <c r="L27" s="190">
        <f>(L32+L28)</f>
        <v>30</v>
      </c>
      <c r="M27" s="273"/>
      <c r="N27" s="273"/>
    </row>
    <row r="28" ht="20.1" customHeight="1" spans="1:14">
      <c r="A28" s="248"/>
      <c r="B28" s="166"/>
      <c r="C28" s="167" t="s">
        <v>249</v>
      </c>
      <c r="D28" s="208" t="s">
        <v>296</v>
      </c>
      <c r="E28" s="209"/>
      <c r="F28" s="209"/>
      <c r="G28" s="210"/>
      <c r="H28" s="141"/>
      <c r="I28" s="167"/>
      <c r="J28" s="148"/>
      <c r="K28" s="186"/>
      <c r="L28" s="229">
        <f>SUM(L29:L31)</f>
        <v>0</v>
      </c>
      <c r="M28" s="272"/>
      <c r="N28" s="273"/>
    </row>
    <row r="29" ht="20.1" customHeight="1" spans="1:14">
      <c r="A29" s="248"/>
      <c r="B29" s="166"/>
      <c r="C29" s="262"/>
      <c r="D29" s="167" t="s">
        <v>247</v>
      </c>
      <c r="E29" s="208" t="s">
        <v>1636</v>
      </c>
      <c r="F29" s="263"/>
      <c r="G29" s="264"/>
      <c r="H29" s="141"/>
      <c r="I29" s="167"/>
      <c r="J29" s="148"/>
      <c r="K29" s="186"/>
      <c r="L29" s="186"/>
      <c r="M29" s="272"/>
      <c r="N29" s="273"/>
    </row>
    <row r="30" ht="20.1" customHeight="1" spans="1:14">
      <c r="A30" s="248"/>
      <c r="B30" s="166"/>
      <c r="C30" s="262"/>
      <c r="D30" s="167" t="s">
        <v>253</v>
      </c>
      <c r="E30" s="265" t="s">
        <v>1637</v>
      </c>
      <c r="F30" s="218"/>
      <c r="G30" s="266"/>
      <c r="H30" s="141"/>
      <c r="I30" s="167"/>
      <c r="J30" s="148"/>
      <c r="K30" s="186"/>
      <c r="L30" s="186"/>
      <c r="M30" s="272"/>
      <c r="N30" s="273"/>
    </row>
    <row r="31" ht="20.1" customHeight="1" spans="1:14">
      <c r="A31" s="248"/>
      <c r="B31" s="166"/>
      <c r="C31" s="267"/>
      <c r="D31" s="174" t="s">
        <v>257</v>
      </c>
      <c r="E31" s="208" t="s">
        <v>1638</v>
      </c>
      <c r="F31" s="218"/>
      <c r="G31" s="266"/>
      <c r="H31" s="141"/>
      <c r="I31" s="167"/>
      <c r="J31" s="148"/>
      <c r="K31" s="186"/>
      <c r="L31" s="186"/>
      <c r="M31" s="272"/>
      <c r="N31" s="273"/>
    </row>
    <row r="32" s="119" customFormat="1" ht="26.25" customHeight="1" spans="1:14">
      <c r="A32" s="142"/>
      <c r="B32" s="166"/>
      <c r="C32" s="268" t="s">
        <v>251</v>
      </c>
      <c r="D32" s="144" t="s">
        <v>1639</v>
      </c>
      <c r="E32" s="145"/>
      <c r="F32" s="145"/>
      <c r="G32" s="146"/>
      <c r="H32" s="141"/>
      <c r="I32" s="167"/>
      <c r="J32" s="148"/>
      <c r="K32" s="186"/>
      <c r="L32" s="187">
        <f>SUM(L33:L65)</f>
        <v>30</v>
      </c>
      <c r="M32" s="186"/>
      <c r="N32" s="201"/>
    </row>
    <row r="33" ht="20.1" customHeight="1" spans="1:14">
      <c r="A33" s="248"/>
      <c r="B33" s="166"/>
      <c r="C33" s="269"/>
      <c r="D33" s="167" t="s">
        <v>247</v>
      </c>
      <c r="E33" s="208" t="s">
        <v>1636</v>
      </c>
      <c r="F33" s="263"/>
      <c r="G33" s="264"/>
      <c r="H33" s="141"/>
      <c r="I33" s="167"/>
      <c r="J33" s="148"/>
      <c r="K33" s="186"/>
      <c r="L33" s="186"/>
      <c r="M33" s="272"/>
      <c r="N33" s="273"/>
    </row>
    <row r="34" ht="20.1" customHeight="1" spans="1:14">
      <c r="A34" s="248"/>
      <c r="B34" s="166"/>
      <c r="C34" s="269"/>
      <c r="D34" s="167" t="s">
        <v>253</v>
      </c>
      <c r="E34" s="265" t="s">
        <v>1637</v>
      </c>
      <c r="F34" s="218"/>
      <c r="G34" s="266"/>
      <c r="H34" s="141"/>
      <c r="I34" s="167"/>
      <c r="J34" s="148"/>
      <c r="K34" s="186"/>
      <c r="L34" s="186"/>
      <c r="M34" s="272"/>
      <c r="N34" s="273"/>
    </row>
    <row r="35" ht="20.1" customHeight="1" spans="1:14">
      <c r="A35" s="248"/>
      <c r="B35" s="166"/>
      <c r="C35" s="267"/>
      <c r="D35" s="174" t="s">
        <v>257</v>
      </c>
      <c r="E35" s="208" t="s">
        <v>1638</v>
      </c>
      <c r="F35" s="218"/>
      <c r="G35" s="266"/>
      <c r="H35" s="141"/>
      <c r="I35" s="167"/>
      <c r="J35" s="148"/>
      <c r="K35" s="186"/>
      <c r="L35" s="186"/>
      <c r="M35" s="272"/>
      <c r="N35" s="273"/>
    </row>
    <row r="36" ht="47.25" customHeight="1" spans="1:14">
      <c r="A36" s="248"/>
      <c r="B36" s="166"/>
      <c r="C36" s="267"/>
      <c r="D36" s="195">
        <v>1</v>
      </c>
      <c r="E36" s="159" t="s">
        <v>1640</v>
      </c>
      <c r="F36" s="160"/>
      <c r="G36" s="161"/>
      <c r="H36" s="270">
        <v>2013</v>
      </c>
      <c r="I36" s="195" t="s">
        <v>1120</v>
      </c>
      <c r="J36" s="196">
        <v>1</v>
      </c>
      <c r="K36" s="196">
        <v>1</v>
      </c>
      <c r="L36" s="196">
        <f>SUM(J36*K36)</f>
        <v>1</v>
      </c>
      <c r="M36" s="276" t="s">
        <v>1641</v>
      </c>
      <c r="N36" s="277" t="s">
        <v>1642</v>
      </c>
    </row>
    <row r="37" ht="50.25" customHeight="1" spans="1:14">
      <c r="A37" s="248"/>
      <c r="B37" s="166"/>
      <c r="C37" s="267"/>
      <c r="D37" s="195">
        <v>2</v>
      </c>
      <c r="E37" s="159" t="s">
        <v>1643</v>
      </c>
      <c r="F37" s="160"/>
      <c r="G37" s="161"/>
      <c r="H37" s="270">
        <v>2014</v>
      </c>
      <c r="I37" s="195" t="s">
        <v>1120</v>
      </c>
      <c r="J37" s="196">
        <v>1</v>
      </c>
      <c r="K37" s="196">
        <v>1</v>
      </c>
      <c r="L37" s="196">
        <f t="shared" ref="L37:L47" si="0">SUM(J37*K37)</f>
        <v>1</v>
      </c>
      <c r="M37" s="276" t="s">
        <v>1641</v>
      </c>
      <c r="N37" s="277" t="s">
        <v>1644</v>
      </c>
    </row>
    <row r="38" ht="59.25" customHeight="1" spans="1:14">
      <c r="A38" s="248"/>
      <c r="B38" s="166"/>
      <c r="C38" s="267"/>
      <c r="D38" s="195">
        <v>3</v>
      </c>
      <c r="E38" s="159" t="s">
        <v>1645</v>
      </c>
      <c r="F38" s="160"/>
      <c r="G38" s="161"/>
      <c r="H38" s="270">
        <v>2014</v>
      </c>
      <c r="I38" s="195" t="s">
        <v>1120</v>
      </c>
      <c r="J38" s="196">
        <v>1</v>
      </c>
      <c r="K38" s="196">
        <v>1</v>
      </c>
      <c r="L38" s="196">
        <f t="shared" si="0"/>
        <v>1</v>
      </c>
      <c r="M38" s="276" t="s">
        <v>1641</v>
      </c>
      <c r="N38" s="277" t="s">
        <v>1646</v>
      </c>
    </row>
    <row r="39" ht="59.45" customHeight="1" spans="1:14">
      <c r="A39" s="248"/>
      <c r="B39" s="166"/>
      <c r="C39" s="267"/>
      <c r="D39" s="195">
        <v>4</v>
      </c>
      <c r="E39" s="159" t="s">
        <v>1647</v>
      </c>
      <c r="F39" s="160"/>
      <c r="G39" s="161"/>
      <c r="H39" s="270">
        <v>2015</v>
      </c>
      <c r="I39" s="195" t="s">
        <v>1120</v>
      </c>
      <c r="J39" s="196">
        <v>1</v>
      </c>
      <c r="K39" s="196">
        <v>1</v>
      </c>
      <c r="L39" s="196">
        <f t="shared" si="0"/>
        <v>1</v>
      </c>
      <c r="M39" s="276" t="s">
        <v>1641</v>
      </c>
      <c r="N39" s="277" t="s">
        <v>1648</v>
      </c>
    </row>
    <row r="40" ht="46.15" customHeight="1" spans="1:14">
      <c r="A40" s="248"/>
      <c r="B40" s="166"/>
      <c r="C40" s="267"/>
      <c r="D40" s="195">
        <v>5</v>
      </c>
      <c r="E40" s="159" t="s">
        <v>1649</v>
      </c>
      <c r="F40" s="160"/>
      <c r="G40" s="161"/>
      <c r="H40" s="270">
        <v>2016</v>
      </c>
      <c r="I40" s="195" t="s">
        <v>1120</v>
      </c>
      <c r="J40" s="196">
        <v>1</v>
      </c>
      <c r="K40" s="196">
        <v>1</v>
      </c>
      <c r="L40" s="196">
        <f t="shared" si="0"/>
        <v>1</v>
      </c>
      <c r="M40" s="276" t="s">
        <v>1641</v>
      </c>
      <c r="N40" s="277" t="s">
        <v>1650</v>
      </c>
    </row>
    <row r="41" ht="47.45" customHeight="1" spans="1:14">
      <c r="A41" s="248"/>
      <c r="B41" s="166"/>
      <c r="C41" s="267"/>
      <c r="D41" s="195">
        <v>6</v>
      </c>
      <c r="E41" s="159" t="s">
        <v>1651</v>
      </c>
      <c r="F41" s="160"/>
      <c r="G41" s="161"/>
      <c r="H41" s="270">
        <v>2017</v>
      </c>
      <c r="I41" s="195" t="s">
        <v>1120</v>
      </c>
      <c r="J41" s="196">
        <v>1</v>
      </c>
      <c r="K41" s="196">
        <v>1</v>
      </c>
      <c r="L41" s="196">
        <f t="shared" si="0"/>
        <v>1</v>
      </c>
      <c r="M41" s="276" t="s">
        <v>1641</v>
      </c>
      <c r="N41" s="277" t="s">
        <v>1652</v>
      </c>
    </row>
    <row r="42" ht="51.75" customHeight="1" spans="1:14">
      <c r="A42" s="248"/>
      <c r="B42" s="166"/>
      <c r="C42" s="267"/>
      <c r="D42" s="195">
        <v>7</v>
      </c>
      <c r="E42" s="159" t="s">
        <v>1653</v>
      </c>
      <c r="F42" s="160"/>
      <c r="G42" s="161"/>
      <c r="H42" s="270">
        <v>2017</v>
      </c>
      <c r="I42" s="195" t="s">
        <v>1120</v>
      </c>
      <c r="J42" s="196">
        <v>1</v>
      </c>
      <c r="K42" s="196">
        <v>1</v>
      </c>
      <c r="L42" s="196">
        <f t="shared" si="0"/>
        <v>1</v>
      </c>
      <c r="M42" s="276" t="s">
        <v>1641</v>
      </c>
      <c r="N42" s="277" t="s">
        <v>1654</v>
      </c>
    </row>
    <row r="43" ht="60" customHeight="1" spans="1:14">
      <c r="A43" s="248"/>
      <c r="B43" s="166"/>
      <c r="C43" s="267"/>
      <c r="D43" s="195">
        <v>8</v>
      </c>
      <c r="E43" s="159" t="s">
        <v>1655</v>
      </c>
      <c r="F43" s="160"/>
      <c r="G43" s="161"/>
      <c r="H43" s="270">
        <v>2017</v>
      </c>
      <c r="I43" s="195" t="s">
        <v>1120</v>
      </c>
      <c r="J43" s="196">
        <v>1</v>
      </c>
      <c r="K43" s="196">
        <v>1</v>
      </c>
      <c r="L43" s="196">
        <f t="shared" si="0"/>
        <v>1</v>
      </c>
      <c r="M43" s="276" t="s">
        <v>1641</v>
      </c>
      <c r="N43" s="277" t="s">
        <v>1656</v>
      </c>
    </row>
    <row r="44" ht="48" customHeight="1" spans="1:14">
      <c r="A44" s="248"/>
      <c r="B44" s="166"/>
      <c r="C44" s="267"/>
      <c r="D44" s="195">
        <v>9</v>
      </c>
      <c r="E44" s="159" t="s">
        <v>1657</v>
      </c>
      <c r="F44" s="160"/>
      <c r="G44" s="161"/>
      <c r="H44" s="270">
        <v>2018</v>
      </c>
      <c r="I44" s="195" t="s">
        <v>1120</v>
      </c>
      <c r="J44" s="196">
        <v>1</v>
      </c>
      <c r="K44" s="196">
        <v>1</v>
      </c>
      <c r="L44" s="196">
        <f t="shared" si="0"/>
        <v>1</v>
      </c>
      <c r="M44" s="276" t="s">
        <v>1641</v>
      </c>
      <c r="N44" s="277" t="s">
        <v>1658</v>
      </c>
    </row>
    <row r="45" ht="47.25" customHeight="1" spans="1:14">
      <c r="A45" s="248"/>
      <c r="B45" s="166"/>
      <c r="C45" s="267"/>
      <c r="D45" s="195">
        <v>10</v>
      </c>
      <c r="E45" s="159" t="s">
        <v>1659</v>
      </c>
      <c r="F45" s="160"/>
      <c r="G45" s="161"/>
      <c r="H45" s="270">
        <v>2018</v>
      </c>
      <c r="I45" s="195" t="s">
        <v>1120</v>
      </c>
      <c r="J45" s="196">
        <v>1</v>
      </c>
      <c r="K45" s="196">
        <v>1</v>
      </c>
      <c r="L45" s="196">
        <f t="shared" si="0"/>
        <v>1</v>
      </c>
      <c r="M45" s="276" t="s">
        <v>1641</v>
      </c>
      <c r="N45" s="277" t="s">
        <v>1660</v>
      </c>
    </row>
    <row r="46" ht="61.15" customHeight="1" spans="1:14">
      <c r="A46" s="248"/>
      <c r="B46" s="166"/>
      <c r="C46" s="267"/>
      <c r="D46" s="195">
        <v>11</v>
      </c>
      <c r="E46" s="159" t="s">
        <v>1661</v>
      </c>
      <c r="F46" s="160"/>
      <c r="G46" s="161"/>
      <c r="H46" s="270">
        <v>2018</v>
      </c>
      <c r="I46" s="195" t="s">
        <v>1120</v>
      </c>
      <c r="J46" s="196">
        <v>1</v>
      </c>
      <c r="K46" s="196">
        <v>1</v>
      </c>
      <c r="L46" s="196">
        <f t="shared" si="0"/>
        <v>1</v>
      </c>
      <c r="M46" s="276" t="s">
        <v>1641</v>
      </c>
      <c r="N46" s="277" t="s">
        <v>1662</v>
      </c>
    </row>
    <row r="47" ht="50.25" customHeight="1" spans="1:14">
      <c r="A47" s="248"/>
      <c r="B47" s="166"/>
      <c r="C47" s="267"/>
      <c r="D47" s="195">
        <v>12</v>
      </c>
      <c r="E47" s="159" t="s">
        <v>1663</v>
      </c>
      <c r="F47" s="160"/>
      <c r="G47" s="161"/>
      <c r="H47" s="270">
        <v>2019</v>
      </c>
      <c r="I47" s="195" t="s">
        <v>1120</v>
      </c>
      <c r="J47" s="196">
        <v>1</v>
      </c>
      <c r="K47" s="196">
        <v>1</v>
      </c>
      <c r="L47" s="196">
        <f t="shared" si="0"/>
        <v>1</v>
      </c>
      <c r="M47" s="276" t="s">
        <v>1641</v>
      </c>
      <c r="N47" s="277" t="s">
        <v>1664</v>
      </c>
    </row>
    <row r="48" ht="63.6" customHeight="1" spans="1:14">
      <c r="A48" s="248"/>
      <c r="B48" s="166"/>
      <c r="C48" s="267"/>
      <c r="D48" s="195">
        <v>13</v>
      </c>
      <c r="E48" s="159" t="s">
        <v>1665</v>
      </c>
      <c r="F48" s="160"/>
      <c r="G48" s="161"/>
      <c r="H48" s="270">
        <v>2019</v>
      </c>
      <c r="I48" s="195" t="s">
        <v>1120</v>
      </c>
      <c r="J48" s="196">
        <v>1</v>
      </c>
      <c r="K48" s="196">
        <v>1</v>
      </c>
      <c r="L48" s="196">
        <f t="shared" ref="L48:L52" si="1">SUM(J48*K48)</f>
        <v>1</v>
      </c>
      <c r="M48" s="276" t="s">
        <v>1641</v>
      </c>
      <c r="N48" s="277" t="s">
        <v>1666</v>
      </c>
    </row>
    <row r="49" ht="50.45" customHeight="1" spans="1:14">
      <c r="A49" s="248"/>
      <c r="B49" s="166"/>
      <c r="C49" s="267"/>
      <c r="D49" s="195">
        <v>14</v>
      </c>
      <c r="E49" s="159" t="s">
        <v>1667</v>
      </c>
      <c r="F49" s="160"/>
      <c r="G49" s="161"/>
      <c r="H49" s="270">
        <v>2019</v>
      </c>
      <c r="I49" s="195" t="s">
        <v>1120</v>
      </c>
      <c r="J49" s="196">
        <v>1</v>
      </c>
      <c r="K49" s="196">
        <v>1</v>
      </c>
      <c r="L49" s="196">
        <f t="shared" si="1"/>
        <v>1</v>
      </c>
      <c r="M49" s="276" t="s">
        <v>1641</v>
      </c>
      <c r="N49" s="277" t="s">
        <v>1668</v>
      </c>
    </row>
    <row r="50" ht="46.5" customHeight="1" spans="1:14">
      <c r="A50" s="248"/>
      <c r="B50" s="166"/>
      <c r="C50" s="267"/>
      <c r="D50" s="195">
        <v>15</v>
      </c>
      <c r="E50" s="159" t="s">
        <v>1669</v>
      </c>
      <c r="F50" s="160"/>
      <c r="G50" s="161"/>
      <c r="H50" s="270">
        <v>2019</v>
      </c>
      <c r="I50" s="195" t="s">
        <v>1120</v>
      </c>
      <c r="J50" s="196">
        <v>1</v>
      </c>
      <c r="K50" s="196">
        <v>1</v>
      </c>
      <c r="L50" s="196">
        <f t="shared" si="1"/>
        <v>1</v>
      </c>
      <c r="M50" s="276" t="s">
        <v>1641</v>
      </c>
      <c r="N50" s="197" t="s">
        <v>1670</v>
      </c>
    </row>
    <row r="51" ht="45.75" customHeight="1" spans="1:14">
      <c r="A51" s="248"/>
      <c r="B51" s="166"/>
      <c r="C51" s="267"/>
      <c r="D51" s="195">
        <v>16</v>
      </c>
      <c r="E51" s="159" t="s">
        <v>1671</v>
      </c>
      <c r="F51" s="160"/>
      <c r="G51" s="161"/>
      <c r="H51" s="270">
        <v>2020</v>
      </c>
      <c r="I51" s="195" t="s">
        <v>1120</v>
      </c>
      <c r="J51" s="196">
        <v>1</v>
      </c>
      <c r="K51" s="196">
        <v>1</v>
      </c>
      <c r="L51" s="196">
        <f t="shared" si="1"/>
        <v>1</v>
      </c>
      <c r="M51" s="276" t="s">
        <v>1641</v>
      </c>
      <c r="N51" s="194" t="s">
        <v>1672</v>
      </c>
    </row>
    <row r="52" ht="45" customHeight="1" spans="1:14">
      <c r="A52" s="248"/>
      <c r="B52" s="166"/>
      <c r="C52" s="267"/>
      <c r="D52" s="195">
        <v>17</v>
      </c>
      <c r="E52" s="159" t="s">
        <v>1673</v>
      </c>
      <c r="F52" s="160"/>
      <c r="G52" s="161"/>
      <c r="H52" s="270">
        <v>2020</v>
      </c>
      <c r="I52" s="195" t="s">
        <v>1120</v>
      </c>
      <c r="J52" s="196">
        <v>1</v>
      </c>
      <c r="K52" s="196">
        <v>1</v>
      </c>
      <c r="L52" s="196">
        <f t="shared" si="1"/>
        <v>1</v>
      </c>
      <c r="M52" s="276" t="s">
        <v>1641</v>
      </c>
      <c r="N52" s="278" t="s">
        <v>1674</v>
      </c>
    </row>
    <row r="53" ht="51.6" customHeight="1" spans="1:14">
      <c r="A53" s="248"/>
      <c r="B53" s="166"/>
      <c r="C53" s="267"/>
      <c r="D53" s="195">
        <v>18</v>
      </c>
      <c r="E53" s="159" t="s">
        <v>1675</v>
      </c>
      <c r="F53" s="160"/>
      <c r="G53" s="161"/>
      <c r="H53" s="270">
        <v>2021</v>
      </c>
      <c r="I53" s="195" t="s">
        <v>1120</v>
      </c>
      <c r="J53" s="196">
        <v>1</v>
      </c>
      <c r="K53" s="196">
        <v>1</v>
      </c>
      <c r="L53" s="196">
        <f t="shared" ref="L53" si="2">SUM(J53*K53)</f>
        <v>1</v>
      </c>
      <c r="M53" s="276" t="s">
        <v>1641</v>
      </c>
      <c r="N53" s="278" t="s">
        <v>1676</v>
      </c>
    </row>
    <row r="54" ht="75" customHeight="1" spans="1:14">
      <c r="A54" s="248"/>
      <c r="B54" s="166"/>
      <c r="C54" s="267"/>
      <c r="D54" s="195">
        <v>19</v>
      </c>
      <c r="E54" s="159" t="s">
        <v>1677</v>
      </c>
      <c r="F54" s="160"/>
      <c r="G54" s="161"/>
      <c r="H54" s="270">
        <v>2021</v>
      </c>
      <c r="I54" s="195" t="s">
        <v>1120</v>
      </c>
      <c r="J54" s="196">
        <v>1</v>
      </c>
      <c r="K54" s="196">
        <v>1</v>
      </c>
      <c r="L54" s="196">
        <f t="shared" ref="L54" si="3">SUM(J54*K54)</f>
        <v>1</v>
      </c>
      <c r="M54" s="276" t="s">
        <v>1641</v>
      </c>
      <c r="N54" s="278" t="s">
        <v>1678</v>
      </c>
    </row>
    <row r="55" ht="60" customHeight="1" spans="1:14">
      <c r="A55" s="248"/>
      <c r="B55" s="166"/>
      <c r="C55" s="267"/>
      <c r="D55" s="195">
        <v>20</v>
      </c>
      <c r="E55" s="159" t="s">
        <v>1679</v>
      </c>
      <c r="F55" s="160"/>
      <c r="G55" s="161"/>
      <c r="H55" s="270">
        <v>2021</v>
      </c>
      <c r="I55" s="195" t="s">
        <v>1120</v>
      </c>
      <c r="J55" s="196">
        <v>1</v>
      </c>
      <c r="K55" s="196">
        <v>1</v>
      </c>
      <c r="L55" s="196">
        <f t="shared" ref="L55:L56" si="4">SUM(J55*K55)</f>
        <v>1</v>
      </c>
      <c r="M55" s="276" t="s">
        <v>1641</v>
      </c>
      <c r="N55" s="278" t="s">
        <v>1680</v>
      </c>
    </row>
    <row r="56" ht="63.6" customHeight="1" spans="1:14">
      <c r="A56" s="248"/>
      <c r="B56" s="166"/>
      <c r="C56" s="267"/>
      <c r="D56" s="195">
        <v>21</v>
      </c>
      <c r="E56" s="159" t="s">
        <v>1681</v>
      </c>
      <c r="F56" s="160"/>
      <c r="G56" s="161"/>
      <c r="H56" s="270">
        <v>2021</v>
      </c>
      <c r="I56" s="195" t="s">
        <v>1120</v>
      </c>
      <c r="J56" s="196">
        <v>1</v>
      </c>
      <c r="K56" s="196">
        <v>1</v>
      </c>
      <c r="L56" s="196">
        <f t="shared" si="4"/>
        <v>1</v>
      </c>
      <c r="M56" s="276" t="s">
        <v>1641</v>
      </c>
      <c r="N56" s="278" t="s">
        <v>1682</v>
      </c>
    </row>
    <row r="57" ht="60.6" customHeight="1" spans="1:14">
      <c r="A57" s="248"/>
      <c r="B57" s="166"/>
      <c r="C57" s="267"/>
      <c r="D57" s="195">
        <v>22</v>
      </c>
      <c r="E57" s="159" t="s">
        <v>1683</v>
      </c>
      <c r="F57" s="160"/>
      <c r="G57" s="161"/>
      <c r="H57" s="270">
        <v>2021</v>
      </c>
      <c r="I57" s="195" t="s">
        <v>1120</v>
      </c>
      <c r="J57" s="196">
        <v>1</v>
      </c>
      <c r="K57" s="196">
        <v>1</v>
      </c>
      <c r="L57" s="196">
        <f t="shared" ref="L57:L58" si="5">SUM(J57*K57)</f>
        <v>1</v>
      </c>
      <c r="M57" s="276" t="s">
        <v>1641</v>
      </c>
      <c r="N57" s="278" t="s">
        <v>1684</v>
      </c>
    </row>
    <row r="58" ht="80.25" customHeight="1" spans="1:14">
      <c r="A58" s="248"/>
      <c r="B58" s="166"/>
      <c r="C58" s="267"/>
      <c r="D58" s="195">
        <v>23</v>
      </c>
      <c r="E58" s="160" t="s">
        <v>1685</v>
      </c>
      <c r="F58" s="160"/>
      <c r="G58" s="161"/>
      <c r="H58" s="270">
        <v>2021</v>
      </c>
      <c r="I58" s="195" t="s">
        <v>1120</v>
      </c>
      <c r="J58" s="196">
        <v>1</v>
      </c>
      <c r="K58" s="196">
        <v>1</v>
      </c>
      <c r="L58" s="196">
        <f t="shared" si="5"/>
        <v>1</v>
      </c>
      <c r="M58" s="276" t="s">
        <v>1641</v>
      </c>
      <c r="N58" s="278" t="s">
        <v>1686</v>
      </c>
    </row>
    <row r="59" ht="66" customHeight="1" spans="1:14">
      <c r="A59" s="248"/>
      <c r="B59" s="166"/>
      <c r="C59" s="267"/>
      <c r="D59" s="195">
        <v>24</v>
      </c>
      <c r="E59" s="160" t="s">
        <v>1687</v>
      </c>
      <c r="F59" s="160"/>
      <c r="G59" s="161"/>
      <c r="H59" s="270">
        <v>2021</v>
      </c>
      <c r="I59" s="195" t="s">
        <v>1120</v>
      </c>
      <c r="J59" s="196">
        <v>1</v>
      </c>
      <c r="K59" s="196">
        <v>1</v>
      </c>
      <c r="L59" s="196">
        <f t="shared" ref="L59:L65" si="6">SUM(J59*K59)</f>
        <v>1</v>
      </c>
      <c r="M59" s="276" t="s">
        <v>1641</v>
      </c>
      <c r="N59" s="278" t="s">
        <v>1688</v>
      </c>
    </row>
    <row r="60" ht="51" customHeight="1" spans="1:14">
      <c r="A60" s="248"/>
      <c r="B60" s="166"/>
      <c r="C60" s="267"/>
      <c r="D60" s="195">
        <v>25</v>
      </c>
      <c r="E60" s="160" t="s">
        <v>1689</v>
      </c>
      <c r="F60" s="160"/>
      <c r="G60" s="161"/>
      <c r="H60" s="270">
        <v>2021</v>
      </c>
      <c r="I60" s="195" t="s">
        <v>1120</v>
      </c>
      <c r="J60" s="196">
        <v>1</v>
      </c>
      <c r="K60" s="196">
        <v>1</v>
      </c>
      <c r="L60" s="196">
        <f t="shared" si="6"/>
        <v>1</v>
      </c>
      <c r="M60" s="276" t="s">
        <v>1641</v>
      </c>
      <c r="N60" s="278" t="s">
        <v>1690</v>
      </c>
    </row>
    <row r="61" ht="60" customHeight="1" spans="1:14">
      <c r="A61" s="248"/>
      <c r="B61" s="166"/>
      <c r="C61" s="267"/>
      <c r="D61" s="195">
        <v>26</v>
      </c>
      <c r="E61" s="160" t="s">
        <v>1691</v>
      </c>
      <c r="F61" s="160"/>
      <c r="G61" s="161"/>
      <c r="H61" s="270">
        <v>2021</v>
      </c>
      <c r="I61" s="195" t="s">
        <v>1120</v>
      </c>
      <c r="J61" s="196">
        <v>1</v>
      </c>
      <c r="K61" s="196">
        <v>1</v>
      </c>
      <c r="L61" s="196">
        <f t="shared" si="6"/>
        <v>1</v>
      </c>
      <c r="M61" s="276" t="s">
        <v>1641</v>
      </c>
      <c r="N61" s="278" t="s">
        <v>1692</v>
      </c>
    </row>
    <row r="62" ht="51" customHeight="1" spans="1:14">
      <c r="A62" s="248"/>
      <c r="B62" s="166"/>
      <c r="C62" s="267"/>
      <c r="D62" s="195">
        <v>27</v>
      </c>
      <c r="E62" s="160" t="s">
        <v>1693</v>
      </c>
      <c r="F62" s="160"/>
      <c r="G62" s="161"/>
      <c r="H62" s="270">
        <v>2021</v>
      </c>
      <c r="I62" s="195" t="s">
        <v>1120</v>
      </c>
      <c r="J62" s="196">
        <v>1</v>
      </c>
      <c r="K62" s="196">
        <v>1</v>
      </c>
      <c r="L62" s="196">
        <f t="shared" ref="L62:L64" si="7">SUM(J62*K62)</f>
        <v>1</v>
      </c>
      <c r="M62" s="276" t="s">
        <v>1641</v>
      </c>
      <c r="N62" s="278" t="s">
        <v>1694</v>
      </c>
    </row>
    <row r="63" ht="63" customHeight="1" spans="1:14">
      <c r="A63" s="248"/>
      <c r="B63" s="166"/>
      <c r="C63" s="267"/>
      <c r="D63" s="195">
        <v>28</v>
      </c>
      <c r="E63" s="160" t="s">
        <v>1695</v>
      </c>
      <c r="F63" s="160"/>
      <c r="G63" s="161"/>
      <c r="H63" s="270">
        <v>2022</v>
      </c>
      <c r="I63" s="195" t="s">
        <v>1120</v>
      </c>
      <c r="J63" s="196">
        <v>1</v>
      </c>
      <c r="K63" s="196">
        <v>1</v>
      </c>
      <c r="L63" s="196">
        <f t="shared" si="7"/>
        <v>1</v>
      </c>
      <c r="M63" s="276" t="s">
        <v>1641</v>
      </c>
      <c r="N63" s="278" t="s">
        <v>1696</v>
      </c>
    </row>
    <row r="64" ht="51" customHeight="1" spans="1:14">
      <c r="A64" s="248"/>
      <c r="B64" s="166"/>
      <c r="C64" s="267"/>
      <c r="D64" s="195">
        <v>29</v>
      </c>
      <c r="E64" s="160" t="s">
        <v>1697</v>
      </c>
      <c r="F64" s="160"/>
      <c r="G64" s="161"/>
      <c r="H64" s="270">
        <v>2022</v>
      </c>
      <c r="I64" s="195" t="s">
        <v>1120</v>
      </c>
      <c r="J64" s="196">
        <v>1</v>
      </c>
      <c r="K64" s="196">
        <v>1</v>
      </c>
      <c r="L64" s="196">
        <f t="shared" si="7"/>
        <v>1</v>
      </c>
      <c r="M64" s="276" t="s">
        <v>1641</v>
      </c>
      <c r="N64" s="278" t="s">
        <v>1698</v>
      </c>
    </row>
    <row r="65" ht="66" customHeight="1" spans="1:14">
      <c r="A65" s="248"/>
      <c r="B65" s="166"/>
      <c r="C65" s="267"/>
      <c r="D65" s="195">
        <v>30</v>
      </c>
      <c r="E65" s="160" t="s">
        <v>1699</v>
      </c>
      <c r="F65" s="160"/>
      <c r="G65" s="161"/>
      <c r="H65" s="270">
        <v>2022</v>
      </c>
      <c r="I65" s="195" t="s">
        <v>1120</v>
      </c>
      <c r="J65" s="196">
        <v>1</v>
      </c>
      <c r="K65" s="196">
        <v>1</v>
      </c>
      <c r="L65" s="196">
        <f t="shared" si="6"/>
        <v>1</v>
      </c>
      <c r="M65" s="276" t="s">
        <v>1641</v>
      </c>
      <c r="N65" s="278" t="s">
        <v>1700</v>
      </c>
    </row>
    <row r="66" ht="20.1" customHeight="1" spans="1:14">
      <c r="A66" s="248"/>
      <c r="B66" s="174"/>
      <c r="C66" s="279">
        <v>2</v>
      </c>
      <c r="D66" s="144" t="s">
        <v>299</v>
      </c>
      <c r="E66" s="145"/>
      <c r="F66" s="145"/>
      <c r="G66" s="146"/>
      <c r="H66" s="141"/>
      <c r="I66" s="167"/>
      <c r="J66" s="148"/>
      <c r="K66" s="186"/>
      <c r="L66" s="186"/>
      <c r="M66" s="272"/>
      <c r="N66" s="297"/>
    </row>
    <row r="67" ht="49.5" customHeight="1" spans="1:14">
      <c r="A67" s="248"/>
      <c r="B67" s="253" t="s">
        <v>193</v>
      </c>
      <c r="C67" s="280" t="s">
        <v>1701</v>
      </c>
      <c r="D67" s="281"/>
      <c r="E67" s="281"/>
      <c r="F67" s="281"/>
      <c r="G67" s="282"/>
      <c r="H67" s="283"/>
      <c r="I67" s="298"/>
      <c r="J67" s="229"/>
      <c r="K67" s="299"/>
      <c r="L67" s="229">
        <v>0</v>
      </c>
      <c r="M67" s="272"/>
      <c r="N67" s="297"/>
    </row>
    <row r="68" ht="20.1" customHeight="1" spans="1:14">
      <c r="A68" s="248"/>
      <c r="B68" s="166"/>
      <c r="C68" s="279">
        <v>1</v>
      </c>
      <c r="D68" s="144" t="s">
        <v>1702</v>
      </c>
      <c r="E68" s="145"/>
      <c r="F68" s="145"/>
      <c r="G68" s="146"/>
      <c r="H68" s="141"/>
      <c r="I68" s="167"/>
      <c r="J68" s="148"/>
      <c r="K68" s="186"/>
      <c r="L68" s="186"/>
      <c r="M68" s="272"/>
      <c r="N68" s="297"/>
    </row>
    <row r="69" ht="31.5" customHeight="1" spans="1:14">
      <c r="A69" s="248"/>
      <c r="B69" s="166"/>
      <c r="C69" s="148">
        <v>2</v>
      </c>
      <c r="D69" s="144" t="s">
        <v>1703</v>
      </c>
      <c r="E69" s="145"/>
      <c r="F69" s="145"/>
      <c r="G69" s="146"/>
      <c r="H69" s="141"/>
      <c r="I69" s="167"/>
      <c r="J69" s="148"/>
      <c r="K69" s="186"/>
      <c r="L69" s="186"/>
      <c r="M69" s="272"/>
      <c r="N69" s="297"/>
    </row>
    <row r="70" ht="20.1" customHeight="1" spans="1:14">
      <c r="A70" s="248"/>
      <c r="B70" s="169"/>
      <c r="C70" s="169">
        <v>3</v>
      </c>
      <c r="D70" s="265" t="s">
        <v>1704</v>
      </c>
      <c r="E70" s="284"/>
      <c r="F70" s="284"/>
      <c r="G70" s="285"/>
      <c r="H70" s="215"/>
      <c r="I70" s="174"/>
      <c r="J70" s="169"/>
      <c r="K70" s="235"/>
      <c r="L70" s="235"/>
      <c r="M70" s="300"/>
      <c r="N70" s="301"/>
    </row>
    <row r="71" ht="20.1" customHeight="1" spans="1:14">
      <c r="A71" s="248"/>
      <c r="B71" s="137" t="s">
        <v>201</v>
      </c>
      <c r="C71" s="286" t="s">
        <v>1705</v>
      </c>
      <c r="D71" s="287"/>
      <c r="E71" s="287"/>
      <c r="F71" s="287"/>
      <c r="G71" s="288"/>
      <c r="H71" s="215"/>
      <c r="I71" s="174"/>
      <c r="J71" s="169"/>
      <c r="K71" s="235"/>
      <c r="L71" s="229">
        <v>0</v>
      </c>
      <c r="M71" s="300"/>
      <c r="N71" s="301"/>
    </row>
    <row r="72" ht="33.6" customHeight="1" spans="1:14">
      <c r="A72" s="248"/>
      <c r="B72" s="169"/>
      <c r="C72" s="144"/>
      <c r="D72" s="144" t="s">
        <v>1706</v>
      </c>
      <c r="E72" s="145"/>
      <c r="F72" s="145"/>
      <c r="G72" s="146"/>
      <c r="H72" s="141"/>
      <c r="I72" s="167"/>
      <c r="J72" s="148"/>
      <c r="K72" s="186"/>
      <c r="L72" s="186"/>
      <c r="M72" s="272"/>
      <c r="N72" s="297"/>
    </row>
    <row r="73" ht="33.75" customHeight="1" spans="1:14">
      <c r="A73" s="248"/>
      <c r="B73" s="289" t="s">
        <v>205</v>
      </c>
      <c r="C73" s="290" t="s">
        <v>306</v>
      </c>
      <c r="D73" s="291"/>
      <c r="E73" s="291"/>
      <c r="F73" s="291"/>
      <c r="G73" s="292"/>
      <c r="H73" s="293"/>
      <c r="I73" s="302"/>
      <c r="J73" s="224"/>
      <c r="K73" s="303"/>
      <c r="L73" s="198">
        <v>0</v>
      </c>
      <c r="M73" s="304"/>
      <c r="N73" s="301"/>
    </row>
    <row r="74" ht="93" customHeight="1" spans="1:14">
      <c r="A74" s="248"/>
      <c r="B74" s="224"/>
      <c r="C74" s="223"/>
      <c r="D74" s="294" t="s">
        <v>307</v>
      </c>
      <c r="E74" s="295"/>
      <c r="F74" s="295"/>
      <c r="G74" s="296"/>
      <c r="H74" s="226"/>
      <c r="I74" s="203"/>
      <c r="J74" s="202"/>
      <c r="K74" s="201"/>
      <c r="L74" s="201"/>
      <c r="M74" s="273"/>
      <c r="N74" s="297"/>
    </row>
    <row r="75" ht="31.5" customHeight="1" spans="1:14">
      <c r="A75" s="248"/>
      <c r="B75" s="289" t="s">
        <v>208</v>
      </c>
      <c r="C75" s="290" t="s">
        <v>308</v>
      </c>
      <c r="D75" s="291"/>
      <c r="E75" s="291"/>
      <c r="F75" s="291"/>
      <c r="G75" s="292"/>
      <c r="H75" s="293"/>
      <c r="I75" s="302"/>
      <c r="J75" s="224"/>
      <c r="K75" s="303"/>
      <c r="L75" s="198">
        <v>0</v>
      </c>
      <c r="M75" s="304"/>
      <c r="N75" s="301"/>
    </row>
    <row r="76" ht="36" customHeight="1" spans="1:14">
      <c r="A76" s="248"/>
      <c r="B76" s="173"/>
      <c r="C76" s="226" t="s">
        <v>309</v>
      </c>
      <c r="D76" s="294" t="s">
        <v>310</v>
      </c>
      <c r="E76" s="295"/>
      <c r="F76" s="295"/>
      <c r="G76" s="296"/>
      <c r="H76" s="226"/>
      <c r="I76" s="203"/>
      <c r="J76" s="202"/>
      <c r="K76" s="201"/>
      <c r="L76" s="201"/>
      <c r="M76" s="273"/>
      <c r="N76" s="297"/>
    </row>
    <row r="77" ht="36" customHeight="1" spans="1:14">
      <c r="A77" s="248"/>
      <c r="B77" s="173"/>
      <c r="C77" s="226" t="s">
        <v>297</v>
      </c>
      <c r="D77" s="294" t="s">
        <v>311</v>
      </c>
      <c r="E77" s="295"/>
      <c r="F77" s="295"/>
      <c r="G77" s="296"/>
      <c r="H77" s="226"/>
      <c r="I77" s="203"/>
      <c r="J77" s="202"/>
      <c r="K77" s="201"/>
      <c r="L77" s="201"/>
      <c r="M77" s="273"/>
      <c r="N77" s="297"/>
    </row>
    <row r="78" customHeight="1" spans="1:14">
      <c r="A78" s="229" t="s">
        <v>1183</v>
      </c>
      <c r="B78" s="229"/>
      <c r="C78" s="229"/>
      <c r="D78" s="229"/>
      <c r="E78" s="229"/>
      <c r="F78" s="229"/>
      <c r="G78" s="229"/>
      <c r="H78" s="229"/>
      <c r="I78" s="229"/>
      <c r="J78" s="229"/>
      <c r="K78" s="238"/>
      <c r="L78" s="187">
        <f>L22</f>
        <v>30</v>
      </c>
      <c r="M78" s="186"/>
      <c r="N78" s="305"/>
    </row>
    <row r="79" customHeight="1" spans="1:14">
      <c r="A79" s="124"/>
      <c r="B79" s="124"/>
      <c r="C79" s="123"/>
      <c r="D79" s="123"/>
      <c r="E79" s="123"/>
      <c r="F79" s="123"/>
      <c r="G79" s="123"/>
      <c r="H79" s="123"/>
      <c r="I79" s="123"/>
      <c r="J79" s="123"/>
      <c r="K79" s="239"/>
      <c r="L79" s="239"/>
      <c r="M79" s="124"/>
      <c r="N79" s="124"/>
    </row>
    <row r="80" customHeight="1" spans="1:14">
      <c r="A80" s="119" t="s">
        <v>1184</v>
      </c>
      <c r="B80" s="119"/>
      <c r="C80" s="230"/>
      <c r="D80" s="230"/>
      <c r="E80" s="230"/>
      <c r="F80" s="119"/>
      <c r="G80" s="119"/>
      <c r="H80" s="178"/>
      <c r="I80" s="177"/>
      <c r="J80" s="178"/>
      <c r="K80" s="178"/>
      <c r="L80" s="178"/>
      <c r="M80" s="124"/>
      <c r="N80" s="124"/>
    </row>
    <row r="81" customHeight="1" spans="1:14">
      <c r="A81" s="119"/>
      <c r="B81" s="119"/>
      <c r="C81" s="230"/>
      <c r="D81" s="230"/>
      <c r="E81" s="230"/>
      <c r="F81" s="119"/>
      <c r="G81" s="119"/>
      <c r="H81" s="119"/>
      <c r="I81" s="177"/>
      <c r="J81" s="119"/>
      <c r="K81" s="178"/>
      <c r="L81" s="178"/>
      <c r="M81" s="119"/>
      <c r="N81" s="119"/>
    </row>
    <row r="82" customHeight="1" spans="1:14">
      <c r="A82" s="119"/>
      <c r="B82" s="119"/>
      <c r="C82" s="230"/>
      <c r="D82" s="230"/>
      <c r="E82" s="230"/>
      <c r="F82" s="119"/>
      <c r="G82" s="119"/>
      <c r="H82" s="119"/>
      <c r="I82" s="241"/>
      <c r="J82" s="117" t="str">
        <f>PENDIDIKAN!J623</f>
        <v>Padang, 31 Agustus 2022</v>
      </c>
      <c r="K82" s="178"/>
      <c r="L82" s="178"/>
      <c r="M82" s="119"/>
      <c r="N82" s="119"/>
    </row>
    <row r="83" customHeight="1" spans="1:14">
      <c r="A83" s="119"/>
      <c r="B83" s="119"/>
      <c r="C83" s="230"/>
      <c r="D83" s="230"/>
      <c r="E83" s="230"/>
      <c r="F83" s="119"/>
      <c r="G83" s="119"/>
      <c r="H83" s="119"/>
      <c r="I83" s="241"/>
      <c r="J83" s="117" t="str">
        <f>PENDIDIKAN!J624</f>
        <v>Ketua Departemen Biologi</v>
      </c>
      <c r="K83" s="242"/>
      <c r="L83" s="242"/>
      <c r="M83" s="242"/>
      <c r="N83" s="306"/>
    </row>
    <row r="84" customHeight="1" spans="1:14">
      <c r="A84" s="119"/>
      <c r="B84" s="119"/>
      <c r="C84" s="230"/>
      <c r="D84" s="230"/>
      <c r="E84" s="230"/>
      <c r="F84" s="119"/>
      <c r="G84" s="119"/>
      <c r="H84" s="119"/>
      <c r="I84" s="241"/>
      <c r="J84" s="117" t="str">
        <f>PENDIDIKAN!J625</f>
        <v>Fakultas MIPA Univesitas Andalas</v>
      </c>
      <c r="K84" s="178"/>
      <c r="L84" s="178"/>
      <c r="M84" s="119"/>
      <c r="N84" s="119"/>
    </row>
    <row r="85" customHeight="1" spans="1:14">
      <c r="A85" s="119"/>
      <c r="B85" s="119"/>
      <c r="C85" s="230"/>
      <c r="D85" s="230"/>
      <c r="E85" s="230"/>
      <c r="F85" s="119"/>
      <c r="G85" s="119"/>
      <c r="H85" s="119"/>
      <c r="I85" s="241"/>
      <c r="K85" s="178"/>
      <c r="L85" s="178"/>
      <c r="M85" s="119"/>
      <c r="N85" s="119"/>
    </row>
    <row r="86" customHeight="1" spans="1:14">
      <c r="A86" s="119"/>
      <c r="B86" s="119"/>
      <c r="C86" s="230"/>
      <c r="D86" s="230"/>
      <c r="E86" s="230"/>
      <c r="F86" s="119"/>
      <c r="G86" s="119"/>
      <c r="H86" s="119"/>
      <c r="I86" s="241"/>
      <c r="K86" s="178"/>
      <c r="L86" s="178"/>
      <c r="M86" s="119"/>
      <c r="N86" s="119"/>
    </row>
    <row r="87" customHeight="1" spans="1:14">
      <c r="A87" s="119"/>
      <c r="B87" s="119"/>
      <c r="C87" s="230"/>
      <c r="D87" s="230"/>
      <c r="E87" s="230"/>
      <c r="F87" s="119"/>
      <c r="G87" s="119"/>
      <c r="H87" s="119"/>
      <c r="I87" s="241"/>
      <c r="K87" s="178"/>
      <c r="L87" s="178"/>
      <c r="M87" s="119"/>
      <c r="N87" s="119"/>
    </row>
    <row r="88" customHeight="1" spans="1:14">
      <c r="A88" s="119"/>
      <c r="B88" s="119"/>
      <c r="C88" s="230"/>
      <c r="D88" s="230"/>
      <c r="E88" s="230"/>
      <c r="F88" s="119"/>
      <c r="G88" s="119"/>
      <c r="H88" s="119"/>
      <c r="I88" s="241"/>
      <c r="K88" s="178"/>
      <c r="L88" s="178"/>
      <c r="M88" s="119"/>
      <c r="N88" s="119"/>
    </row>
    <row r="89" customHeight="1" spans="1:14">
      <c r="A89" s="119"/>
      <c r="B89" s="119"/>
      <c r="C89" s="230"/>
      <c r="D89" s="230"/>
      <c r="E89" s="230"/>
      <c r="F89" s="119"/>
      <c r="G89" s="119"/>
      <c r="H89" s="119"/>
      <c r="I89" s="241"/>
      <c r="K89" s="126"/>
      <c r="L89" s="126"/>
      <c r="M89" s="126"/>
      <c r="N89" s="126"/>
    </row>
    <row r="90" customHeight="1" spans="1:14">
      <c r="A90" s="119"/>
      <c r="B90" s="119"/>
      <c r="C90" s="230"/>
      <c r="D90" s="230"/>
      <c r="E90" s="230"/>
      <c r="F90" s="119"/>
      <c r="G90" s="119"/>
      <c r="H90" s="119"/>
      <c r="I90" s="241"/>
      <c r="J90" s="117" t="str">
        <f>PENDIDIKAN!J631</f>
        <v>Dr. Wilson Novarino, M.Si.</v>
      </c>
      <c r="K90" s="126"/>
      <c r="L90" s="126"/>
      <c r="M90" s="126"/>
      <c r="N90" s="126"/>
    </row>
    <row r="91" customHeight="1" spans="1:14">
      <c r="A91" s="119"/>
      <c r="B91" s="119"/>
      <c r="C91" s="230"/>
      <c r="D91" s="230"/>
      <c r="E91" s="230"/>
      <c r="F91" s="119"/>
      <c r="G91" s="119"/>
      <c r="H91" s="119"/>
      <c r="I91" s="244"/>
      <c r="J91" s="117" t="str">
        <f>PENDIDIKAN!J632</f>
        <v>NIP. 19711103 199802 1 001</v>
      </c>
      <c r="K91" s="178"/>
      <c r="L91" s="178"/>
      <c r="M91" s="119"/>
      <c r="N91" s="119"/>
    </row>
  </sheetData>
  <mergeCells count="66">
    <mergeCell ref="A1:M1"/>
    <mergeCell ref="A2:M2"/>
    <mergeCell ref="G5:J5"/>
    <mergeCell ref="G6:J6"/>
    <mergeCell ref="G7:J7"/>
    <mergeCell ref="G8:M8"/>
    <mergeCell ref="G9:J9"/>
    <mergeCell ref="G12:J12"/>
    <mergeCell ref="G13:J13"/>
    <mergeCell ref="G14:J14"/>
    <mergeCell ref="G15:M15"/>
    <mergeCell ref="G16:J16"/>
    <mergeCell ref="A18:M18"/>
    <mergeCell ref="B20:G20"/>
    <mergeCell ref="B21:G21"/>
    <mergeCell ref="B22:G22"/>
    <mergeCell ref="C23:G23"/>
    <mergeCell ref="D24:G24"/>
    <mergeCell ref="C25:G25"/>
    <mergeCell ref="D26:G26"/>
    <mergeCell ref="C27:G27"/>
    <mergeCell ref="D28:G28"/>
    <mergeCell ref="D32:G32"/>
    <mergeCell ref="E36:G36"/>
    <mergeCell ref="E37:G37"/>
    <mergeCell ref="E38:G38"/>
    <mergeCell ref="E39:G39"/>
    <mergeCell ref="E40:G40"/>
    <mergeCell ref="E41:G41"/>
    <mergeCell ref="E42:G42"/>
    <mergeCell ref="E43:G43"/>
    <mergeCell ref="E44:G44"/>
    <mergeCell ref="E45:G45"/>
    <mergeCell ref="E46:G46"/>
    <mergeCell ref="E47:G47"/>
    <mergeCell ref="E48:G48"/>
    <mergeCell ref="E49:G49"/>
    <mergeCell ref="E50:G50"/>
    <mergeCell ref="E51:G51"/>
    <mergeCell ref="E52:G52"/>
    <mergeCell ref="E53:G53"/>
    <mergeCell ref="E54:G54"/>
    <mergeCell ref="E55:G55"/>
    <mergeCell ref="E56:G56"/>
    <mergeCell ref="E57:G57"/>
    <mergeCell ref="E58:G58"/>
    <mergeCell ref="E59:G59"/>
    <mergeCell ref="E60:G60"/>
    <mergeCell ref="E61:G61"/>
    <mergeCell ref="E62:G62"/>
    <mergeCell ref="E63:G63"/>
    <mergeCell ref="E64:G64"/>
    <mergeCell ref="E65:G65"/>
    <mergeCell ref="D66:G66"/>
    <mergeCell ref="C67:G67"/>
    <mergeCell ref="D68:G68"/>
    <mergeCell ref="D69:G69"/>
    <mergeCell ref="D70:G70"/>
    <mergeCell ref="C71:G71"/>
    <mergeCell ref="D72:G72"/>
    <mergeCell ref="C73:G73"/>
    <mergeCell ref="D74:G74"/>
    <mergeCell ref="C75:G75"/>
    <mergeCell ref="D76:G76"/>
    <mergeCell ref="D77:G77"/>
    <mergeCell ref="A78:J78"/>
  </mergeCells>
  <hyperlinks>
    <hyperlink ref="N36" r:id="rId1" display="https://drive.google.com/file/d/18tjcq21duqr6VCah1jPIYUGfx0NPE5LI/view?usp=sharing"/>
    <hyperlink ref="N37" r:id="rId2" display="https://drive.google.com/file/d/1k3G1dyMEEoWUWHNE-5OIEkMXkNX3Q5BJ/view?usp=sharing"/>
    <hyperlink ref="N38" r:id="rId3" display="https://drive.google.com/file/d/1SFd7-1XuVVAQAv8Uh2SOlx-UryYBhRRY/view?usp=sharing"/>
    <hyperlink ref="N39" r:id="rId4" display="https://drive.google.com/file/d/1v9fvLdqkiCTA4OCbAxOcMxpXRU8c3gbU/view?usp=sharing"/>
    <hyperlink ref="N40" r:id="rId5" display="https://drive.google.com/file/d/1hylGyb_FUzo9tDpaRQ6OYBGewMiZECc3/view?usp=sharing"/>
    <hyperlink ref="N41" r:id="rId6" display="https://drive.google.com/file/d/1EDNZspaLrC8UL9_9VfzgAzm7iKfpXyFv/view?usp=sharing"/>
    <hyperlink ref="N42" r:id="rId7" display="https://drive.google.com/file/d/1qrBTIx-irEDKitoqSFqmcbgCxuZwJu7B/view?usp=sharing"/>
    <hyperlink ref="N43" r:id="rId8" display="https://drive.google.com/file/d/11NGCXQ0jqe9IIskxGgHjW2cx3N7iOyQ_/view?usp=sharing"/>
    <hyperlink ref="N44" r:id="rId9" display="https://drive.google.com/file/d/1RPqHrH7GLnc-HtWYGIH7gxz3wGTLD5Xz/view?usp=sharing"/>
    <hyperlink ref="N45" r:id="rId10" display="https://drive.google.com/file/d/1YJHHdnSCVTFs2ngBy8FcV3YahWRiZz0x/view?usp=sharing"/>
    <hyperlink ref="N46" r:id="rId11" display="https://drive.google.com/file/d/1Tu-I3K9o7F8IED72ieSA_1b4aFktXvdp/view?usp=sharing"/>
    <hyperlink ref="N47" r:id="rId12" display="https://drive.google.com/file/d/136NklVPa_4wsX51CXnxTGJG7GYtKuPpK/view?usp=sharing"/>
    <hyperlink ref="N48" r:id="rId13" display="https://drive.google.com/file/d/1uK_oW1FQHXxNOg56UfRTaB3ncVX8A1JL/view?usp=sharing"/>
    <hyperlink ref="N49" r:id="rId14" display="https://drive.google.com/file/d/1JEx45QO-2kBssHQ5tpEa7FLQZCYm2KCW/view?usp=sharing"/>
    <hyperlink ref="N50" r:id="rId15" display="https://drive.google.com/file/d/1K81HbLzsHVJUtiQI9t9eOWC50yn7uKkJ/view?usp=sharing"/>
    <hyperlink ref="N51" r:id="rId16" display="https://drive.google.com/file/d/1liixbrn52XPerYXE2q-24yGjbbJUMpQ8/view?usp=sharing"/>
    <hyperlink ref="N52" r:id="rId17" display="https://drive.google.com/file/d/1ecqegM4Q7uVs_1zollGFHwhHJ24_1xcY/view?usp=sharing"/>
    <hyperlink ref="N53" r:id="rId18" display="https://drive.google.com/file/d/1QbXVw4LcgcLoOurG6yRMTJ4feV1fYtyq/view?usp=sharing"/>
    <hyperlink ref="N54" r:id="rId19" display="https://drive.google.com/file/d/1V-otQNhSj8u0VflYIteA2hwD2JPGaB1h/view?usp=sharing"/>
    <hyperlink ref="N55" r:id="rId20" display="https://drive.google.com/file/d/1WlM3FkLapo6Jfge14-MAWTkidez0avr6/view?usp=sharing"/>
    <hyperlink ref="N56" r:id="rId21" display="https://drive.google.com/file/d/1EZa0IkjM1WNkXEZM54-l7xk5zETcArZs/view?usp=sharing"/>
    <hyperlink ref="N57" r:id="rId22" display="https://drive.google.com/file/d/1lyQgNfQ7xntf3w_DXH4dp5U2QLT3Rgfz/view?usp=sharing"/>
    <hyperlink ref="N58" r:id="rId23" display="https://drive.google.com/file/d/1Jzhmq-CcQF5FfrvQYzD75LNPfcqeakuA/view?usp=sharing"/>
    <hyperlink ref="N59" r:id="rId24" display="https://drive.google.com/file/d/1IZOOJvjk_vHqkmycl3T-lKlPGfh5pPWN/view?usp=sharing"/>
    <hyperlink ref="N60" r:id="rId25" display="https://drive.google.com/file/d/1LSpskWO046Uiv5YGT6FFerSecb3TOT7X/view?usp=sharing"/>
    <hyperlink ref="N61" r:id="rId26" display="https://drive.google.com/file/d/1uuxwN4w4uv3wnfxkj98KBhUPweKOeZ4b/view?usp=sharing"/>
    <hyperlink ref="N62" r:id="rId27" display="https://drive.google.com/file/d/1ZS4AWy3r0J0rQyTKtW3Ab1vsAy925HGp/view?usp=sharing"/>
    <hyperlink ref="N63" r:id="rId28" display="https://drive.google.com/file/d/1R1D_zUZPay0hRdpMifWDhU-xhVpuM3f5/view?usp=sharing"/>
    <hyperlink ref="N64" r:id="rId29" display="https://drive.google.com/file/d/1WdxMACcJnKlwSpR9JPhNb55oKi2h_MVm/view?usp=sharing"/>
    <hyperlink ref="N65" r:id="rId30" display="https://drive.google.com/file/d/1rW6bycwxmy0Xnbnwx4ewyNlh-gbTkSAC/view?usp=sharing"/>
  </hyperlinks>
  <pageMargins left="0.47244094488189" right="0.433070866141732" top="0.511811023622047" bottom="0.511811023622047" header="0" footer="0"/>
  <pageSetup paperSize="9" scale="60" firstPageNumber="74" orientation="portrait" useFirstPageNumber="1" verticalDpi="300"/>
  <headerFooter/>
  <rowBreaks count="2" manualBreakCount="2">
    <brk id="45" max="13" man="1"/>
    <brk id="66" max="1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N115"/>
  <sheetViews>
    <sheetView view="pageBreakPreview" zoomScale="85" zoomScaleNormal="100" workbookViewId="0">
      <selection activeCell="N15" sqref="N15"/>
    </sheetView>
  </sheetViews>
  <sheetFormatPr defaultColWidth="9.14285714285714" defaultRowHeight="15" customHeight="1"/>
  <cols>
    <col min="1" max="1" width="4.42857142857143" style="121" customWidth="1"/>
    <col min="2" max="2" width="3.28571428571429" style="121" customWidth="1"/>
    <col min="3" max="3" width="3.14285714285714" style="121" customWidth="1"/>
    <col min="4" max="4" width="3.42857142857143" style="121" customWidth="1"/>
    <col min="5" max="5" width="26" style="121" customWidth="1"/>
    <col min="6" max="6" width="1.85714285714286" style="121" customWidth="1"/>
    <col min="7" max="7" width="15.4285714285714" style="121" customWidth="1"/>
    <col min="8" max="8" width="13.2857142857143" style="121" customWidth="1"/>
    <col min="9" max="9" width="10.4285714285714" style="121" customWidth="1"/>
    <col min="10" max="10" width="10" style="121" customWidth="1"/>
    <col min="11" max="11" width="7.28571428571429" style="121" customWidth="1"/>
    <col min="12" max="12" width="8.85714285714286" style="121" customWidth="1"/>
    <col min="13" max="13" width="24.8571428571429" style="121" customWidth="1"/>
    <col min="14" max="14" width="23" style="122" customWidth="1"/>
    <col min="15" max="16384" width="9.14285714285714" style="121"/>
  </cols>
  <sheetData>
    <row r="1" s="117" customFormat="1" customHeight="1" spans="1:14">
      <c r="A1" s="123" t="s">
        <v>377</v>
      </c>
      <c r="B1" s="123"/>
      <c r="C1" s="123"/>
      <c r="D1" s="123"/>
      <c r="E1" s="123"/>
      <c r="F1" s="123"/>
      <c r="G1" s="123"/>
      <c r="H1" s="123"/>
      <c r="I1" s="123"/>
      <c r="J1" s="123"/>
      <c r="K1" s="123"/>
      <c r="L1" s="123"/>
      <c r="M1" s="123"/>
      <c r="N1" s="176"/>
    </row>
    <row r="2" s="117" customFormat="1" customHeight="1" spans="1:14">
      <c r="A2" s="123" t="s">
        <v>1707</v>
      </c>
      <c r="B2" s="123"/>
      <c r="C2" s="123"/>
      <c r="D2" s="123"/>
      <c r="E2" s="123"/>
      <c r="F2" s="123"/>
      <c r="G2" s="123"/>
      <c r="H2" s="123"/>
      <c r="I2" s="123"/>
      <c r="J2" s="123"/>
      <c r="K2" s="123"/>
      <c r="L2" s="123"/>
      <c r="M2" s="123"/>
      <c r="N2" s="176"/>
    </row>
    <row r="3" s="117" customFormat="1" customHeight="1" spans="1:14">
      <c r="A3" s="119"/>
      <c r="B3" s="119"/>
      <c r="C3" s="119"/>
      <c r="D3" s="119"/>
      <c r="E3" s="119"/>
      <c r="F3" s="119"/>
      <c r="G3" s="119"/>
      <c r="H3" s="119"/>
      <c r="I3" s="177"/>
      <c r="J3" s="119"/>
      <c r="K3" s="178"/>
      <c r="L3" s="178"/>
      <c r="M3" s="119"/>
      <c r="N3" s="179"/>
    </row>
    <row r="4" s="117" customFormat="1" spans="1:14">
      <c r="A4" s="124" t="s">
        <v>379</v>
      </c>
      <c r="B4" s="124"/>
      <c r="C4" s="119"/>
      <c r="D4" s="125"/>
      <c r="E4" s="125"/>
      <c r="F4" s="125"/>
      <c r="G4" s="119"/>
      <c r="H4" s="119"/>
      <c r="I4" s="177"/>
      <c r="J4" s="119"/>
      <c r="K4" s="178"/>
      <c r="L4" s="178"/>
      <c r="M4" s="119"/>
      <c r="N4" s="179"/>
    </row>
    <row r="5" s="117" customFormat="1" spans="1:14">
      <c r="A5" s="119"/>
      <c r="B5" s="119"/>
      <c r="C5" s="119" t="s">
        <v>380</v>
      </c>
      <c r="D5" s="119"/>
      <c r="E5" s="119"/>
      <c r="F5" s="119" t="s">
        <v>123</v>
      </c>
      <c r="G5" s="126" t="str">
        <f>PENDIDIKAN!F5</f>
        <v>Dr. Wilson Novarino, M.Si.</v>
      </c>
      <c r="H5" s="126"/>
      <c r="I5" s="126"/>
      <c r="J5" s="126"/>
      <c r="K5" s="178"/>
      <c r="L5" s="178"/>
      <c r="M5" s="119"/>
      <c r="N5" s="179"/>
    </row>
    <row r="6" s="117" customFormat="1" spans="1:14">
      <c r="A6" s="119"/>
      <c r="B6" s="119"/>
      <c r="C6" s="119" t="s">
        <v>381</v>
      </c>
      <c r="D6" s="119"/>
      <c r="E6" s="119"/>
      <c r="F6" s="119" t="s">
        <v>123</v>
      </c>
      <c r="G6" s="126" t="str">
        <f>PENDIDIKAN!F6</f>
        <v>19711103 199802 1 001</v>
      </c>
      <c r="H6" s="126"/>
      <c r="I6" s="126"/>
      <c r="J6" s="126"/>
      <c r="K6" s="178"/>
      <c r="L6" s="178" t="s">
        <v>0</v>
      </c>
      <c r="M6" s="119"/>
      <c r="N6" s="179"/>
    </row>
    <row r="7" s="117" customFormat="1" spans="1:14">
      <c r="A7" s="119"/>
      <c r="B7" s="119"/>
      <c r="C7" s="119" t="s">
        <v>383</v>
      </c>
      <c r="D7" s="119"/>
      <c r="E7" s="119"/>
      <c r="F7" s="119" t="s">
        <v>123</v>
      </c>
      <c r="G7" s="126" t="str">
        <f>PENDIDIKAN!F7</f>
        <v>Penata Tk. I / III.d</v>
      </c>
      <c r="H7" s="126"/>
      <c r="I7" s="126"/>
      <c r="J7" s="126"/>
      <c r="K7" s="180"/>
      <c r="L7" s="180"/>
      <c r="M7" s="120"/>
      <c r="N7" s="181"/>
    </row>
    <row r="8" s="117" customFormat="1" spans="1:14">
      <c r="A8" s="119"/>
      <c r="B8" s="119"/>
      <c r="C8" s="119" t="s">
        <v>385</v>
      </c>
      <c r="D8" s="119"/>
      <c r="E8" s="119"/>
      <c r="F8" s="119" t="s">
        <v>123</v>
      </c>
      <c r="G8" s="127" t="str">
        <f>PENDIDIKAN!F8</f>
        <v>Ketua Departemen Biologi </v>
      </c>
      <c r="H8" s="127"/>
      <c r="I8" s="127"/>
      <c r="J8" s="127"/>
      <c r="K8" s="127"/>
      <c r="L8" s="127"/>
      <c r="M8" s="127"/>
      <c r="N8" s="182"/>
    </row>
    <row r="9" s="117" customFormat="1" spans="1:14">
      <c r="A9" s="119"/>
      <c r="B9" s="119"/>
      <c r="C9" s="119" t="s">
        <v>91</v>
      </c>
      <c r="D9" s="119"/>
      <c r="E9" s="119"/>
      <c r="F9" s="119" t="s">
        <v>123</v>
      </c>
      <c r="G9" s="126" t="str">
        <f>PENDIDIKAN!F9</f>
        <v>Fakultas MIPA Universitas Andalas</v>
      </c>
      <c r="H9" s="126"/>
      <c r="I9" s="126"/>
      <c r="J9" s="126"/>
      <c r="K9" s="178"/>
      <c r="L9" s="178"/>
      <c r="M9" s="119"/>
      <c r="N9" s="179"/>
    </row>
    <row r="10" s="117" customFormat="1" spans="1:14">
      <c r="A10" s="119"/>
      <c r="B10" s="119"/>
      <c r="C10" s="119"/>
      <c r="D10" s="119"/>
      <c r="E10" s="119"/>
      <c r="F10" s="119"/>
      <c r="G10" s="126"/>
      <c r="H10" s="126"/>
      <c r="I10" s="126"/>
      <c r="J10" s="126"/>
      <c r="K10" s="178"/>
      <c r="L10" s="178"/>
      <c r="M10" s="119"/>
      <c r="N10" s="179"/>
    </row>
    <row r="11" s="117" customFormat="1" spans="1:14">
      <c r="A11" s="124" t="s">
        <v>386</v>
      </c>
      <c r="B11" s="124"/>
      <c r="C11" s="119"/>
      <c r="D11" s="125"/>
      <c r="E11" s="125"/>
      <c r="F11" s="125"/>
      <c r="G11" s="119"/>
      <c r="H11" s="119"/>
      <c r="I11" s="177"/>
      <c r="J11" s="119"/>
      <c r="K11" s="178"/>
      <c r="L11" s="178"/>
      <c r="M11" s="119"/>
      <c r="N11" s="179"/>
    </row>
    <row r="12" s="117" customFormat="1" spans="1:14">
      <c r="A12" s="119"/>
      <c r="B12" s="119"/>
      <c r="C12" s="119" t="s">
        <v>63</v>
      </c>
      <c r="D12" s="119"/>
      <c r="E12" s="119"/>
      <c r="F12" s="119" t="s">
        <v>123</v>
      </c>
      <c r="G12" s="126" t="str">
        <f>PENDIDIKAN!F12</f>
        <v>Dr. Zozy Aneloi Noli, MP.</v>
      </c>
      <c r="H12" s="126"/>
      <c r="I12" s="126"/>
      <c r="J12" s="126"/>
      <c r="K12" s="178"/>
      <c r="L12" s="178"/>
      <c r="M12" s="119"/>
      <c r="N12" s="179"/>
    </row>
    <row r="13" s="117" customFormat="1" spans="1:14">
      <c r="A13" s="119"/>
      <c r="B13" s="119"/>
      <c r="C13" s="119" t="s">
        <v>387</v>
      </c>
      <c r="D13" s="119"/>
      <c r="E13" s="119"/>
      <c r="F13" s="119" t="s">
        <v>123</v>
      </c>
      <c r="G13" s="126" t="str">
        <f>PENDIDIKAN!F13</f>
        <v>19640826 199103 2 002</v>
      </c>
      <c r="H13" s="126"/>
      <c r="I13" s="126"/>
      <c r="J13" s="126"/>
      <c r="K13" s="178"/>
      <c r="L13" s="178"/>
      <c r="M13" s="119"/>
      <c r="N13" s="179"/>
    </row>
    <row r="14" s="117" customFormat="1" spans="1:14">
      <c r="A14" s="119"/>
      <c r="B14" s="119"/>
      <c r="C14" s="119" t="s">
        <v>383</v>
      </c>
      <c r="D14" s="119"/>
      <c r="E14" s="119"/>
      <c r="F14" s="119" t="s">
        <v>123</v>
      </c>
      <c r="G14" s="126" t="str">
        <f>PENDIDIKAN!F14</f>
        <v>Penata Tk. I / III.d</v>
      </c>
      <c r="H14" s="126"/>
      <c r="I14" s="126"/>
      <c r="J14" s="126"/>
      <c r="K14" s="180"/>
      <c r="L14" s="180"/>
      <c r="M14" s="120"/>
      <c r="N14" s="181"/>
    </row>
    <row r="15" s="117" customFormat="1" spans="1:14">
      <c r="A15" s="119"/>
      <c r="B15" s="119"/>
      <c r="C15" s="119" t="s">
        <v>385</v>
      </c>
      <c r="D15" s="119"/>
      <c r="E15" s="119"/>
      <c r="F15" s="119" t="s">
        <v>123</v>
      </c>
      <c r="G15" s="127" t="str">
        <f>PENDIDIKAN!F15</f>
        <v>Lektor Kepala</v>
      </c>
      <c r="H15" s="127"/>
      <c r="I15" s="127"/>
      <c r="J15" s="127"/>
      <c r="K15" s="127"/>
      <c r="L15" s="127"/>
      <c r="M15" s="127"/>
      <c r="N15" s="182"/>
    </row>
    <row r="16" s="117" customFormat="1" spans="1:14">
      <c r="A16" s="119"/>
      <c r="B16" s="119"/>
      <c r="C16" s="119" t="s">
        <v>91</v>
      </c>
      <c r="D16" s="119"/>
      <c r="E16" s="119"/>
      <c r="F16" s="119" t="s">
        <v>123</v>
      </c>
      <c r="G16" s="126" t="str">
        <f>PENDIDIKAN!F16</f>
        <v>Fakultas MIPA Universitas Andalas</v>
      </c>
      <c r="H16" s="126"/>
      <c r="I16" s="126"/>
      <c r="J16" s="126"/>
      <c r="K16" s="178"/>
      <c r="L16" s="178"/>
      <c r="M16" s="119"/>
      <c r="N16" s="179"/>
    </row>
    <row r="17" s="117" customFormat="1" customHeight="1" spans="1:14">
      <c r="A17" s="119"/>
      <c r="B17" s="119"/>
      <c r="C17" s="119"/>
      <c r="D17" s="119"/>
      <c r="E17" s="119"/>
      <c r="F17" s="119"/>
      <c r="G17" s="119"/>
      <c r="H17" s="119"/>
      <c r="I17" s="177"/>
      <c r="J17" s="119"/>
      <c r="K17" s="178"/>
      <c r="L17" s="178"/>
      <c r="M17" s="119"/>
      <c r="N17" s="179"/>
    </row>
    <row r="18" s="117" customFormat="1" customHeight="1" spans="1:14">
      <c r="A18" s="128" t="s">
        <v>1708</v>
      </c>
      <c r="B18" s="128"/>
      <c r="C18" s="128"/>
      <c r="D18" s="128"/>
      <c r="E18" s="128"/>
      <c r="F18" s="128"/>
      <c r="G18" s="128"/>
      <c r="H18" s="128"/>
      <c r="I18" s="128"/>
      <c r="J18" s="128"/>
      <c r="K18" s="128"/>
      <c r="L18" s="128"/>
      <c r="M18" s="128"/>
      <c r="N18" s="128"/>
    </row>
    <row r="19" s="117" customFormat="1" customHeight="1" spans="1:14">
      <c r="A19" s="129"/>
      <c r="B19" s="129"/>
      <c r="C19" s="130"/>
      <c r="D19" s="130"/>
      <c r="E19" s="130"/>
      <c r="F19" s="130"/>
      <c r="G19" s="130"/>
      <c r="H19" s="130"/>
      <c r="I19" s="183"/>
      <c r="J19" s="184"/>
      <c r="K19" s="178"/>
      <c r="L19" s="178"/>
      <c r="M19" s="119"/>
      <c r="N19" s="179"/>
    </row>
    <row r="20" s="117" customFormat="1" ht="38.25" spans="1:14">
      <c r="A20" s="131" t="s">
        <v>3</v>
      </c>
      <c r="B20" s="132" t="s">
        <v>392</v>
      </c>
      <c r="C20" s="133"/>
      <c r="D20" s="133"/>
      <c r="E20" s="133"/>
      <c r="F20" s="133"/>
      <c r="G20" s="133"/>
      <c r="H20" s="131" t="s">
        <v>393</v>
      </c>
      <c r="I20" s="131" t="s">
        <v>394</v>
      </c>
      <c r="J20" s="131" t="s">
        <v>395</v>
      </c>
      <c r="K20" s="131" t="s">
        <v>396</v>
      </c>
      <c r="L20" s="131" t="s">
        <v>397</v>
      </c>
      <c r="M20" s="131" t="s">
        <v>398</v>
      </c>
      <c r="N20" s="185" t="s">
        <v>399</v>
      </c>
    </row>
    <row r="21" s="117" customFormat="1" customHeight="1" spans="1:14">
      <c r="A21" s="134">
        <v>1</v>
      </c>
      <c r="B21" s="135">
        <v>2</v>
      </c>
      <c r="C21" s="136"/>
      <c r="D21" s="136"/>
      <c r="E21" s="136"/>
      <c r="F21" s="136"/>
      <c r="G21" s="136"/>
      <c r="H21" s="134">
        <v>3</v>
      </c>
      <c r="I21" s="131">
        <v>4</v>
      </c>
      <c r="J21" s="134">
        <v>5</v>
      </c>
      <c r="K21" s="134">
        <v>6</v>
      </c>
      <c r="L21" s="134">
        <v>7</v>
      </c>
      <c r="M21" s="134">
        <v>8</v>
      </c>
      <c r="N21" s="185">
        <v>9</v>
      </c>
    </row>
    <row r="22" s="118" customFormat="1" ht="23.25" customHeight="1" spans="1:14">
      <c r="A22" s="137" t="s">
        <v>313</v>
      </c>
      <c r="B22" s="138" t="s">
        <v>314</v>
      </c>
      <c r="C22" s="139"/>
      <c r="D22" s="139"/>
      <c r="E22" s="139"/>
      <c r="F22" s="139"/>
      <c r="G22" s="140"/>
      <c r="H22" s="141"/>
      <c r="I22" s="167"/>
      <c r="J22" s="148"/>
      <c r="K22" s="186"/>
      <c r="L22" s="187">
        <f>L23+L48+L55+L64+L66+L69+L76+L85+L89+L93</f>
        <v>30</v>
      </c>
      <c r="M22" s="188"/>
      <c r="N22" s="189"/>
    </row>
    <row r="23" s="118" customFormat="1" ht="35.25" customHeight="1" spans="1:14">
      <c r="A23" s="142"/>
      <c r="B23" s="143" t="s">
        <v>177</v>
      </c>
      <c r="C23" s="144" t="s">
        <v>315</v>
      </c>
      <c r="D23" s="145"/>
      <c r="E23" s="145"/>
      <c r="F23" s="145"/>
      <c r="G23" s="146"/>
      <c r="H23" s="141"/>
      <c r="I23" s="167"/>
      <c r="J23" s="148"/>
      <c r="K23" s="186"/>
      <c r="L23" s="190">
        <f>SUM(L24:L47)</f>
        <v>30</v>
      </c>
      <c r="M23" s="188"/>
      <c r="N23" s="189"/>
    </row>
    <row r="24" s="118" customFormat="1" ht="35.25" customHeight="1" spans="1:14">
      <c r="A24" s="142"/>
      <c r="B24" s="147"/>
      <c r="C24" s="148">
        <v>1</v>
      </c>
      <c r="D24" s="144" t="s">
        <v>316</v>
      </c>
      <c r="E24" s="145"/>
      <c r="F24" s="145"/>
      <c r="G24" s="146"/>
      <c r="H24" s="141"/>
      <c r="I24" s="167"/>
      <c r="J24" s="148"/>
      <c r="K24" s="186"/>
      <c r="L24" s="186"/>
      <c r="M24" s="188"/>
      <c r="N24" s="189"/>
    </row>
    <row r="25" s="118" customFormat="1" ht="66.75" customHeight="1" spans="1:14">
      <c r="A25" s="142"/>
      <c r="B25" s="147"/>
      <c r="C25" s="119"/>
      <c r="D25" s="149">
        <v>1</v>
      </c>
      <c r="E25" s="150" t="s">
        <v>1709</v>
      </c>
      <c r="F25" s="151"/>
      <c r="G25" s="152"/>
      <c r="H25" s="153" t="s">
        <v>1710</v>
      </c>
      <c r="I25" s="191" t="s">
        <v>1120</v>
      </c>
      <c r="J25" s="192">
        <v>1</v>
      </c>
      <c r="K25" s="192">
        <v>2</v>
      </c>
      <c r="L25" s="192">
        <f t="shared" ref="L25:L30" si="0">J25*K25</f>
        <v>2</v>
      </c>
      <c r="M25" s="193" t="s">
        <v>1711</v>
      </c>
      <c r="N25" s="194"/>
    </row>
    <row r="26" s="118" customFormat="1" ht="63" customHeight="1" spans="1:14">
      <c r="A26" s="142"/>
      <c r="B26" s="147"/>
      <c r="C26" s="119"/>
      <c r="D26" s="149">
        <v>2</v>
      </c>
      <c r="E26" s="150" t="s">
        <v>1712</v>
      </c>
      <c r="F26" s="151"/>
      <c r="G26" s="152"/>
      <c r="H26" s="1142" t="s">
        <v>1713</v>
      </c>
      <c r="I26" s="191" t="s">
        <v>1120</v>
      </c>
      <c r="J26" s="192">
        <v>1</v>
      </c>
      <c r="K26" s="192">
        <v>2</v>
      </c>
      <c r="L26" s="192">
        <f t="shared" si="0"/>
        <v>2</v>
      </c>
      <c r="M26" s="193" t="s">
        <v>1714</v>
      </c>
      <c r="N26" s="194"/>
    </row>
    <row r="27" s="118" customFormat="1" ht="63" customHeight="1" spans="1:14">
      <c r="A27" s="142"/>
      <c r="B27" s="147"/>
      <c r="C27" s="119"/>
      <c r="D27" s="149">
        <v>3</v>
      </c>
      <c r="E27" s="150" t="s">
        <v>1715</v>
      </c>
      <c r="F27" s="151"/>
      <c r="G27" s="152"/>
      <c r="H27" s="1142" t="s">
        <v>1716</v>
      </c>
      <c r="I27" s="191" t="s">
        <v>1120</v>
      </c>
      <c r="J27" s="192">
        <v>1</v>
      </c>
      <c r="K27" s="192">
        <v>2</v>
      </c>
      <c r="L27" s="192">
        <f t="shared" si="0"/>
        <v>2</v>
      </c>
      <c r="M27" s="193" t="s">
        <v>1717</v>
      </c>
      <c r="N27" s="194"/>
    </row>
    <row r="28" s="118" customFormat="1" ht="63" customHeight="1" spans="1:14">
      <c r="A28" s="142"/>
      <c r="B28" s="147"/>
      <c r="C28" s="119"/>
      <c r="D28" s="149">
        <v>4</v>
      </c>
      <c r="E28" s="150" t="s">
        <v>1718</v>
      </c>
      <c r="F28" s="151"/>
      <c r="G28" s="152"/>
      <c r="H28" s="1142" t="s">
        <v>1719</v>
      </c>
      <c r="I28" s="191" t="s">
        <v>1120</v>
      </c>
      <c r="J28" s="192">
        <v>1</v>
      </c>
      <c r="K28" s="192">
        <v>2</v>
      </c>
      <c r="L28" s="192">
        <f t="shared" si="0"/>
        <v>2</v>
      </c>
      <c r="M28" s="193" t="s">
        <v>1720</v>
      </c>
      <c r="N28" s="194"/>
    </row>
    <row r="29" s="118" customFormat="1" ht="63" customHeight="1" spans="1:14">
      <c r="A29" s="142"/>
      <c r="B29" s="147"/>
      <c r="C29" s="119"/>
      <c r="D29" s="149">
        <v>5</v>
      </c>
      <c r="E29" s="150" t="s">
        <v>1721</v>
      </c>
      <c r="F29" s="151"/>
      <c r="G29" s="152"/>
      <c r="H29" s="1142" t="s">
        <v>1155</v>
      </c>
      <c r="I29" s="191" t="s">
        <v>1120</v>
      </c>
      <c r="J29" s="192">
        <v>1</v>
      </c>
      <c r="K29" s="192">
        <v>2</v>
      </c>
      <c r="L29" s="192">
        <f t="shared" si="0"/>
        <v>2</v>
      </c>
      <c r="M29" s="193" t="s">
        <v>1722</v>
      </c>
      <c r="N29" s="194"/>
    </row>
    <row r="30" s="118" customFormat="1" ht="63" customHeight="1" spans="1:14">
      <c r="A30" s="142"/>
      <c r="B30" s="147"/>
      <c r="C30" s="119"/>
      <c r="D30" s="149">
        <v>6</v>
      </c>
      <c r="E30" s="150" t="s">
        <v>1723</v>
      </c>
      <c r="F30" s="151"/>
      <c r="G30" s="152"/>
      <c r="H30" s="1142" t="s">
        <v>1724</v>
      </c>
      <c r="I30" s="191" t="s">
        <v>1120</v>
      </c>
      <c r="J30" s="192">
        <v>1</v>
      </c>
      <c r="K30" s="192">
        <v>2</v>
      </c>
      <c r="L30" s="192">
        <f t="shared" si="0"/>
        <v>2</v>
      </c>
      <c r="M30" s="193" t="s">
        <v>1725</v>
      </c>
      <c r="N30" s="194"/>
    </row>
    <row r="31" s="118" customFormat="1" ht="19.5" customHeight="1" spans="1:14">
      <c r="A31" s="154"/>
      <c r="B31" s="155"/>
      <c r="C31" s="148">
        <v>2</v>
      </c>
      <c r="D31" s="156" t="s">
        <v>317</v>
      </c>
      <c r="E31" s="156"/>
      <c r="F31" s="156"/>
      <c r="G31" s="156"/>
      <c r="H31" s="157"/>
      <c r="I31" s="195"/>
      <c r="J31" s="196"/>
      <c r="K31" s="149"/>
      <c r="L31" s="149"/>
      <c r="M31" s="188"/>
      <c r="N31" s="189"/>
    </row>
    <row r="32" ht="63" customHeight="1" spans="1:14">
      <c r="A32" s="158"/>
      <c r="B32" s="155"/>
      <c r="C32" s="143"/>
      <c r="D32" s="149">
        <v>1</v>
      </c>
      <c r="E32" s="159" t="s">
        <v>1726</v>
      </c>
      <c r="F32" s="160"/>
      <c r="G32" s="161"/>
      <c r="H32" s="1143" t="s">
        <v>1727</v>
      </c>
      <c r="I32" s="191" t="s">
        <v>1120</v>
      </c>
      <c r="J32" s="196">
        <v>1</v>
      </c>
      <c r="K32" s="196">
        <v>1</v>
      </c>
      <c r="L32" s="196">
        <f>J32*K32</f>
        <v>1</v>
      </c>
      <c r="M32" s="193" t="s">
        <v>1728</v>
      </c>
      <c r="N32" s="197"/>
    </row>
    <row r="33" ht="63" customHeight="1" spans="1:14">
      <c r="A33" s="158"/>
      <c r="B33" s="155"/>
      <c r="C33" s="163"/>
      <c r="D33" s="149">
        <v>2</v>
      </c>
      <c r="E33" s="159" t="s">
        <v>1729</v>
      </c>
      <c r="F33" s="160"/>
      <c r="G33" s="161"/>
      <c r="H33" s="1143" t="s">
        <v>1730</v>
      </c>
      <c r="I33" s="191" t="s">
        <v>1120</v>
      </c>
      <c r="J33" s="196">
        <v>1</v>
      </c>
      <c r="K33" s="196">
        <v>1</v>
      </c>
      <c r="L33" s="196">
        <f>J33*K33</f>
        <v>1</v>
      </c>
      <c r="M33" s="193" t="s">
        <v>1731</v>
      </c>
      <c r="N33" s="197"/>
    </row>
    <row r="34" ht="62.25" customHeight="1" spans="1:14">
      <c r="A34" s="158"/>
      <c r="B34" s="155"/>
      <c r="C34" s="163"/>
      <c r="D34" s="149">
        <v>3</v>
      </c>
      <c r="E34" s="159" t="s">
        <v>1732</v>
      </c>
      <c r="F34" s="160"/>
      <c r="G34" s="161"/>
      <c r="H34" s="1143" t="s">
        <v>1733</v>
      </c>
      <c r="I34" s="191" t="s">
        <v>1120</v>
      </c>
      <c r="J34" s="196">
        <v>3</v>
      </c>
      <c r="K34" s="196">
        <v>1</v>
      </c>
      <c r="L34" s="196">
        <f t="shared" ref="L34:L35" si="1">J34*K34</f>
        <v>3</v>
      </c>
      <c r="M34" s="193" t="s">
        <v>1734</v>
      </c>
      <c r="N34" s="197"/>
    </row>
    <row r="35" ht="64.5" customHeight="1" spans="1:14">
      <c r="A35" s="158"/>
      <c r="B35" s="155"/>
      <c r="C35" s="163"/>
      <c r="D35" s="149">
        <v>4</v>
      </c>
      <c r="E35" s="159" t="s">
        <v>1735</v>
      </c>
      <c r="F35" s="160"/>
      <c r="G35" s="161"/>
      <c r="H35" s="1143" t="s">
        <v>1736</v>
      </c>
      <c r="I35" s="191" t="s">
        <v>1120</v>
      </c>
      <c r="J35" s="196">
        <v>1</v>
      </c>
      <c r="K35" s="196">
        <v>1</v>
      </c>
      <c r="L35" s="196">
        <f t="shared" si="1"/>
        <v>1</v>
      </c>
      <c r="M35" s="193" t="s">
        <v>1737</v>
      </c>
      <c r="N35" s="197"/>
    </row>
    <row r="36" ht="77.25" customHeight="1" spans="1:14">
      <c r="A36" s="158"/>
      <c r="B36" s="155"/>
      <c r="C36" s="164"/>
      <c r="D36" s="149">
        <v>5</v>
      </c>
      <c r="E36" s="159" t="s">
        <v>1738</v>
      </c>
      <c r="F36" s="160"/>
      <c r="G36" s="161"/>
      <c r="H36" s="1142" t="s">
        <v>772</v>
      </c>
      <c r="I36" s="191" t="s">
        <v>1120</v>
      </c>
      <c r="J36" s="196">
        <v>1</v>
      </c>
      <c r="K36" s="196">
        <v>1</v>
      </c>
      <c r="L36" s="196">
        <f t="shared" ref="L36:L40" si="2">J36*K36</f>
        <v>1</v>
      </c>
      <c r="M36" s="193" t="s">
        <v>1739</v>
      </c>
      <c r="N36" s="197"/>
    </row>
    <row r="37" ht="63" customHeight="1" spans="1:14">
      <c r="A37" s="158"/>
      <c r="B37" s="155"/>
      <c r="C37" s="163"/>
      <c r="D37" s="149">
        <v>6</v>
      </c>
      <c r="E37" s="159" t="s">
        <v>1740</v>
      </c>
      <c r="F37" s="160"/>
      <c r="G37" s="161"/>
      <c r="H37" s="1143" t="s">
        <v>1741</v>
      </c>
      <c r="I37" s="191" t="s">
        <v>1120</v>
      </c>
      <c r="J37" s="196">
        <v>1</v>
      </c>
      <c r="K37" s="196">
        <v>1</v>
      </c>
      <c r="L37" s="196">
        <f t="shared" si="2"/>
        <v>1</v>
      </c>
      <c r="M37" s="193" t="s">
        <v>1742</v>
      </c>
      <c r="N37" s="197"/>
    </row>
    <row r="38" ht="63" customHeight="1" spans="1:14">
      <c r="A38" s="158"/>
      <c r="B38" s="155"/>
      <c r="C38" s="163"/>
      <c r="D38" s="149">
        <v>7</v>
      </c>
      <c r="E38" s="159" t="s">
        <v>1743</v>
      </c>
      <c r="F38" s="160"/>
      <c r="G38" s="161"/>
      <c r="H38" s="1143" t="s">
        <v>1744</v>
      </c>
      <c r="I38" s="191" t="s">
        <v>1120</v>
      </c>
      <c r="J38" s="196">
        <v>1</v>
      </c>
      <c r="K38" s="196">
        <v>1</v>
      </c>
      <c r="L38" s="196">
        <f t="shared" si="2"/>
        <v>1</v>
      </c>
      <c r="M38" s="193" t="s">
        <v>1745</v>
      </c>
      <c r="N38" s="197"/>
    </row>
    <row r="39" ht="63.75" customHeight="1" spans="1:14">
      <c r="A39" s="158"/>
      <c r="B39" s="155"/>
      <c r="C39" s="163"/>
      <c r="D39" s="149">
        <v>8</v>
      </c>
      <c r="E39" s="159" t="s">
        <v>1746</v>
      </c>
      <c r="F39" s="160"/>
      <c r="G39" s="161"/>
      <c r="H39" s="1143" t="s">
        <v>1747</v>
      </c>
      <c r="I39" s="191" t="s">
        <v>1120</v>
      </c>
      <c r="J39" s="196">
        <v>1</v>
      </c>
      <c r="K39" s="196">
        <v>1</v>
      </c>
      <c r="L39" s="196">
        <f t="shared" si="2"/>
        <v>1</v>
      </c>
      <c r="M39" s="193" t="s">
        <v>1748</v>
      </c>
      <c r="N39" s="197"/>
    </row>
    <row r="40" ht="63" customHeight="1" spans="1:14">
      <c r="A40" s="158"/>
      <c r="B40" s="155"/>
      <c r="C40" s="164"/>
      <c r="D40" s="149">
        <v>9</v>
      </c>
      <c r="E40" s="150" t="s">
        <v>1749</v>
      </c>
      <c r="F40" s="151"/>
      <c r="G40" s="152"/>
      <c r="H40" s="1142" t="s">
        <v>1750</v>
      </c>
      <c r="I40" s="191" t="s">
        <v>1120</v>
      </c>
      <c r="J40" s="192">
        <v>1</v>
      </c>
      <c r="K40" s="192">
        <v>1</v>
      </c>
      <c r="L40" s="192">
        <f t="shared" si="2"/>
        <v>1</v>
      </c>
      <c r="M40" s="193" t="s">
        <v>1751</v>
      </c>
      <c r="N40" s="197"/>
    </row>
    <row r="41" ht="62.25" customHeight="1" spans="1:14">
      <c r="A41" s="158"/>
      <c r="B41" s="155"/>
      <c r="C41" s="164"/>
      <c r="D41" s="149">
        <v>10</v>
      </c>
      <c r="E41" s="159" t="s">
        <v>1752</v>
      </c>
      <c r="F41" s="160"/>
      <c r="G41" s="161"/>
      <c r="H41" s="1143" t="s">
        <v>1753</v>
      </c>
      <c r="I41" s="191" t="s">
        <v>1120</v>
      </c>
      <c r="J41" s="196">
        <v>1</v>
      </c>
      <c r="K41" s="196">
        <v>1</v>
      </c>
      <c r="L41" s="196">
        <f t="shared" ref="L41" si="3">J41*K41</f>
        <v>1</v>
      </c>
      <c r="M41" s="193" t="s">
        <v>1754</v>
      </c>
      <c r="N41" s="197"/>
    </row>
    <row r="42" ht="61.5" customHeight="1" spans="1:14">
      <c r="A42" s="158"/>
      <c r="B42" s="155"/>
      <c r="C42" s="164"/>
      <c r="D42" s="149">
        <v>11</v>
      </c>
      <c r="E42" s="159" t="s">
        <v>1755</v>
      </c>
      <c r="F42" s="160"/>
      <c r="G42" s="161"/>
      <c r="H42" s="1142" t="s">
        <v>1756</v>
      </c>
      <c r="I42" s="191" t="s">
        <v>1120</v>
      </c>
      <c r="J42" s="196">
        <v>1</v>
      </c>
      <c r="K42" s="196">
        <v>1</v>
      </c>
      <c r="L42" s="196">
        <f t="shared" ref="L42:L47" si="4">J42*K42</f>
        <v>1</v>
      </c>
      <c r="M42" s="193" t="s">
        <v>1757</v>
      </c>
      <c r="N42" s="197"/>
    </row>
    <row r="43" ht="63.75" customHeight="1" spans="1:14">
      <c r="A43" s="158"/>
      <c r="B43" s="155"/>
      <c r="C43" s="164"/>
      <c r="D43" s="149">
        <v>12</v>
      </c>
      <c r="E43" s="159" t="s">
        <v>1758</v>
      </c>
      <c r="F43" s="160"/>
      <c r="G43" s="161"/>
      <c r="H43" s="1142" t="s">
        <v>1759</v>
      </c>
      <c r="I43" s="191" t="s">
        <v>1120</v>
      </c>
      <c r="J43" s="196">
        <v>1</v>
      </c>
      <c r="K43" s="196">
        <v>1</v>
      </c>
      <c r="L43" s="196">
        <f t="shared" si="4"/>
        <v>1</v>
      </c>
      <c r="M43" s="193" t="s">
        <v>1760</v>
      </c>
      <c r="N43" s="197"/>
    </row>
    <row r="44" ht="62.25" customHeight="1" spans="1:14">
      <c r="A44" s="158"/>
      <c r="B44" s="155"/>
      <c r="C44" s="164"/>
      <c r="D44" s="149">
        <v>13</v>
      </c>
      <c r="E44" s="150" t="s">
        <v>1761</v>
      </c>
      <c r="F44" s="151"/>
      <c r="G44" s="152"/>
      <c r="H44" s="1142" t="s">
        <v>1762</v>
      </c>
      <c r="I44" s="191" t="s">
        <v>1120</v>
      </c>
      <c r="J44" s="196">
        <v>1</v>
      </c>
      <c r="K44" s="196">
        <v>1</v>
      </c>
      <c r="L44" s="196">
        <f t="shared" si="4"/>
        <v>1</v>
      </c>
      <c r="M44" s="193" t="s">
        <v>1763</v>
      </c>
      <c r="N44" s="197"/>
    </row>
    <row r="45" ht="62.25" customHeight="1" spans="1:14">
      <c r="A45" s="158"/>
      <c r="B45" s="155"/>
      <c r="C45" s="164"/>
      <c r="D45" s="149">
        <v>14</v>
      </c>
      <c r="E45" s="159" t="s">
        <v>1764</v>
      </c>
      <c r="F45" s="160"/>
      <c r="G45" s="161"/>
      <c r="H45" s="1142" t="s">
        <v>1765</v>
      </c>
      <c r="I45" s="191" t="s">
        <v>1120</v>
      </c>
      <c r="J45" s="196">
        <v>1</v>
      </c>
      <c r="K45" s="196">
        <v>1</v>
      </c>
      <c r="L45" s="196">
        <f t="shared" si="4"/>
        <v>1</v>
      </c>
      <c r="M45" s="193" t="s">
        <v>1766</v>
      </c>
      <c r="N45" s="197"/>
    </row>
    <row r="46" ht="62.25" customHeight="1" spans="1:14">
      <c r="A46" s="158"/>
      <c r="B46" s="155"/>
      <c r="C46" s="164"/>
      <c r="D46" s="149">
        <v>15</v>
      </c>
      <c r="E46" s="159" t="s">
        <v>1767</v>
      </c>
      <c r="F46" s="160"/>
      <c r="G46" s="161"/>
      <c r="H46" s="1142" t="s">
        <v>1768</v>
      </c>
      <c r="I46" s="191" t="s">
        <v>1120</v>
      </c>
      <c r="J46" s="196">
        <v>1</v>
      </c>
      <c r="K46" s="196">
        <v>1</v>
      </c>
      <c r="L46" s="196">
        <f t="shared" si="4"/>
        <v>1</v>
      </c>
      <c r="M46" s="193" t="s">
        <v>1769</v>
      </c>
      <c r="N46" s="197"/>
    </row>
    <row r="47" ht="76.5" customHeight="1" spans="1:14">
      <c r="A47" s="158"/>
      <c r="B47" s="155"/>
      <c r="C47" s="164"/>
      <c r="D47" s="149">
        <v>16</v>
      </c>
      <c r="E47" s="159" t="s">
        <v>1770</v>
      </c>
      <c r="F47" s="160"/>
      <c r="G47" s="161"/>
      <c r="H47" s="1142" t="s">
        <v>1771</v>
      </c>
      <c r="I47" s="191" t="s">
        <v>1120</v>
      </c>
      <c r="J47" s="196">
        <v>1</v>
      </c>
      <c r="K47" s="196">
        <v>1</v>
      </c>
      <c r="L47" s="196">
        <f t="shared" si="4"/>
        <v>1</v>
      </c>
      <c r="M47" s="193" t="s">
        <v>1772</v>
      </c>
      <c r="N47" s="197"/>
    </row>
    <row r="48" s="119" customFormat="1" spans="1:14">
      <c r="A48" s="142"/>
      <c r="B48" s="143" t="s">
        <v>181</v>
      </c>
      <c r="C48" s="156" t="s">
        <v>318</v>
      </c>
      <c r="D48" s="156"/>
      <c r="E48" s="156"/>
      <c r="F48" s="156"/>
      <c r="G48" s="156"/>
      <c r="H48" s="141"/>
      <c r="I48" s="167"/>
      <c r="J48" s="148"/>
      <c r="K48" s="186"/>
      <c r="L48" s="198">
        <v>0</v>
      </c>
      <c r="M48" s="186"/>
      <c r="N48" s="199"/>
    </row>
    <row r="49" s="119" customFormat="1" spans="1:14">
      <c r="A49" s="142"/>
      <c r="B49" s="147"/>
      <c r="C49" s="143">
        <v>1</v>
      </c>
      <c r="D49" s="156" t="s">
        <v>319</v>
      </c>
      <c r="E49" s="156"/>
      <c r="F49" s="156"/>
      <c r="G49" s="156"/>
      <c r="H49" s="141" t="s">
        <v>0</v>
      </c>
      <c r="I49" s="167"/>
      <c r="J49" s="148"/>
      <c r="K49" s="186"/>
      <c r="L49" s="186"/>
      <c r="M49" s="186"/>
      <c r="N49" s="199"/>
    </row>
    <row r="50" s="119" customFormat="1" spans="1:14">
      <c r="A50" s="165"/>
      <c r="B50" s="147"/>
      <c r="C50" s="166"/>
      <c r="D50" s="167" t="s">
        <v>35</v>
      </c>
      <c r="E50" s="156" t="s">
        <v>320</v>
      </c>
      <c r="F50" s="156"/>
      <c r="G50" s="156"/>
      <c r="H50" s="168"/>
      <c r="I50" s="200"/>
      <c r="J50" s="200"/>
      <c r="K50" s="200"/>
      <c r="L50" s="200"/>
      <c r="M50" s="200"/>
      <c r="N50" s="199"/>
    </row>
    <row r="51" s="119" customFormat="1" spans="1:14">
      <c r="A51" s="165"/>
      <c r="B51" s="147"/>
      <c r="C51" s="169"/>
      <c r="D51" s="167" t="s">
        <v>38</v>
      </c>
      <c r="E51" s="170" t="s">
        <v>321</v>
      </c>
      <c r="F51" s="170"/>
      <c r="G51" s="170"/>
      <c r="H51" s="171"/>
      <c r="I51" s="201"/>
      <c r="J51" s="201"/>
      <c r="K51" s="201"/>
      <c r="L51" s="201"/>
      <c r="M51" s="201"/>
      <c r="N51" s="199"/>
    </row>
    <row r="52" s="119" customFormat="1" spans="1:14">
      <c r="A52" s="165"/>
      <c r="B52" s="147"/>
      <c r="C52" s="143">
        <v>2</v>
      </c>
      <c r="D52" s="156" t="s">
        <v>322</v>
      </c>
      <c r="E52" s="156"/>
      <c r="F52" s="156"/>
      <c r="G52" s="156"/>
      <c r="H52" s="171"/>
      <c r="I52" s="201"/>
      <c r="J52" s="201"/>
      <c r="K52" s="201"/>
      <c r="L52" s="201"/>
      <c r="M52" s="201"/>
      <c r="N52" s="199"/>
    </row>
    <row r="53" s="119" customFormat="1" spans="1:14">
      <c r="A53" s="165"/>
      <c r="B53" s="166"/>
      <c r="C53" s="147"/>
      <c r="D53" s="167" t="s">
        <v>35</v>
      </c>
      <c r="E53" s="156" t="s">
        <v>320</v>
      </c>
      <c r="F53" s="156"/>
      <c r="G53" s="156"/>
      <c r="H53" s="172"/>
      <c r="I53" s="202"/>
      <c r="J53" s="202"/>
      <c r="K53" s="202"/>
      <c r="L53" s="202"/>
      <c r="M53" s="202"/>
      <c r="N53" s="203"/>
    </row>
    <row r="54" s="120" customFormat="1" spans="1:14">
      <c r="A54" s="173"/>
      <c r="B54" s="174"/>
      <c r="C54" s="169"/>
      <c r="D54" s="167" t="s">
        <v>38</v>
      </c>
      <c r="E54" s="170" t="s">
        <v>321</v>
      </c>
      <c r="F54" s="170"/>
      <c r="G54" s="170"/>
      <c r="H54" s="172"/>
      <c r="I54" s="202"/>
      <c r="J54" s="202"/>
      <c r="K54" s="202"/>
      <c r="L54" s="202"/>
      <c r="M54" s="202"/>
      <c r="N54" s="203"/>
    </row>
    <row r="55" s="119" customFormat="1" spans="1:14">
      <c r="A55" s="142"/>
      <c r="B55" s="175" t="s">
        <v>190</v>
      </c>
      <c r="C55" s="156" t="s">
        <v>323</v>
      </c>
      <c r="D55" s="156"/>
      <c r="E55" s="156"/>
      <c r="F55" s="156"/>
      <c r="G55" s="156"/>
      <c r="H55" s="141"/>
      <c r="I55" s="167"/>
      <c r="J55" s="148"/>
      <c r="K55" s="186"/>
      <c r="L55" s="198">
        <v>0</v>
      </c>
      <c r="M55" s="186"/>
      <c r="N55" s="199"/>
    </row>
    <row r="56" s="119" customFormat="1" spans="1:14">
      <c r="A56" s="142"/>
      <c r="B56" s="166"/>
      <c r="C56" s="143">
        <v>1</v>
      </c>
      <c r="D56" s="156" t="s">
        <v>285</v>
      </c>
      <c r="E56" s="156"/>
      <c r="F56" s="156"/>
      <c r="G56" s="156"/>
      <c r="H56" s="141"/>
      <c r="I56" s="167"/>
      <c r="J56" s="148"/>
      <c r="K56" s="186"/>
      <c r="L56" s="186"/>
      <c r="M56" s="186"/>
      <c r="N56" s="199"/>
    </row>
    <row r="57" s="119" customFormat="1" spans="1:14">
      <c r="A57" s="142"/>
      <c r="B57" s="166"/>
      <c r="C57" s="147"/>
      <c r="D57" s="167" t="s">
        <v>309</v>
      </c>
      <c r="E57" s="170" t="s">
        <v>324</v>
      </c>
      <c r="F57" s="170"/>
      <c r="G57" s="170"/>
      <c r="H57" s="141"/>
      <c r="I57" s="167"/>
      <c r="J57" s="148"/>
      <c r="K57" s="186"/>
      <c r="L57" s="186"/>
      <c r="M57" s="186"/>
      <c r="N57" s="199"/>
    </row>
    <row r="58" s="119" customFormat="1" spans="1:14">
      <c r="A58" s="142"/>
      <c r="B58" s="166"/>
      <c r="C58" s="147"/>
      <c r="D58" s="167" t="s">
        <v>297</v>
      </c>
      <c r="E58" s="170" t="s">
        <v>325</v>
      </c>
      <c r="F58" s="170"/>
      <c r="G58" s="170"/>
      <c r="H58" s="141"/>
      <c r="I58" s="167"/>
      <c r="J58" s="148"/>
      <c r="K58" s="186"/>
      <c r="L58" s="186"/>
      <c r="M58" s="186"/>
      <c r="N58" s="199"/>
    </row>
    <row r="59" s="119" customFormat="1" spans="1:14">
      <c r="A59" s="142"/>
      <c r="B59" s="166"/>
      <c r="C59" s="169"/>
      <c r="D59" s="167" t="s">
        <v>1773</v>
      </c>
      <c r="E59" s="170" t="s">
        <v>321</v>
      </c>
      <c r="F59" s="170"/>
      <c r="G59" s="170"/>
      <c r="H59" s="141"/>
      <c r="I59" s="167"/>
      <c r="J59" s="148"/>
      <c r="K59" s="186"/>
      <c r="L59" s="186"/>
      <c r="M59" s="186"/>
      <c r="N59" s="199"/>
    </row>
    <row r="60" s="119" customFormat="1" spans="1:14">
      <c r="A60" s="142"/>
      <c r="B60" s="166"/>
      <c r="C60" s="143">
        <v>2</v>
      </c>
      <c r="D60" s="156" t="s">
        <v>286</v>
      </c>
      <c r="E60" s="156"/>
      <c r="F60" s="156"/>
      <c r="G60" s="156"/>
      <c r="H60" s="141"/>
      <c r="I60" s="167"/>
      <c r="J60" s="148"/>
      <c r="K60" s="186"/>
      <c r="L60" s="186"/>
      <c r="M60" s="186"/>
      <c r="N60" s="199"/>
    </row>
    <row r="61" s="119" customFormat="1" spans="1:14">
      <c r="A61" s="142"/>
      <c r="B61" s="166"/>
      <c r="C61" s="147"/>
      <c r="D61" s="167" t="s">
        <v>309</v>
      </c>
      <c r="E61" s="170" t="s">
        <v>324</v>
      </c>
      <c r="F61" s="170"/>
      <c r="G61" s="170"/>
      <c r="H61" s="141"/>
      <c r="I61" s="167"/>
      <c r="J61" s="148"/>
      <c r="K61" s="186"/>
      <c r="L61" s="186"/>
      <c r="M61" s="186"/>
      <c r="N61" s="199"/>
    </row>
    <row r="62" s="119" customFormat="1" spans="1:14">
      <c r="A62" s="142"/>
      <c r="B62" s="166"/>
      <c r="C62" s="147"/>
      <c r="D62" s="167" t="s">
        <v>297</v>
      </c>
      <c r="E62" s="170" t="s">
        <v>325</v>
      </c>
      <c r="F62" s="170"/>
      <c r="G62" s="170"/>
      <c r="H62" s="141"/>
      <c r="I62" s="167"/>
      <c r="J62" s="148"/>
      <c r="K62" s="186"/>
      <c r="L62" s="186"/>
      <c r="M62" s="186"/>
      <c r="N62" s="199"/>
    </row>
    <row r="63" s="119" customFormat="1" spans="1:14">
      <c r="A63" s="142"/>
      <c r="B63" s="174"/>
      <c r="C63" s="169"/>
      <c r="D63" s="167" t="s">
        <v>1773</v>
      </c>
      <c r="E63" s="170" t="s">
        <v>321</v>
      </c>
      <c r="F63" s="170"/>
      <c r="G63" s="170"/>
      <c r="H63" s="141"/>
      <c r="I63" s="167"/>
      <c r="J63" s="148"/>
      <c r="K63" s="186"/>
      <c r="L63" s="186"/>
      <c r="M63" s="186"/>
      <c r="N63" s="199"/>
    </row>
    <row r="64" s="119" customFormat="1" spans="1:14">
      <c r="A64" s="142"/>
      <c r="B64" s="175" t="s">
        <v>193</v>
      </c>
      <c r="C64" s="156" t="s">
        <v>326</v>
      </c>
      <c r="D64" s="156"/>
      <c r="E64" s="156"/>
      <c r="F64" s="156"/>
      <c r="G64" s="156"/>
      <c r="H64" s="141"/>
      <c r="I64" s="204"/>
      <c r="J64" s="148"/>
      <c r="K64" s="186"/>
      <c r="L64" s="198">
        <v>0</v>
      </c>
      <c r="M64" s="186"/>
      <c r="N64" s="199"/>
    </row>
    <row r="65" s="119" customFormat="1" ht="30.75" customHeight="1" spans="1:14">
      <c r="A65" s="142"/>
      <c r="B65" s="174"/>
      <c r="C65" s="205"/>
      <c r="D65" s="156" t="s">
        <v>327</v>
      </c>
      <c r="E65" s="156"/>
      <c r="F65" s="156"/>
      <c r="G65" s="156"/>
      <c r="H65" s="141"/>
      <c r="I65" s="204"/>
      <c r="J65" s="148"/>
      <c r="K65" s="186"/>
      <c r="L65" s="186"/>
      <c r="M65" s="186"/>
      <c r="N65" s="199"/>
    </row>
    <row r="66" s="119" customFormat="1" ht="31.5" customHeight="1" spans="1:14">
      <c r="A66" s="142"/>
      <c r="B66" s="175" t="s">
        <v>201</v>
      </c>
      <c r="C66" s="156" t="s">
        <v>328</v>
      </c>
      <c r="D66" s="156"/>
      <c r="E66" s="156"/>
      <c r="F66" s="156"/>
      <c r="G66" s="156"/>
      <c r="H66" s="141"/>
      <c r="I66" s="204"/>
      <c r="J66" s="148"/>
      <c r="K66" s="186"/>
      <c r="L66" s="198">
        <v>0</v>
      </c>
      <c r="M66" s="186"/>
      <c r="N66" s="199"/>
    </row>
    <row r="67" s="119" customFormat="1" spans="1:14">
      <c r="A67" s="142"/>
      <c r="B67" s="166"/>
      <c r="C67" s="143">
        <v>1</v>
      </c>
      <c r="D67" s="206" t="s">
        <v>329</v>
      </c>
      <c r="E67" s="206"/>
      <c r="F67" s="206"/>
      <c r="G67" s="206"/>
      <c r="H67" s="207"/>
      <c r="I67" s="231"/>
      <c r="J67" s="143"/>
      <c r="K67" s="232"/>
      <c r="L67" s="232"/>
      <c r="M67" s="232"/>
      <c r="N67" s="233"/>
    </row>
    <row r="68" s="119" customFormat="1" spans="1:14">
      <c r="A68" s="142"/>
      <c r="B68" s="174"/>
      <c r="C68" s="148">
        <v>2</v>
      </c>
      <c r="D68" s="156" t="s">
        <v>330</v>
      </c>
      <c r="E68" s="156"/>
      <c r="F68" s="156"/>
      <c r="G68" s="156"/>
      <c r="H68" s="141"/>
      <c r="I68" s="234"/>
      <c r="J68" s="148"/>
      <c r="K68" s="186"/>
      <c r="L68" s="186"/>
      <c r="M68" s="186"/>
      <c r="N68" s="199"/>
    </row>
    <row r="69" s="119" customFormat="1" spans="1:14">
      <c r="A69" s="142"/>
      <c r="B69" s="175" t="s">
        <v>205</v>
      </c>
      <c r="C69" s="156" t="s">
        <v>331</v>
      </c>
      <c r="D69" s="156"/>
      <c r="E69" s="156"/>
      <c r="F69" s="156"/>
      <c r="G69" s="156"/>
      <c r="H69" s="141"/>
      <c r="I69" s="204"/>
      <c r="J69" s="148"/>
      <c r="K69" s="186"/>
      <c r="L69" s="229">
        <f>SUM(L76:L76)</f>
        <v>0</v>
      </c>
      <c r="M69" s="186"/>
      <c r="N69" s="199"/>
    </row>
    <row r="70" s="119" customFormat="1" spans="1:14">
      <c r="A70" s="142"/>
      <c r="B70" s="166"/>
      <c r="C70" s="143">
        <v>1</v>
      </c>
      <c r="D70" s="156" t="s">
        <v>332</v>
      </c>
      <c r="E70" s="156"/>
      <c r="F70" s="156"/>
      <c r="G70" s="156"/>
      <c r="H70" s="141"/>
      <c r="I70" s="204"/>
      <c r="J70" s="148"/>
      <c r="K70" s="186"/>
      <c r="L70" s="186"/>
      <c r="M70" s="186"/>
      <c r="N70" s="199"/>
    </row>
    <row r="71" s="119" customFormat="1" spans="1:14">
      <c r="A71" s="142"/>
      <c r="B71" s="166"/>
      <c r="C71" s="147"/>
      <c r="D71" s="167" t="s">
        <v>35</v>
      </c>
      <c r="E71" s="208" t="s">
        <v>333</v>
      </c>
      <c r="F71" s="209"/>
      <c r="G71" s="210"/>
      <c r="H71" s="141"/>
      <c r="I71" s="204"/>
      <c r="J71" s="148"/>
      <c r="K71" s="186"/>
      <c r="L71" s="186"/>
      <c r="M71" s="186"/>
      <c r="N71" s="199"/>
    </row>
    <row r="72" s="119" customFormat="1" spans="1:14">
      <c r="A72" s="142"/>
      <c r="B72" s="166"/>
      <c r="C72" s="169"/>
      <c r="D72" s="167" t="s">
        <v>38</v>
      </c>
      <c r="E72" s="170" t="s">
        <v>321</v>
      </c>
      <c r="F72" s="170"/>
      <c r="G72" s="170"/>
      <c r="H72" s="141"/>
      <c r="I72" s="204"/>
      <c r="J72" s="148"/>
      <c r="K72" s="186"/>
      <c r="L72" s="186"/>
      <c r="M72" s="186"/>
      <c r="N72" s="199"/>
    </row>
    <row r="73" s="119" customFormat="1" spans="1:14">
      <c r="A73" s="211"/>
      <c r="B73" s="166"/>
      <c r="C73" s="143">
        <v>2</v>
      </c>
      <c r="D73" s="156" t="s">
        <v>334</v>
      </c>
      <c r="E73" s="156"/>
      <c r="F73" s="156"/>
      <c r="G73" s="156"/>
      <c r="H73" s="141"/>
      <c r="I73" s="167"/>
      <c r="J73" s="148"/>
      <c r="K73" s="186"/>
      <c r="L73" s="186"/>
      <c r="M73" s="186"/>
      <c r="N73" s="199"/>
    </row>
    <row r="74" s="119" customFormat="1" spans="1:14">
      <c r="A74" s="211"/>
      <c r="B74" s="166"/>
      <c r="C74" s="147"/>
      <c r="D74" s="167" t="s">
        <v>35</v>
      </c>
      <c r="E74" s="208" t="s">
        <v>333</v>
      </c>
      <c r="F74" s="209"/>
      <c r="G74" s="210"/>
      <c r="H74" s="141"/>
      <c r="I74" s="204"/>
      <c r="J74" s="148"/>
      <c r="K74" s="186"/>
      <c r="L74" s="186"/>
      <c r="M74" s="186"/>
      <c r="N74" s="199"/>
    </row>
    <row r="75" s="119" customFormat="1" spans="1:14">
      <c r="A75" s="212"/>
      <c r="B75" s="174"/>
      <c r="C75" s="169"/>
      <c r="D75" s="167" t="s">
        <v>38</v>
      </c>
      <c r="E75" s="208" t="s">
        <v>321</v>
      </c>
      <c r="F75" s="209"/>
      <c r="G75" s="213"/>
      <c r="H75" s="141"/>
      <c r="I75" s="204"/>
      <c r="J75" s="148"/>
      <c r="K75" s="186"/>
      <c r="L75" s="229"/>
      <c r="M75" s="186"/>
      <c r="N75" s="199"/>
    </row>
    <row r="76" s="119" customFormat="1" spans="1:14">
      <c r="A76" s="142"/>
      <c r="B76" s="147" t="s">
        <v>208</v>
      </c>
      <c r="C76" s="214" t="s">
        <v>335</v>
      </c>
      <c r="D76" s="214"/>
      <c r="E76" s="214"/>
      <c r="F76" s="214"/>
      <c r="G76" s="214"/>
      <c r="H76" s="215"/>
      <c r="I76" s="174"/>
      <c r="J76" s="169"/>
      <c r="K76" s="235"/>
      <c r="L76" s="198">
        <v>0</v>
      </c>
      <c r="M76" s="235"/>
      <c r="N76" s="236"/>
    </row>
    <row r="77" s="119" customFormat="1" ht="32.25" customHeight="1" spans="1:14">
      <c r="A77" s="142"/>
      <c r="B77" s="147"/>
      <c r="C77" s="143">
        <v>1</v>
      </c>
      <c r="D77" s="156" t="s">
        <v>336</v>
      </c>
      <c r="E77" s="156"/>
      <c r="F77" s="156"/>
      <c r="G77" s="156"/>
      <c r="H77" s="141"/>
      <c r="I77" s="167"/>
      <c r="J77" s="148"/>
      <c r="K77" s="186"/>
      <c r="L77" s="186"/>
      <c r="M77" s="186"/>
      <c r="N77" s="199"/>
    </row>
    <row r="78" s="119" customFormat="1" spans="1:14">
      <c r="A78" s="142"/>
      <c r="B78" s="166"/>
      <c r="C78" s="147"/>
      <c r="D78" s="167" t="s">
        <v>309</v>
      </c>
      <c r="E78" s="156" t="s">
        <v>337</v>
      </c>
      <c r="F78" s="156"/>
      <c r="G78" s="156"/>
      <c r="H78" s="141"/>
      <c r="I78" s="204"/>
      <c r="J78" s="148"/>
      <c r="K78" s="186"/>
      <c r="L78" s="186"/>
      <c r="M78" s="186"/>
      <c r="N78" s="199"/>
    </row>
    <row r="79" s="119" customFormat="1" spans="1:14">
      <c r="A79" s="142"/>
      <c r="B79" s="147"/>
      <c r="C79" s="147"/>
      <c r="D79" s="167" t="s">
        <v>297</v>
      </c>
      <c r="E79" s="156" t="s">
        <v>338</v>
      </c>
      <c r="F79" s="156"/>
      <c r="G79" s="156"/>
      <c r="H79" s="141"/>
      <c r="I79" s="204"/>
      <c r="J79" s="148"/>
      <c r="K79" s="186"/>
      <c r="L79" s="186"/>
      <c r="M79" s="186"/>
      <c r="N79" s="199"/>
    </row>
    <row r="80" s="119" customFormat="1" spans="1:14">
      <c r="A80" s="142"/>
      <c r="B80" s="147"/>
      <c r="C80" s="169"/>
      <c r="D80" s="167" t="s">
        <v>1773</v>
      </c>
      <c r="E80" s="156" t="s">
        <v>339</v>
      </c>
      <c r="F80" s="156"/>
      <c r="G80" s="156"/>
      <c r="H80" s="141"/>
      <c r="I80" s="167"/>
      <c r="J80" s="148"/>
      <c r="K80" s="186"/>
      <c r="L80" s="186"/>
      <c r="M80" s="186"/>
      <c r="N80" s="199"/>
    </row>
    <row r="81" s="119" customFormat="1" spans="1:14">
      <c r="A81" s="142"/>
      <c r="B81" s="147"/>
      <c r="C81" s="143">
        <v>2</v>
      </c>
      <c r="D81" s="156" t="s">
        <v>340</v>
      </c>
      <c r="E81" s="156"/>
      <c r="F81" s="156"/>
      <c r="G81" s="156"/>
      <c r="H81" s="141"/>
      <c r="I81" s="237"/>
      <c r="J81" s="148"/>
      <c r="K81" s="186"/>
      <c r="L81" s="186"/>
      <c r="M81" s="186"/>
      <c r="N81" s="199"/>
    </row>
    <row r="82" s="119" customFormat="1" spans="1:14">
      <c r="A82" s="142"/>
      <c r="B82" s="147"/>
      <c r="C82" s="147"/>
      <c r="D82" s="202" t="s">
        <v>35</v>
      </c>
      <c r="E82" s="170" t="s">
        <v>285</v>
      </c>
      <c r="F82" s="170"/>
      <c r="G82" s="170"/>
      <c r="H82" s="141"/>
      <c r="I82" s="237"/>
      <c r="J82" s="148"/>
      <c r="K82" s="186"/>
      <c r="L82" s="186"/>
      <c r="M82" s="186"/>
      <c r="N82" s="199"/>
    </row>
    <row r="83" s="119" customFormat="1" spans="1:14">
      <c r="A83" s="142"/>
      <c r="B83" s="147"/>
      <c r="C83" s="147"/>
      <c r="D83" s="202" t="s">
        <v>297</v>
      </c>
      <c r="E83" s="170" t="s">
        <v>286</v>
      </c>
      <c r="F83" s="170"/>
      <c r="G83" s="170"/>
      <c r="H83" s="141"/>
      <c r="I83" s="237"/>
      <c r="J83" s="148"/>
      <c r="K83" s="186"/>
      <c r="L83" s="186"/>
      <c r="M83" s="186"/>
      <c r="N83" s="199"/>
    </row>
    <row r="84" s="119" customFormat="1" spans="1:14">
      <c r="A84" s="142"/>
      <c r="B84" s="169"/>
      <c r="C84" s="169"/>
      <c r="D84" s="202" t="s">
        <v>1773</v>
      </c>
      <c r="E84" s="170" t="s">
        <v>341</v>
      </c>
      <c r="F84" s="170"/>
      <c r="G84" s="170"/>
      <c r="H84" s="141"/>
      <c r="I84" s="237"/>
      <c r="J84" s="148"/>
      <c r="K84" s="186"/>
      <c r="L84" s="186"/>
      <c r="M84" s="186"/>
      <c r="N84" s="199"/>
    </row>
    <row r="85" s="119" customFormat="1" ht="30" customHeight="1" spans="1:14">
      <c r="A85" s="142"/>
      <c r="B85" s="175" t="s">
        <v>211</v>
      </c>
      <c r="C85" s="156" t="s">
        <v>342</v>
      </c>
      <c r="D85" s="156"/>
      <c r="E85" s="156"/>
      <c r="F85" s="156"/>
      <c r="G85" s="156"/>
      <c r="H85" s="216"/>
      <c r="I85" s="167"/>
      <c r="J85" s="148"/>
      <c r="K85" s="186"/>
      <c r="L85" s="198">
        <v>0</v>
      </c>
      <c r="M85" s="186"/>
      <c r="N85" s="199"/>
    </row>
    <row r="86" s="119" customFormat="1" spans="1:14">
      <c r="A86" s="142"/>
      <c r="B86" s="166"/>
      <c r="C86" s="148">
        <v>1</v>
      </c>
      <c r="D86" s="156" t="s">
        <v>343</v>
      </c>
      <c r="E86" s="156"/>
      <c r="F86" s="156"/>
      <c r="G86" s="156"/>
      <c r="H86" s="216"/>
      <c r="I86" s="167"/>
      <c r="J86" s="148"/>
      <c r="K86" s="186"/>
      <c r="L86" s="186"/>
      <c r="M86" s="186"/>
      <c r="N86" s="199"/>
    </row>
    <row r="87" s="119" customFormat="1" spans="1:14">
      <c r="A87" s="142"/>
      <c r="B87" s="166"/>
      <c r="C87" s="148">
        <v>2</v>
      </c>
      <c r="D87" s="156" t="s">
        <v>344</v>
      </c>
      <c r="E87" s="156"/>
      <c r="F87" s="156"/>
      <c r="G87" s="156"/>
      <c r="H87" s="141"/>
      <c r="I87" s="237"/>
      <c r="J87" s="148"/>
      <c r="K87" s="186"/>
      <c r="L87" s="186"/>
      <c r="M87" s="186"/>
      <c r="N87" s="199"/>
    </row>
    <row r="88" s="119" customFormat="1" spans="1:14">
      <c r="A88" s="142"/>
      <c r="B88" s="169"/>
      <c r="C88" s="148">
        <v>3</v>
      </c>
      <c r="D88" s="156" t="s">
        <v>345</v>
      </c>
      <c r="E88" s="156"/>
      <c r="F88" s="156"/>
      <c r="G88" s="156"/>
      <c r="H88" s="141"/>
      <c r="I88" s="237"/>
      <c r="J88" s="148"/>
      <c r="K88" s="186"/>
      <c r="L88" s="186"/>
      <c r="M88" s="186"/>
      <c r="N88" s="199"/>
    </row>
    <row r="89" s="119" customFormat="1" spans="1:14">
      <c r="A89" s="142"/>
      <c r="B89" s="143" t="s">
        <v>175</v>
      </c>
      <c r="C89" s="156" t="s">
        <v>346</v>
      </c>
      <c r="D89" s="156"/>
      <c r="E89" s="156"/>
      <c r="F89" s="156"/>
      <c r="G89" s="156"/>
      <c r="H89" s="141"/>
      <c r="I89" s="237"/>
      <c r="J89" s="148"/>
      <c r="K89" s="186"/>
      <c r="L89" s="198">
        <v>0</v>
      </c>
      <c r="M89" s="186"/>
      <c r="N89" s="199"/>
    </row>
    <row r="90" s="119" customFormat="1" spans="1:14">
      <c r="A90" s="142"/>
      <c r="B90" s="147"/>
      <c r="C90" s="148">
        <v>1</v>
      </c>
      <c r="D90" s="217" t="s">
        <v>285</v>
      </c>
      <c r="E90" s="218"/>
      <c r="F90" s="218"/>
      <c r="G90" s="213"/>
      <c r="H90" s="141"/>
      <c r="I90" s="237"/>
      <c r="J90" s="148"/>
      <c r="K90" s="186"/>
      <c r="L90" s="186"/>
      <c r="M90" s="186"/>
      <c r="N90" s="199"/>
    </row>
    <row r="91" s="119" customFormat="1" spans="1:14">
      <c r="A91" s="142"/>
      <c r="B91" s="147"/>
      <c r="C91" s="148">
        <v>2</v>
      </c>
      <c r="D91" s="217" t="s">
        <v>286</v>
      </c>
      <c r="E91" s="218"/>
      <c r="F91" s="218"/>
      <c r="G91" s="213"/>
      <c r="H91" s="141"/>
      <c r="I91" s="237"/>
      <c r="J91" s="148"/>
      <c r="K91" s="186"/>
      <c r="L91" s="186"/>
      <c r="M91" s="186"/>
      <c r="N91" s="199"/>
    </row>
    <row r="92" s="119" customFormat="1" spans="1:14">
      <c r="A92" s="142"/>
      <c r="B92" s="169"/>
      <c r="C92" s="148">
        <v>3</v>
      </c>
      <c r="D92" s="217" t="s">
        <v>347</v>
      </c>
      <c r="E92" s="218"/>
      <c r="F92" s="218"/>
      <c r="G92" s="213"/>
      <c r="H92" s="141"/>
      <c r="I92" s="237"/>
      <c r="J92" s="148"/>
      <c r="K92" s="186"/>
      <c r="L92" s="186"/>
      <c r="M92" s="186"/>
      <c r="N92" s="199"/>
    </row>
    <row r="93" s="119" customFormat="1" spans="1:14">
      <c r="A93" s="165"/>
      <c r="B93" s="143" t="s">
        <v>217</v>
      </c>
      <c r="C93" s="156" t="s">
        <v>348</v>
      </c>
      <c r="D93" s="156"/>
      <c r="E93" s="156"/>
      <c r="F93" s="156"/>
      <c r="G93" s="156"/>
      <c r="H93" s="172"/>
      <c r="I93" s="202"/>
      <c r="J93" s="202"/>
      <c r="K93" s="202"/>
      <c r="L93" s="198">
        <v>0</v>
      </c>
      <c r="M93" s="202"/>
      <c r="N93" s="203"/>
    </row>
    <row r="94" s="119" customFormat="1" ht="32.25" customHeight="1" spans="1:14">
      <c r="A94" s="165"/>
      <c r="B94" s="169"/>
      <c r="C94" s="219"/>
      <c r="D94" s="156" t="s">
        <v>1774</v>
      </c>
      <c r="E94" s="156"/>
      <c r="F94" s="156"/>
      <c r="G94" s="156"/>
      <c r="H94" s="220"/>
      <c r="I94" s="202"/>
      <c r="J94" s="202"/>
      <c r="K94" s="202"/>
      <c r="L94" s="202"/>
      <c r="M94" s="202"/>
      <c r="N94" s="203"/>
    </row>
    <row r="95" s="120" customFormat="1" spans="1:14">
      <c r="A95" s="221"/>
      <c r="B95" s="222" t="s">
        <v>227</v>
      </c>
      <c r="C95" s="223" t="s">
        <v>1775</v>
      </c>
      <c r="D95" s="223"/>
      <c r="E95" s="223"/>
      <c r="F95" s="223"/>
      <c r="G95" s="223"/>
      <c r="H95" s="172"/>
      <c r="I95" s="202"/>
      <c r="J95" s="202"/>
      <c r="K95" s="202"/>
      <c r="L95" s="198">
        <v>0</v>
      </c>
      <c r="M95" s="202"/>
      <c r="N95" s="203"/>
    </row>
    <row r="96" s="120" customFormat="1" ht="33.6" customHeight="1" spans="1:14">
      <c r="A96" s="221"/>
      <c r="B96" s="224"/>
      <c r="C96" s="225"/>
      <c r="D96" s="223" t="s">
        <v>1776</v>
      </c>
      <c r="E96" s="223"/>
      <c r="F96" s="223"/>
      <c r="G96" s="223"/>
      <c r="H96" s="220"/>
      <c r="I96" s="202"/>
      <c r="J96" s="202"/>
      <c r="K96" s="202"/>
      <c r="L96" s="202"/>
      <c r="M96" s="202"/>
      <c r="N96" s="203"/>
    </row>
    <row r="97" s="120" customFormat="1" ht="33.6" customHeight="1" spans="1:14">
      <c r="A97" s="221"/>
      <c r="B97" s="224"/>
      <c r="C97" s="225"/>
      <c r="D97" s="223"/>
      <c r="E97" s="226"/>
      <c r="F97" s="227"/>
      <c r="G97" s="228"/>
      <c r="H97" s="220"/>
      <c r="I97" s="202"/>
      <c r="J97" s="202"/>
      <c r="K97" s="202"/>
      <c r="L97" s="202"/>
      <c r="M97" s="202"/>
      <c r="N97" s="203"/>
    </row>
    <row r="98" s="119" customFormat="1" customHeight="1" spans="1:14">
      <c r="A98" s="229" t="s">
        <v>1183</v>
      </c>
      <c r="B98" s="229"/>
      <c r="C98" s="229"/>
      <c r="D98" s="229"/>
      <c r="E98" s="229"/>
      <c r="F98" s="229"/>
      <c r="G98" s="229"/>
      <c r="H98" s="229"/>
      <c r="I98" s="229"/>
      <c r="J98" s="229"/>
      <c r="K98" s="238"/>
      <c r="L98" s="187">
        <f>L23+L48+L55+L64+L66+L69+L76+L85+L89+L93</f>
        <v>30</v>
      </c>
      <c r="M98" s="186"/>
      <c r="N98" s="199"/>
    </row>
    <row r="99" s="117" customFormat="1" customHeight="1" spans="1:14">
      <c r="A99" s="124"/>
      <c r="B99" s="124"/>
      <c r="C99" s="123"/>
      <c r="D99" s="123"/>
      <c r="E99" s="123"/>
      <c r="F99" s="123"/>
      <c r="G99" s="123"/>
      <c r="H99" s="123"/>
      <c r="I99" s="123"/>
      <c r="J99" s="123"/>
      <c r="K99" s="239"/>
      <c r="L99" s="239"/>
      <c r="M99" s="124"/>
      <c r="N99" s="240"/>
    </row>
    <row r="100" s="117" customFormat="1" customHeight="1" spans="1:14">
      <c r="A100" s="119" t="s">
        <v>1184</v>
      </c>
      <c r="B100" s="119"/>
      <c r="C100" s="230"/>
      <c r="D100" s="230"/>
      <c r="E100" s="230"/>
      <c r="F100" s="119"/>
      <c r="G100" s="119"/>
      <c r="H100" s="178"/>
      <c r="I100" s="177"/>
      <c r="J100" s="178"/>
      <c r="K100" s="178"/>
      <c r="L100" s="178"/>
      <c r="M100" s="124"/>
      <c r="N100" s="240"/>
    </row>
    <row r="101" s="117" customFormat="1" customHeight="1" spans="1:14">
      <c r="A101" s="119"/>
      <c r="B101" s="119"/>
      <c r="C101" s="230"/>
      <c r="D101" s="230"/>
      <c r="E101" s="230"/>
      <c r="F101" s="119"/>
      <c r="G101" s="119"/>
      <c r="H101" s="119"/>
      <c r="I101" s="177"/>
      <c r="J101" s="119"/>
      <c r="K101" s="178"/>
      <c r="L101" s="178"/>
      <c r="M101" s="119"/>
      <c r="N101" s="179"/>
    </row>
    <row r="102" s="117" customFormat="1" customHeight="1" spans="1:14">
      <c r="A102" s="119"/>
      <c r="B102" s="119"/>
      <c r="C102" s="230"/>
      <c r="D102" s="230"/>
      <c r="E102" s="230"/>
      <c r="F102" s="119"/>
      <c r="G102" s="119"/>
      <c r="H102" s="119"/>
      <c r="I102" s="241"/>
      <c r="J102" s="117" t="str">
        <f>PENDIDIKAN!J623</f>
        <v>Padang, 31 Agustus 2022</v>
      </c>
      <c r="K102" s="178"/>
      <c r="L102" s="178"/>
      <c r="M102" s="119"/>
      <c r="N102" s="179"/>
    </row>
    <row r="103" s="117" customFormat="1" customHeight="1" spans="1:14">
      <c r="A103" s="119"/>
      <c r="B103" s="119"/>
      <c r="C103" s="230"/>
      <c r="D103" s="230"/>
      <c r="E103" s="230"/>
      <c r="F103" s="119"/>
      <c r="G103" s="119"/>
      <c r="H103" s="119"/>
      <c r="I103" s="241"/>
      <c r="J103" s="117" t="str">
        <f>PENDIDIKAN!J624</f>
        <v>Ketua Departemen Biologi</v>
      </c>
      <c r="K103" s="242"/>
      <c r="L103" s="242"/>
      <c r="M103" s="242"/>
      <c r="N103" s="243"/>
    </row>
    <row r="104" s="117" customFormat="1" customHeight="1" spans="1:14">
      <c r="A104" s="119"/>
      <c r="B104" s="119"/>
      <c r="C104" s="230"/>
      <c r="D104" s="230"/>
      <c r="E104" s="230"/>
      <c r="F104" s="119"/>
      <c r="G104" s="119"/>
      <c r="H104" s="119"/>
      <c r="I104" s="241"/>
      <c r="J104" s="117" t="str">
        <f>PENDIDIKAN!J625</f>
        <v>Fakultas MIPA Univesitas Andalas</v>
      </c>
      <c r="K104" s="178"/>
      <c r="L104" s="178"/>
      <c r="M104" s="119"/>
      <c r="N104" s="179"/>
    </row>
    <row r="105" s="117" customFormat="1" customHeight="1" spans="1:14">
      <c r="A105" s="119"/>
      <c r="B105" s="119"/>
      <c r="C105" s="230"/>
      <c r="D105" s="230"/>
      <c r="E105" s="230"/>
      <c r="F105" s="119"/>
      <c r="G105" s="119"/>
      <c r="H105" s="119"/>
      <c r="I105" s="241"/>
      <c r="K105" s="178"/>
      <c r="L105" s="178"/>
      <c r="M105" s="119"/>
      <c r="N105" s="179"/>
    </row>
    <row r="106" s="117" customFormat="1" customHeight="1" spans="1:14">
      <c r="A106" s="119"/>
      <c r="B106" s="119"/>
      <c r="C106" s="230"/>
      <c r="D106" s="230"/>
      <c r="E106" s="230"/>
      <c r="F106" s="119"/>
      <c r="G106" s="119"/>
      <c r="H106" s="119"/>
      <c r="I106" s="241"/>
      <c r="K106" s="178"/>
      <c r="L106" s="178"/>
      <c r="M106" s="119"/>
      <c r="N106" s="179"/>
    </row>
    <row r="107" s="117" customFormat="1" customHeight="1" spans="1:14">
      <c r="A107" s="119"/>
      <c r="B107" s="119"/>
      <c r="C107" s="230"/>
      <c r="D107" s="230"/>
      <c r="E107" s="230"/>
      <c r="F107" s="119"/>
      <c r="G107" s="119"/>
      <c r="H107" s="119"/>
      <c r="I107" s="241"/>
      <c r="K107" s="178"/>
      <c r="L107" s="178"/>
      <c r="M107" s="119"/>
      <c r="N107" s="179"/>
    </row>
    <row r="108" s="117" customFormat="1" customHeight="1" spans="1:14">
      <c r="A108" s="119"/>
      <c r="B108" s="119"/>
      <c r="C108" s="230"/>
      <c r="D108" s="230"/>
      <c r="E108" s="230"/>
      <c r="F108" s="119"/>
      <c r="G108" s="119"/>
      <c r="H108" s="119"/>
      <c r="I108" s="241"/>
      <c r="K108" s="178"/>
      <c r="L108" s="178"/>
      <c r="M108" s="119"/>
      <c r="N108" s="179"/>
    </row>
    <row r="109" s="117" customFormat="1" customHeight="1" spans="1:14">
      <c r="A109" s="119"/>
      <c r="B109" s="119"/>
      <c r="C109" s="230"/>
      <c r="D109" s="230"/>
      <c r="E109" s="230"/>
      <c r="F109" s="119"/>
      <c r="G109" s="119"/>
      <c r="H109" s="119"/>
      <c r="I109" s="241"/>
      <c r="K109" s="126"/>
      <c r="L109" s="126"/>
      <c r="M109" s="126"/>
      <c r="N109" s="128"/>
    </row>
    <row r="110" s="117" customFormat="1" customHeight="1" spans="1:14">
      <c r="A110" s="119"/>
      <c r="B110" s="119"/>
      <c r="C110" s="230"/>
      <c r="D110" s="230"/>
      <c r="E110" s="230"/>
      <c r="F110" s="119"/>
      <c r="G110" s="119"/>
      <c r="H110" s="119"/>
      <c r="I110" s="241"/>
      <c r="J110" s="117" t="str">
        <f>PENDIDIKAN!J631</f>
        <v>Dr. Wilson Novarino, M.Si.</v>
      </c>
      <c r="K110" s="126"/>
      <c r="L110" s="126"/>
      <c r="M110" s="126"/>
      <c r="N110" s="128"/>
    </row>
    <row r="111" s="117" customFormat="1" customHeight="1" spans="1:14">
      <c r="A111" s="119"/>
      <c r="B111" s="119"/>
      <c r="C111" s="230"/>
      <c r="D111" s="230"/>
      <c r="E111" s="230"/>
      <c r="F111" s="119"/>
      <c r="G111" s="119"/>
      <c r="H111" s="119"/>
      <c r="I111" s="244"/>
      <c r="J111" s="117" t="str">
        <f>PENDIDIKAN!J632</f>
        <v>NIP. 19711103 199802 1 001</v>
      </c>
      <c r="K111" s="178"/>
      <c r="L111" s="178"/>
      <c r="M111" s="119"/>
      <c r="N111" s="179"/>
    </row>
    <row r="115" customHeight="1" spans="10:10">
      <c r="J115" s="245"/>
    </row>
  </sheetData>
  <mergeCells count="88">
    <mergeCell ref="A1:M1"/>
    <mergeCell ref="A2:M2"/>
    <mergeCell ref="G5:J5"/>
    <mergeCell ref="G6:J6"/>
    <mergeCell ref="G7:J7"/>
    <mergeCell ref="G8:M8"/>
    <mergeCell ref="G9:J9"/>
    <mergeCell ref="G12:J12"/>
    <mergeCell ref="G13:J13"/>
    <mergeCell ref="G14:J14"/>
    <mergeCell ref="G15:M15"/>
    <mergeCell ref="G16:J16"/>
    <mergeCell ref="A18:M18"/>
    <mergeCell ref="B20:G20"/>
    <mergeCell ref="B21:G21"/>
    <mergeCell ref="B22:G22"/>
    <mergeCell ref="C23:G23"/>
    <mergeCell ref="D24:G24"/>
    <mergeCell ref="E25:G25"/>
    <mergeCell ref="E26:G26"/>
    <mergeCell ref="E27:G27"/>
    <mergeCell ref="E28:G28"/>
    <mergeCell ref="E29:G29"/>
    <mergeCell ref="E30:G30"/>
    <mergeCell ref="D31:G31"/>
    <mergeCell ref="E32:G32"/>
    <mergeCell ref="E33:G33"/>
    <mergeCell ref="E34:G34"/>
    <mergeCell ref="E35:G35"/>
    <mergeCell ref="E36:G36"/>
    <mergeCell ref="E37:G37"/>
    <mergeCell ref="E38:G38"/>
    <mergeCell ref="E39:G39"/>
    <mergeCell ref="E40:G40"/>
    <mergeCell ref="E41:G41"/>
    <mergeCell ref="E42:G42"/>
    <mergeCell ref="E43:G43"/>
    <mergeCell ref="E44:G44"/>
    <mergeCell ref="E45:G45"/>
    <mergeCell ref="E46:G46"/>
    <mergeCell ref="E47:G47"/>
    <mergeCell ref="C48:G48"/>
    <mergeCell ref="D49:G49"/>
    <mergeCell ref="E50:G50"/>
    <mergeCell ref="E51:G51"/>
    <mergeCell ref="D52:G52"/>
    <mergeCell ref="E53:G53"/>
    <mergeCell ref="E54:G54"/>
    <mergeCell ref="C55:G55"/>
    <mergeCell ref="D56:G56"/>
    <mergeCell ref="E57:G57"/>
    <mergeCell ref="E58:G58"/>
    <mergeCell ref="E59:G59"/>
    <mergeCell ref="D60:G60"/>
    <mergeCell ref="E61:G61"/>
    <mergeCell ref="E62:G62"/>
    <mergeCell ref="E63:G63"/>
    <mergeCell ref="C64:G64"/>
    <mergeCell ref="D65:G65"/>
    <mergeCell ref="C66:G66"/>
    <mergeCell ref="D67:G67"/>
    <mergeCell ref="D68:G68"/>
    <mergeCell ref="C69:G69"/>
    <mergeCell ref="D70:G70"/>
    <mergeCell ref="E71:G71"/>
    <mergeCell ref="E72:G72"/>
    <mergeCell ref="D73:G73"/>
    <mergeCell ref="E74:G74"/>
    <mergeCell ref="C76:G76"/>
    <mergeCell ref="D77:G77"/>
    <mergeCell ref="E78:G78"/>
    <mergeCell ref="E79:G79"/>
    <mergeCell ref="E80:G80"/>
    <mergeCell ref="D81:G81"/>
    <mergeCell ref="E82:G82"/>
    <mergeCell ref="E83:G83"/>
    <mergeCell ref="E84:G84"/>
    <mergeCell ref="C85:G85"/>
    <mergeCell ref="D86:G86"/>
    <mergeCell ref="D87:G87"/>
    <mergeCell ref="D88:G88"/>
    <mergeCell ref="C89:G89"/>
    <mergeCell ref="C93:G93"/>
    <mergeCell ref="D94:G94"/>
    <mergeCell ref="C95:G95"/>
    <mergeCell ref="D96:G96"/>
    <mergeCell ref="E97:G97"/>
    <mergeCell ref="A98:J98"/>
  </mergeCells>
  <pageMargins left="0.47244094488189" right="0.433070866141732" top="0.511811023622047" bottom="0.511811023622047" header="0" footer="0"/>
  <pageSetup paperSize="9" scale="60" firstPageNumber="76" orientation="portrait" useFirstPageNumber="1" verticalDpi="300"/>
  <headerFooter/>
  <rowBreaks count="2" manualBreakCount="2">
    <brk id="38" max="13" man="1"/>
    <brk id="88" max="1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69"/>
  <sheetViews>
    <sheetView view="pageBreakPreview" zoomScaleNormal="100" workbookViewId="0">
      <selection activeCell="N8" sqref="N8"/>
    </sheetView>
  </sheetViews>
  <sheetFormatPr defaultColWidth="9" defaultRowHeight="15"/>
  <cols>
    <col min="1" max="1" width="7.85714285714286" customWidth="1"/>
    <col min="3" max="3" width="7.14285714285714" customWidth="1"/>
    <col min="4" max="4" width="7.85714285714286" customWidth="1"/>
    <col min="8" max="8" width="9.57142857142857" customWidth="1"/>
  </cols>
  <sheetData>
    <row r="1" spans="1:1">
      <c r="A1" s="2" t="s">
        <v>1777</v>
      </c>
    </row>
    <row r="2" spans="1:1">
      <c r="A2" s="3"/>
    </row>
    <row r="3" spans="1:1">
      <c r="A3" s="3"/>
    </row>
    <row r="4" spans="1:1">
      <c r="A4" s="3"/>
    </row>
    <row r="5" spans="1:14">
      <c r="A5" s="4" t="s">
        <v>1778</v>
      </c>
      <c r="B5" s="4"/>
      <c r="C5" s="4"/>
      <c r="D5" s="4"/>
      <c r="E5" s="4"/>
      <c r="F5" s="4"/>
      <c r="G5" s="4"/>
      <c r="H5" s="4"/>
      <c r="I5" s="4"/>
      <c r="J5" s="4"/>
      <c r="K5" s="4"/>
      <c r="L5" s="4"/>
      <c r="M5" s="4"/>
      <c r="N5" s="4"/>
    </row>
    <row r="6" spans="1:14">
      <c r="A6" s="4" t="s">
        <v>1779</v>
      </c>
      <c r="B6" s="4"/>
      <c r="C6" s="4"/>
      <c r="D6" s="4"/>
      <c r="E6" s="4"/>
      <c r="F6" s="4"/>
      <c r="G6" s="4"/>
      <c r="H6" s="4"/>
      <c r="I6" s="4"/>
      <c r="J6" s="4"/>
      <c r="K6" s="4"/>
      <c r="L6" s="4"/>
      <c r="M6" s="4"/>
      <c r="N6" s="4"/>
    </row>
    <row r="7" spans="1:14">
      <c r="A7" s="4"/>
      <c r="B7" s="4"/>
      <c r="C7" s="4"/>
      <c r="D7" s="4"/>
      <c r="E7" s="4"/>
      <c r="F7" s="4"/>
      <c r="G7" s="4"/>
      <c r="H7" s="4"/>
      <c r="I7" s="4"/>
      <c r="J7" s="4"/>
      <c r="K7" s="4"/>
      <c r="L7" s="4"/>
      <c r="M7" s="4"/>
      <c r="N7" s="4"/>
    </row>
    <row r="8" ht="15.75" spans="1:14">
      <c r="A8" s="5" t="s">
        <v>1780</v>
      </c>
      <c r="B8" s="5"/>
      <c r="C8" s="5"/>
      <c r="D8" s="6" t="s">
        <v>1781</v>
      </c>
      <c r="E8" s="6"/>
      <c r="F8" s="6"/>
      <c r="G8" s="6"/>
      <c r="H8" s="7"/>
      <c r="I8" s="75"/>
      <c r="J8" s="75"/>
      <c r="K8" s="75"/>
      <c r="L8" s="75" t="s">
        <v>0</v>
      </c>
      <c r="M8" s="75"/>
      <c r="N8" s="75"/>
    </row>
    <row r="9" ht="15.75" spans="1:14">
      <c r="A9" s="5" t="s">
        <v>1782</v>
      </c>
      <c r="B9" s="5"/>
      <c r="C9" s="5"/>
      <c r="D9" s="8" t="s">
        <v>1783</v>
      </c>
      <c r="E9" s="6"/>
      <c r="F9" s="6"/>
      <c r="G9" s="6"/>
      <c r="H9" s="7"/>
      <c r="I9" s="75"/>
      <c r="J9" s="75"/>
      <c r="K9" s="75"/>
      <c r="L9" s="75"/>
      <c r="M9" s="75"/>
      <c r="N9" s="75"/>
    </row>
    <row r="10" spans="1:3">
      <c r="A10" s="9"/>
      <c r="B10" s="10"/>
      <c r="C10" s="10"/>
    </row>
    <row r="11" spans="1:14">
      <c r="A11" s="11" t="s">
        <v>175</v>
      </c>
      <c r="B11" s="12" t="s">
        <v>1784</v>
      </c>
      <c r="C11" s="13"/>
      <c r="D11" s="14"/>
      <c r="E11" s="14"/>
      <c r="F11" s="14"/>
      <c r="G11" s="14"/>
      <c r="H11" s="14"/>
      <c r="I11" s="14"/>
      <c r="J11" s="14"/>
      <c r="K11" s="14"/>
      <c r="L11" s="14"/>
      <c r="M11" s="14"/>
      <c r="N11" s="76"/>
    </row>
    <row r="12" spans="1:14">
      <c r="A12" s="11"/>
      <c r="B12" s="15">
        <v>1</v>
      </c>
      <c r="C12" s="16" t="s">
        <v>1785</v>
      </c>
      <c r="D12" s="17"/>
      <c r="E12" s="17"/>
      <c r="F12" s="17"/>
      <c r="G12" s="17"/>
      <c r="H12" s="18"/>
      <c r="I12" s="77" t="str">
        <f>PAK!E6</f>
        <v>Dr. Zozy Aneloi Noli, MP.</v>
      </c>
      <c r="J12" s="78"/>
      <c r="K12" s="78"/>
      <c r="L12" s="78"/>
      <c r="M12" s="78"/>
      <c r="N12" s="79"/>
    </row>
    <row r="13" spans="1:14">
      <c r="A13" s="11"/>
      <c r="B13" s="15">
        <v>2</v>
      </c>
      <c r="C13" s="16" t="s">
        <v>1786</v>
      </c>
      <c r="D13" s="17"/>
      <c r="E13" s="17"/>
      <c r="F13" s="17"/>
      <c r="G13" s="17"/>
      <c r="H13" s="18"/>
      <c r="I13" s="80" t="str">
        <f>PAK!E7</f>
        <v>196408261991032002/ 0026086407</v>
      </c>
      <c r="J13" s="81"/>
      <c r="K13" s="81"/>
      <c r="L13" s="81"/>
      <c r="M13" s="81"/>
      <c r="N13" s="82"/>
    </row>
    <row r="14" spans="1:14">
      <c r="A14" s="11"/>
      <c r="B14" s="15">
        <v>3</v>
      </c>
      <c r="C14" s="16" t="s">
        <v>72</v>
      </c>
      <c r="D14" s="17"/>
      <c r="E14" s="17"/>
      <c r="F14" s="17"/>
      <c r="G14" s="17"/>
      <c r="H14" s="18"/>
      <c r="I14" s="80" t="str">
        <f>PAK!E9</f>
        <v>Padang, 26 Agustus 1964</v>
      </c>
      <c r="J14" s="81"/>
      <c r="K14" s="81"/>
      <c r="L14" s="81"/>
      <c r="M14" s="81"/>
      <c r="N14" s="82"/>
    </row>
    <row r="15" spans="1:14">
      <c r="A15" s="11"/>
      <c r="B15" s="15">
        <v>4</v>
      </c>
      <c r="C15" s="16" t="s">
        <v>1787</v>
      </c>
      <c r="D15" s="17"/>
      <c r="E15" s="17"/>
      <c r="F15" s="17"/>
      <c r="G15" s="17"/>
      <c r="H15" s="18"/>
      <c r="I15" s="80" t="str">
        <f>PAK!E13</f>
        <v>Penata Tk. I, III.d / 1 Oktober 2011</v>
      </c>
      <c r="J15" s="81"/>
      <c r="K15" s="81"/>
      <c r="L15" s="81"/>
      <c r="M15" s="81"/>
      <c r="N15" s="82"/>
    </row>
    <row r="16" spans="1:14">
      <c r="A16" s="11"/>
      <c r="B16" s="15">
        <v>5</v>
      </c>
      <c r="C16" s="16" t="s">
        <v>1788</v>
      </c>
      <c r="D16" s="17"/>
      <c r="E16" s="17"/>
      <c r="F16" s="17"/>
      <c r="G16" s="17"/>
      <c r="H16" s="18"/>
      <c r="I16" s="80" t="str">
        <f>PAK!E12</f>
        <v>Lektor Kepala/1 April 2011</v>
      </c>
      <c r="J16" s="81"/>
      <c r="K16" s="81"/>
      <c r="L16" s="81"/>
      <c r="M16" s="81"/>
      <c r="N16" s="82"/>
    </row>
    <row r="17" spans="1:14">
      <c r="A17" s="11"/>
      <c r="B17" s="15">
        <v>6</v>
      </c>
      <c r="C17" s="16" t="s">
        <v>1780</v>
      </c>
      <c r="D17" s="17"/>
      <c r="E17" s="17"/>
      <c r="F17" s="17"/>
      <c r="G17" s="17"/>
      <c r="H17" s="18"/>
      <c r="I17" s="80" t="s">
        <v>1789</v>
      </c>
      <c r="J17" s="81"/>
      <c r="K17" s="81"/>
      <c r="L17" s="81"/>
      <c r="M17" s="81"/>
      <c r="N17" s="82"/>
    </row>
    <row r="18" spans="1:14">
      <c r="A18" s="11"/>
      <c r="B18" s="15">
        <v>7</v>
      </c>
      <c r="C18" s="16" t="s">
        <v>1790</v>
      </c>
      <c r="D18" s="17"/>
      <c r="E18" s="17"/>
      <c r="F18" s="17"/>
      <c r="G18" s="17"/>
      <c r="H18" s="18"/>
      <c r="I18" s="80" t="s">
        <v>1791</v>
      </c>
      <c r="J18" s="81"/>
      <c r="K18" s="81"/>
      <c r="L18" s="81"/>
      <c r="M18" s="81"/>
      <c r="N18" s="82"/>
    </row>
    <row r="19" spans="1:14">
      <c r="A19" s="11"/>
      <c r="B19" s="19">
        <v>8</v>
      </c>
      <c r="C19" s="16" t="s">
        <v>1792</v>
      </c>
      <c r="D19" s="17"/>
      <c r="E19" s="17"/>
      <c r="F19" s="17"/>
      <c r="G19" s="17"/>
      <c r="H19" s="18"/>
      <c r="I19" s="83" t="s">
        <v>390</v>
      </c>
      <c r="J19" s="17"/>
      <c r="K19" s="17"/>
      <c r="L19" s="17"/>
      <c r="M19" s="17"/>
      <c r="N19" s="18"/>
    </row>
    <row r="20" spans="1:14">
      <c r="A20" s="11"/>
      <c r="B20" s="19">
        <v>9</v>
      </c>
      <c r="C20" s="16" t="s">
        <v>1793</v>
      </c>
      <c r="D20" s="17"/>
      <c r="E20" s="17"/>
      <c r="F20" s="17"/>
      <c r="G20" s="17"/>
      <c r="H20" s="18"/>
      <c r="I20" s="16" t="s">
        <v>1794</v>
      </c>
      <c r="J20" s="17"/>
      <c r="K20" s="17"/>
      <c r="L20" s="17"/>
      <c r="M20" s="17"/>
      <c r="N20" s="18"/>
    </row>
    <row r="21" spans="1:14">
      <c r="A21" s="20" t="s">
        <v>184</v>
      </c>
      <c r="B21" s="21" t="s">
        <v>1795</v>
      </c>
      <c r="C21" s="22" t="s">
        <v>1796</v>
      </c>
      <c r="D21" s="22"/>
      <c r="E21" s="22"/>
      <c r="F21" s="22"/>
      <c r="G21" s="22"/>
      <c r="H21" s="22"/>
      <c r="I21" s="22"/>
      <c r="J21" s="22"/>
      <c r="K21" s="22"/>
      <c r="L21" s="22"/>
      <c r="M21" s="22"/>
      <c r="N21" s="22"/>
    </row>
    <row r="22" ht="24" customHeight="1" spans="1:14">
      <c r="A22" s="20"/>
      <c r="B22" s="23"/>
      <c r="C22" s="24" t="s">
        <v>1797</v>
      </c>
      <c r="D22" s="25"/>
      <c r="E22" s="24" t="s">
        <v>99</v>
      </c>
      <c r="F22" s="25"/>
      <c r="G22" s="24" t="s">
        <v>1798</v>
      </c>
      <c r="H22" s="25"/>
      <c r="I22" s="24" t="s">
        <v>1799</v>
      </c>
      <c r="J22" s="25"/>
      <c r="K22" s="24" t="s">
        <v>1800</v>
      </c>
      <c r="L22" s="25"/>
      <c r="M22" s="24" t="s">
        <v>55</v>
      </c>
      <c r="N22" s="25"/>
    </row>
    <row r="23" spans="1:14">
      <c r="A23" s="20"/>
      <c r="B23" s="26"/>
      <c r="C23" s="22" t="s">
        <v>85</v>
      </c>
      <c r="D23" s="27" t="s">
        <v>88</v>
      </c>
      <c r="E23" s="22" t="s">
        <v>85</v>
      </c>
      <c r="F23" s="27" t="s">
        <v>88</v>
      </c>
      <c r="G23" s="22" t="s">
        <v>85</v>
      </c>
      <c r="H23" s="27" t="s">
        <v>88</v>
      </c>
      <c r="I23" s="22" t="s">
        <v>85</v>
      </c>
      <c r="J23" s="27" t="s">
        <v>88</v>
      </c>
      <c r="K23" s="22" t="s">
        <v>85</v>
      </c>
      <c r="L23" s="27" t="s">
        <v>88</v>
      </c>
      <c r="M23" s="22" t="s">
        <v>85</v>
      </c>
      <c r="N23" s="27" t="s">
        <v>88</v>
      </c>
    </row>
    <row r="24" spans="1:14">
      <c r="A24" s="20"/>
      <c r="B24" s="20" t="s">
        <v>177</v>
      </c>
      <c r="C24" s="28">
        <f>PAK!F20</f>
        <v>0</v>
      </c>
      <c r="D24" s="29">
        <f>PAK!G20</f>
        <v>0</v>
      </c>
      <c r="E24" s="28">
        <f>DUPAK!H42</f>
        <v>185.01</v>
      </c>
      <c r="F24" s="29">
        <f>DUPAK!I43</f>
        <v>185.64</v>
      </c>
      <c r="G24" s="28">
        <f>DUPAK!H105</f>
        <v>134.49</v>
      </c>
      <c r="H24" s="30">
        <f>DUPAK!I106</f>
        <v>163.13</v>
      </c>
      <c r="I24" s="28">
        <f>PAK!F24</f>
        <v>30.5</v>
      </c>
      <c r="J24" s="29">
        <f>DUPAK!I155</f>
        <v>0</v>
      </c>
      <c r="K24" s="28">
        <f>PAK!F27</f>
        <v>80</v>
      </c>
      <c r="L24" s="29">
        <f>DUPAK!I188</f>
        <v>30</v>
      </c>
      <c r="M24" s="28"/>
      <c r="N24" s="28"/>
    </row>
    <row r="25" spans="1:14">
      <c r="A25" s="20"/>
      <c r="B25" s="20" t="s">
        <v>181</v>
      </c>
      <c r="C25" s="28"/>
      <c r="D25" s="29">
        <f>DUPAK!I41</f>
        <v>0</v>
      </c>
      <c r="E25" s="28"/>
      <c r="F25" s="29">
        <f>DUPAK!I45</f>
        <v>0</v>
      </c>
      <c r="G25" s="28"/>
      <c r="H25" s="29">
        <f>DUPAK!I138</f>
        <v>0</v>
      </c>
      <c r="I25" s="28"/>
      <c r="J25" s="29">
        <f>DUPAK!I157</f>
        <v>0</v>
      </c>
      <c r="K25" s="28"/>
      <c r="L25" s="29">
        <f>DUPAK!I191</f>
        <v>0</v>
      </c>
      <c r="M25" s="28"/>
      <c r="N25" s="28"/>
    </row>
    <row r="26" spans="1:14">
      <c r="A26" s="20"/>
      <c r="B26" s="20" t="s">
        <v>190</v>
      </c>
      <c r="C26" s="28"/>
      <c r="D26" s="28"/>
      <c r="E26" s="28"/>
      <c r="F26" s="29">
        <f>DUPAK!I47</f>
        <v>0</v>
      </c>
      <c r="G26" s="28"/>
      <c r="H26" s="29">
        <f>DUPAK!I140</f>
        <v>0</v>
      </c>
      <c r="I26" s="28"/>
      <c r="J26" s="29">
        <f>DUPAK!I159</f>
        <v>30</v>
      </c>
      <c r="K26" s="28"/>
      <c r="L26" s="29">
        <f>DUPAK!I198</f>
        <v>0</v>
      </c>
      <c r="M26" s="28"/>
      <c r="N26" s="28"/>
    </row>
    <row r="27" spans="1:14">
      <c r="A27" s="20"/>
      <c r="B27" s="20" t="s">
        <v>193</v>
      </c>
      <c r="C27" s="28"/>
      <c r="D27" s="28"/>
      <c r="E27" s="28"/>
      <c r="F27" s="29">
        <f>DUPAK!I49</f>
        <v>119.5</v>
      </c>
      <c r="G27" s="28"/>
      <c r="H27" s="29">
        <f>DUPAK!I147</f>
        <v>0</v>
      </c>
      <c r="I27" s="28"/>
      <c r="J27" s="29">
        <f>DUPAK!I170</f>
        <v>0</v>
      </c>
      <c r="K27" s="28"/>
      <c r="L27" s="29">
        <f>DUPAK!I207</f>
        <v>0</v>
      </c>
      <c r="M27" s="28"/>
      <c r="N27" s="28"/>
    </row>
    <row r="28" spans="1:14">
      <c r="A28" s="20"/>
      <c r="B28" s="20" t="s">
        <v>201</v>
      </c>
      <c r="C28" s="28"/>
      <c r="D28" s="28"/>
      <c r="E28" s="28"/>
      <c r="F28" s="29">
        <f>DUPAK!I65</f>
        <v>38.5</v>
      </c>
      <c r="G28" s="28"/>
      <c r="H28" s="29">
        <f>DUPAK!I150</f>
        <v>0</v>
      </c>
      <c r="I28" s="28"/>
      <c r="J28" s="29">
        <f>DUPAK!I174</f>
        <v>0</v>
      </c>
      <c r="K28" s="28"/>
      <c r="L28" s="29">
        <f>DUPAK!I209</f>
        <v>0</v>
      </c>
      <c r="M28" s="28"/>
      <c r="N28" s="28"/>
    </row>
    <row r="29" spans="1:14">
      <c r="A29" s="20"/>
      <c r="B29" s="20" t="s">
        <v>205</v>
      </c>
      <c r="C29" s="28"/>
      <c r="D29" s="28"/>
      <c r="E29" s="28"/>
      <c r="F29" s="29">
        <f>DUPAK!I68</f>
        <v>24</v>
      </c>
      <c r="G29" s="28"/>
      <c r="H29" s="28"/>
      <c r="I29" s="28"/>
      <c r="J29" s="28"/>
      <c r="K29" s="28"/>
      <c r="L29" s="29">
        <f>DUPAK!I212</f>
        <v>0</v>
      </c>
      <c r="M29" s="28"/>
      <c r="N29" s="28"/>
    </row>
    <row r="30" spans="1:14">
      <c r="A30" s="20"/>
      <c r="B30" s="20" t="s">
        <v>208</v>
      </c>
      <c r="C30" s="28"/>
      <c r="D30" s="28"/>
      <c r="E30" s="28"/>
      <c r="F30" s="29">
        <f>DUPAK!I70</f>
        <v>0</v>
      </c>
      <c r="G30" s="28"/>
      <c r="H30" s="28"/>
      <c r="I30" s="28"/>
      <c r="J30" s="28"/>
      <c r="K30" s="28"/>
      <c r="L30" s="29">
        <f>DUPAK!I219</f>
        <v>0</v>
      </c>
      <c r="M30" s="28"/>
      <c r="N30" s="28"/>
    </row>
    <row r="31" spans="1:14">
      <c r="A31" s="20"/>
      <c r="B31" s="20" t="s">
        <v>211</v>
      </c>
      <c r="C31" s="28"/>
      <c r="D31" s="28"/>
      <c r="E31" s="28"/>
      <c r="F31" s="29">
        <v>0</v>
      </c>
      <c r="G31" s="28"/>
      <c r="H31" s="28"/>
      <c r="I31" s="28"/>
      <c r="J31" s="28"/>
      <c r="K31" s="28"/>
      <c r="L31" s="29">
        <f>DUPAK!I228</f>
        <v>0</v>
      </c>
      <c r="M31" s="28"/>
      <c r="N31" s="28"/>
    </row>
    <row r="32" spans="1:14">
      <c r="A32" s="20"/>
      <c r="B32" s="20" t="s">
        <v>175</v>
      </c>
      <c r="C32" s="28"/>
      <c r="D32" s="31"/>
      <c r="E32" s="28"/>
      <c r="F32" s="29">
        <f>DUPAK!I72</f>
        <v>0</v>
      </c>
      <c r="G32" s="28"/>
      <c r="H32" s="28"/>
      <c r="I32" s="28"/>
      <c r="J32" s="28"/>
      <c r="K32" s="28"/>
      <c r="L32" s="29">
        <f>DUPAK!I237</f>
        <v>0</v>
      </c>
      <c r="M32" s="28"/>
      <c r="N32" s="28"/>
    </row>
    <row r="33" spans="1:14">
      <c r="A33" s="20"/>
      <c r="B33" s="20" t="s">
        <v>217</v>
      </c>
      <c r="C33" s="28"/>
      <c r="D33" s="28"/>
      <c r="E33" s="28"/>
      <c r="F33" s="29">
        <f>DUPAK!I77</f>
        <v>24</v>
      </c>
      <c r="G33" s="28"/>
      <c r="H33" s="28"/>
      <c r="I33" s="28"/>
      <c r="J33" s="28"/>
      <c r="K33" s="28"/>
      <c r="L33" s="29">
        <f>DUPAK!I241</f>
        <v>0</v>
      </c>
      <c r="M33" s="28"/>
      <c r="N33" s="28"/>
    </row>
    <row r="34" spans="1:14">
      <c r="A34" s="20"/>
      <c r="B34" s="20" t="s">
        <v>227</v>
      </c>
      <c r="C34" s="28"/>
      <c r="D34" s="28"/>
      <c r="E34" s="28"/>
      <c r="F34" s="29">
        <f>DUPAK!I86</f>
        <v>0</v>
      </c>
      <c r="G34" s="28"/>
      <c r="H34" s="28"/>
      <c r="I34" s="28"/>
      <c r="J34" s="28"/>
      <c r="K34" s="28"/>
      <c r="L34" s="28"/>
      <c r="M34" s="28"/>
      <c r="N34" s="28"/>
    </row>
    <row r="35" spans="1:14">
      <c r="A35" s="20"/>
      <c r="B35" s="20" t="s">
        <v>231</v>
      </c>
      <c r="C35" s="28"/>
      <c r="D35" s="28"/>
      <c r="E35" s="28"/>
      <c r="F35" s="29">
        <v>0</v>
      </c>
      <c r="G35" s="28"/>
      <c r="H35" s="28"/>
      <c r="I35" s="28"/>
      <c r="J35" s="28"/>
      <c r="K35" s="28"/>
      <c r="L35" s="28"/>
      <c r="M35" s="28"/>
      <c r="N35" s="28"/>
    </row>
    <row r="36" spans="1:14">
      <c r="A36" s="20"/>
      <c r="B36" s="20" t="s">
        <v>235</v>
      </c>
      <c r="C36" s="28"/>
      <c r="D36" s="28"/>
      <c r="E36" s="28"/>
      <c r="F36" s="29">
        <f>DUPAK!I92</f>
        <v>0</v>
      </c>
      <c r="G36" s="28"/>
      <c r="H36" s="28"/>
      <c r="I36" s="28"/>
      <c r="J36" s="28"/>
      <c r="K36" s="28"/>
      <c r="L36" s="28"/>
      <c r="M36" s="28"/>
      <c r="N36" s="28"/>
    </row>
    <row r="37" spans="1:14">
      <c r="A37" s="32" t="s">
        <v>1801</v>
      </c>
      <c r="B37" s="33"/>
      <c r="C37" s="34"/>
      <c r="D37" s="34">
        <f>SUM(D24:D25)</f>
        <v>0</v>
      </c>
      <c r="E37" s="34"/>
      <c r="F37" s="34">
        <f>SUM(F24:F36)</f>
        <v>391.64</v>
      </c>
      <c r="G37" s="34"/>
      <c r="H37" s="35">
        <f>SUM(H24:H28)</f>
        <v>163.13</v>
      </c>
      <c r="I37" s="34"/>
      <c r="J37" s="34">
        <f>SUM(J24:J28)</f>
        <v>30</v>
      </c>
      <c r="K37" s="34"/>
      <c r="L37" s="34">
        <f>SUM(L24:L36)</f>
        <v>30</v>
      </c>
      <c r="M37" s="84"/>
      <c r="N37" s="85">
        <f>SUM(D37:M37)</f>
        <v>614.77</v>
      </c>
    </row>
    <row r="38" spans="1:14">
      <c r="A38" s="36"/>
      <c r="B38" s="37"/>
      <c r="C38" s="38">
        <f>C24</f>
        <v>0</v>
      </c>
      <c r="D38" s="39"/>
      <c r="E38" s="38">
        <f>E24</f>
        <v>185.01</v>
      </c>
      <c r="F38" s="39"/>
      <c r="G38" s="38">
        <f>G24</f>
        <v>134.49</v>
      </c>
      <c r="H38" s="40"/>
      <c r="I38" s="38">
        <f>I24</f>
        <v>30.5</v>
      </c>
      <c r="J38" s="40"/>
      <c r="K38" s="38">
        <f>K24</f>
        <v>80</v>
      </c>
      <c r="L38" s="40"/>
      <c r="M38" s="40">
        <f>C38+E38+G38+I38+K38</f>
        <v>430</v>
      </c>
      <c r="N38" s="40"/>
    </row>
    <row r="39" ht="27" customHeight="1" spans="1:14">
      <c r="A39" s="41" t="s">
        <v>1802</v>
      </c>
      <c r="B39" s="41"/>
      <c r="C39" s="42" t="s">
        <v>1803</v>
      </c>
      <c r="D39" s="43"/>
      <c r="E39" s="43"/>
      <c r="F39" s="44"/>
      <c r="G39" s="40"/>
      <c r="H39" s="45"/>
      <c r="I39" s="40"/>
      <c r="J39" s="40"/>
      <c r="K39" s="40"/>
      <c r="L39" s="40"/>
      <c r="M39" s="40"/>
      <c r="N39" s="47">
        <f>H39</f>
        <v>0</v>
      </c>
    </row>
    <row r="40" ht="27.75" customHeight="1" spans="1:14">
      <c r="A40" s="46" t="s">
        <v>1804</v>
      </c>
      <c r="B40" s="46"/>
      <c r="C40" s="47"/>
      <c r="D40" s="47">
        <f>D37</f>
        <v>0</v>
      </c>
      <c r="E40" s="47"/>
      <c r="F40" s="47">
        <f>F37</f>
        <v>391.64</v>
      </c>
      <c r="G40" s="47"/>
      <c r="H40" s="48">
        <f>+H37+H39</f>
        <v>163.13</v>
      </c>
      <c r="I40" s="47"/>
      <c r="J40" s="47">
        <f>J37</f>
        <v>30</v>
      </c>
      <c r="K40" s="47"/>
      <c r="L40" s="47">
        <f>L37</f>
        <v>30</v>
      </c>
      <c r="M40" s="34"/>
      <c r="N40" s="35">
        <f>SUM(E40:M40)</f>
        <v>614.77</v>
      </c>
    </row>
    <row r="41" spans="1:14">
      <c r="A41" s="32" t="s">
        <v>1805</v>
      </c>
      <c r="B41" s="33"/>
      <c r="C41" s="49"/>
      <c r="D41" s="50"/>
      <c r="E41" s="34"/>
      <c r="F41" s="50">
        <f>+N41*35%</f>
        <v>52.5</v>
      </c>
      <c r="G41" s="34"/>
      <c r="H41" s="50">
        <f>+N41*45%</f>
        <v>67.5</v>
      </c>
      <c r="I41" s="34"/>
      <c r="J41" s="50">
        <f>+N41*10%</f>
        <v>15</v>
      </c>
      <c r="K41" s="34"/>
      <c r="L41" s="50">
        <f>+N41*10%</f>
        <v>15</v>
      </c>
      <c r="M41" s="86">
        <f>M38+N41</f>
        <v>580</v>
      </c>
      <c r="N41" s="87">
        <v>150</v>
      </c>
    </row>
    <row r="42" spans="1:14">
      <c r="A42" s="36"/>
      <c r="B42" s="37"/>
      <c r="C42" s="40"/>
      <c r="D42" s="51"/>
      <c r="E42" s="40"/>
      <c r="F42" s="52" t="s">
        <v>1806</v>
      </c>
      <c r="G42" s="40"/>
      <c r="H42" s="51" t="s">
        <v>1806</v>
      </c>
      <c r="I42" s="40"/>
      <c r="J42" s="51" t="s">
        <v>1807</v>
      </c>
      <c r="K42" s="40"/>
      <c r="L42" s="51" t="s">
        <v>1807</v>
      </c>
      <c r="M42" s="88"/>
      <c r="N42" s="89"/>
    </row>
    <row r="43" spans="1:14">
      <c r="A43" s="53"/>
      <c r="B43" s="53"/>
      <c r="C43" s="53"/>
      <c r="D43" s="53"/>
      <c r="E43" s="54"/>
      <c r="F43" s="54"/>
      <c r="G43" s="54"/>
      <c r="H43" s="53"/>
      <c r="I43" s="90"/>
      <c r="J43" s="56"/>
      <c r="K43" s="90"/>
      <c r="L43" s="56"/>
      <c r="M43" s="90"/>
      <c r="N43" s="90"/>
    </row>
    <row r="44" customHeight="1" spans="1:14">
      <c r="A44" s="21" t="s">
        <v>3</v>
      </c>
      <c r="B44" s="55" t="s">
        <v>1808</v>
      </c>
      <c r="C44" s="56"/>
      <c r="D44" s="56"/>
      <c r="E44" s="56"/>
      <c r="F44" s="56"/>
      <c r="G44" s="57"/>
      <c r="H44" s="21" t="s">
        <v>1809</v>
      </c>
      <c r="I44" s="22" t="s">
        <v>3</v>
      </c>
      <c r="J44" s="22" t="s">
        <v>1810</v>
      </c>
      <c r="K44" s="22"/>
      <c r="L44" s="22"/>
      <c r="M44" s="22" t="s">
        <v>1811</v>
      </c>
      <c r="N44" s="22"/>
    </row>
    <row r="45" spans="1:14">
      <c r="A45" s="26"/>
      <c r="B45" s="58"/>
      <c r="C45" s="54"/>
      <c r="D45" s="54"/>
      <c r="E45" s="54"/>
      <c r="F45" s="54"/>
      <c r="G45" s="59"/>
      <c r="H45" s="26"/>
      <c r="I45" s="91" t="s">
        <v>150</v>
      </c>
      <c r="J45" s="92"/>
      <c r="K45" s="92"/>
      <c r="L45" s="92"/>
      <c r="M45" s="1144" t="s">
        <v>1812</v>
      </c>
      <c r="N45" s="93"/>
    </row>
    <row r="46" spans="1:14">
      <c r="A46" s="60" t="s">
        <v>1813</v>
      </c>
      <c r="B46" s="61" t="s">
        <v>1814</v>
      </c>
      <c r="C46" s="62"/>
      <c r="D46" s="62"/>
      <c r="E46" s="62"/>
      <c r="F46" s="62"/>
      <c r="G46" s="63"/>
      <c r="H46" s="64"/>
      <c r="I46" s="94"/>
      <c r="J46" s="95"/>
      <c r="K46" s="95"/>
      <c r="L46" s="95"/>
      <c r="M46" s="96"/>
      <c r="N46" s="96"/>
    </row>
    <row r="47" customHeight="1" spans="1:14">
      <c r="A47" s="65"/>
      <c r="B47" s="66" t="s">
        <v>1815</v>
      </c>
      <c r="C47" s="67"/>
      <c r="D47" s="67"/>
      <c r="E47" s="67"/>
      <c r="F47" s="67"/>
      <c r="G47" s="68"/>
      <c r="H47" s="69"/>
      <c r="I47" s="94" t="s">
        <v>152</v>
      </c>
      <c r="J47" s="92"/>
      <c r="K47" s="92"/>
      <c r="L47" s="92"/>
      <c r="M47" s="1144" t="s">
        <v>1812</v>
      </c>
      <c r="N47" s="93"/>
    </row>
    <row r="48" spans="1:14">
      <c r="A48" s="60" t="s">
        <v>152</v>
      </c>
      <c r="B48" s="61" t="s">
        <v>1814</v>
      </c>
      <c r="C48" s="62"/>
      <c r="D48" s="62"/>
      <c r="E48" s="62"/>
      <c r="F48" s="62"/>
      <c r="G48" s="63"/>
      <c r="H48" s="64"/>
      <c r="I48" s="94"/>
      <c r="J48" s="95"/>
      <c r="K48" s="95"/>
      <c r="L48" s="95"/>
      <c r="M48" s="97"/>
      <c r="N48" s="97"/>
    </row>
    <row r="49" customHeight="1" spans="1:14">
      <c r="A49" s="70"/>
      <c r="B49" s="71" t="s">
        <v>1816</v>
      </c>
      <c r="C49" s="72"/>
      <c r="D49" s="72"/>
      <c r="E49" s="72"/>
      <c r="F49" s="72"/>
      <c r="G49" s="73"/>
      <c r="H49" s="74"/>
      <c r="I49" s="94" t="s">
        <v>154</v>
      </c>
      <c r="J49" s="92"/>
      <c r="K49" s="92"/>
      <c r="L49" s="92"/>
      <c r="M49" s="1144" t="s">
        <v>1812</v>
      </c>
      <c r="N49" s="93"/>
    </row>
    <row r="50" spans="1:14">
      <c r="A50" s="70"/>
      <c r="B50" s="71"/>
      <c r="C50" s="72"/>
      <c r="D50" s="72"/>
      <c r="E50" s="72"/>
      <c r="F50" s="72"/>
      <c r="G50" s="73"/>
      <c r="H50" s="74"/>
      <c r="I50" s="94"/>
      <c r="J50" s="95"/>
      <c r="K50" s="95"/>
      <c r="L50" s="95"/>
      <c r="M50" s="95"/>
      <c r="N50" s="95"/>
    </row>
    <row r="51" customHeight="1" spans="1:14">
      <c r="A51" s="70"/>
      <c r="B51" s="71"/>
      <c r="C51" s="72"/>
      <c r="D51" s="72"/>
      <c r="E51" s="72"/>
      <c r="F51" s="72"/>
      <c r="G51" s="73"/>
      <c r="H51" s="74"/>
      <c r="I51" s="94" t="s">
        <v>156</v>
      </c>
      <c r="J51" s="95"/>
      <c r="K51" s="95"/>
      <c r="L51" s="95"/>
      <c r="M51" s="1144" t="s">
        <v>1812</v>
      </c>
      <c r="N51" s="93"/>
    </row>
    <row r="52" spans="1:14">
      <c r="A52" s="70"/>
      <c r="B52" s="71"/>
      <c r="C52" s="72"/>
      <c r="D52" s="72"/>
      <c r="E52" s="72"/>
      <c r="F52" s="72"/>
      <c r="G52" s="73"/>
      <c r="H52" s="74"/>
      <c r="I52" s="98"/>
      <c r="J52" s="99"/>
      <c r="K52" s="99"/>
      <c r="L52" s="99"/>
      <c r="M52" s="93"/>
      <c r="N52" s="93"/>
    </row>
    <row r="53" customHeight="1" spans="1:14">
      <c r="A53" s="70"/>
      <c r="B53" s="71"/>
      <c r="C53" s="72"/>
      <c r="D53" s="72"/>
      <c r="E53" s="72"/>
      <c r="F53" s="72"/>
      <c r="G53" s="73"/>
      <c r="H53" s="74"/>
      <c r="I53" s="94" t="s">
        <v>158</v>
      </c>
      <c r="J53" s="95"/>
      <c r="K53" s="95"/>
      <c r="L53" s="95"/>
      <c r="M53" s="1144" t="s">
        <v>1812</v>
      </c>
      <c r="N53" s="93"/>
    </row>
    <row r="54" spans="1:14">
      <c r="A54" s="70"/>
      <c r="B54" s="71"/>
      <c r="C54" s="72"/>
      <c r="D54" s="72"/>
      <c r="E54" s="72"/>
      <c r="F54" s="72"/>
      <c r="G54" s="73"/>
      <c r="H54" s="74"/>
      <c r="I54" s="94"/>
      <c r="J54" s="95"/>
      <c r="K54" s="95"/>
      <c r="L54" s="95"/>
      <c r="M54" s="96"/>
      <c r="N54" s="96"/>
    </row>
    <row r="55" customHeight="1" spans="1:14">
      <c r="A55" s="70"/>
      <c r="B55" s="71"/>
      <c r="C55" s="72"/>
      <c r="D55" s="72"/>
      <c r="E55" s="72"/>
      <c r="F55" s="72"/>
      <c r="G55" s="73"/>
      <c r="H55" s="74"/>
      <c r="I55" s="94" t="s">
        <v>160</v>
      </c>
      <c r="J55" s="95"/>
      <c r="K55" s="95"/>
      <c r="L55" s="95"/>
      <c r="M55" s="1144" t="s">
        <v>1812</v>
      </c>
      <c r="N55" s="93"/>
    </row>
    <row r="56" customHeight="1" spans="1:14">
      <c r="A56" s="70"/>
      <c r="B56" s="71"/>
      <c r="C56" s="72"/>
      <c r="D56" s="72"/>
      <c r="E56" s="72"/>
      <c r="F56" s="72"/>
      <c r="G56" s="73"/>
      <c r="H56" s="74"/>
      <c r="I56" s="100"/>
      <c r="J56" s="101"/>
      <c r="K56" s="102"/>
      <c r="L56" s="103"/>
      <c r="M56" s="101"/>
      <c r="N56" s="103"/>
    </row>
    <row r="57" customHeight="1" spans="1:14">
      <c r="A57" s="60" t="s">
        <v>154</v>
      </c>
      <c r="B57" s="61" t="s">
        <v>1817</v>
      </c>
      <c r="C57" s="62"/>
      <c r="D57" s="62"/>
      <c r="E57" s="62"/>
      <c r="F57" s="62"/>
      <c r="G57" s="63"/>
      <c r="H57" s="64"/>
      <c r="I57" s="104" t="s">
        <v>1818</v>
      </c>
      <c r="J57" s="105"/>
      <c r="K57" s="105"/>
      <c r="L57" s="105"/>
      <c r="M57" s="105"/>
      <c r="N57" s="105"/>
    </row>
    <row r="58" customHeight="1" spans="1:14">
      <c r="A58" s="70"/>
      <c r="B58" s="71"/>
      <c r="C58" s="72"/>
      <c r="D58" s="72"/>
      <c r="E58" s="72"/>
      <c r="F58" s="72"/>
      <c r="G58" s="73"/>
      <c r="H58" s="74"/>
      <c r="I58" s="104" t="s">
        <v>1819</v>
      </c>
      <c r="J58" s="105"/>
      <c r="K58" s="105"/>
      <c r="L58" s="105"/>
      <c r="M58" s="105"/>
      <c r="N58" s="105"/>
    </row>
    <row r="59" customHeight="1" spans="1:14">
      <c r="A59" s="70"/>
      <c r="B59" s="71"/>
      <c r="C59" s="72"/>
      <c r="D59" s="72"/>
      <c r="E59" s="72"/>
      <c r="F59" s="72"/>
      <c r="G59" s="73"/>
      <c r="H59" s="74"/>
      <c r="I59" s="104" t="s">
        <v>364</v>
      </c>
      <c r="J59" s="105"/>
      <c r="K59" s="105"/>
      <c r="L59" s="105"/>
      <c r="M59" s="105"/>
      <c r="N59" s="105"/>
    </row>
    <row r="60" spans="1:14">
      <c r="A60" s="70"/>
      <c r="B60" s="71"/>
      <c r="C60" s="72"/>
      <c r="D60" s="72"/>
      <c r="E60" s="72"/>
      <c r="F60" s="72"/>
      <c r="G60" s="73"/>
      <c r="H60" s="74"/>
      <c r="I60" s="104"/>
      <c r="J60" s="105"/>
      <c r="K60" s="105"/>
      <c r="L60" s="105"/>
      <c r="M60" s="105"/>
      <c r="N60" s="105"/>
    </row>
    <row r="61" spans="1:14">
      <c r="A61" s="70"/>
      <c r="B61" s="71"/>
      <c r="C61" s="72"/>
      <c r="D61" s="72"/>
      <c r="E61" s="72"/>
      <c r="F61" s="72"/>
      <c r="G61" s="73"/>
      <c r="H61" s="74"/>
      <c r="I61" s="104"/>
      <c r="J61" s="105"/>
      <c r="K61" s="105"/>
      <c r="L61" s="105"/>
      <c r="M61" s="105"/>
      <c r="N61" s="105"/>
    </row>
    <row r="62" spans="1:14">
      <c r="A62" s="70"/>
      <c r="B62" s="71"/>
      <c r="C62" s="72"/>
      <c r="D62" s="72"/>
      <c r="E62" s="72"/>
      <c r="F62" s="72"/>
      <c r="G62" s="73"/>
      <c r="H62" s="74"/>
      <c r="I62" s="104"/>
      <c r="J62" s="105"/>
      <c r="K62" s="105"/>
      <c r="L62" s="105"/>
      <c r="M62" s="105"/>
      <c r="N62" s="105"/>
    </row>
    <row r="63" spans="1:14">
      <c r="A63" s="70"/>
      <c r="B63" s="71"/>
      <c r="C63" s="72"/>
      <c r="D63" s="72"/>
      <c r="E63" s="72"/>
      <c r="F63" s="72"/>
      <c r="G63" s="73"/>
      <c r="H63" s="74"/>
      <c r="I63" s="106"/>
      <c r="J63" s="107"/>
      <c r="K63" s="108"/>
      <c r="L63" s="109"/>
      <c r="M63" s="109"/>
      <c r="N63" s="109"/>
    </row>
    <row r="64" spans="1:14">
      <c r="A64" s="70"/>
      <c r="B64" s="71"/>
      <c r="C64" s="72"/>
      <c r="D64" s="72"/>
      <c r="E64" s="72"/>
      <c r="F64" s="72"/>
      <c r="G64" s="73"/>
      <c r="H64" s="74"/>
      <c r="I64" s="104" t="s">
        <v>1820</v>
      </c>
      <c r="J64" s="105"/>
      <c r="K64" s="105"/>
      <c r="L64" s="105"/>
      <c r="M64" s="105"/>
      <c r="N64" s="105"/>
    </row>
    <row r="65" customHeight="1" spans="1:14">
      <c r="A65" s="65"/>
      <c r="B65" s="66"/>
      <c r="C65" s="67"/>
      <c r="D65" s="67"/>
      <c r="E65" s="67"/>
      <c r="F65" s="67"/>
      <c r="G65" s="68"/>
      <c r="H65" s="69"/>
      <c r="I65" s="105" t="s">
        <v>1821</v>
      </c>
      <c r="J65" s="105"/>
      <c r="K65" s="105"/>
      <c r="L65" s="105"/>
      <c r="M65" s="105"/>
      <c r="N65" s="105"/>
    </row>
    <row r="66" ht="10.9" customHeight="1" spans="1:14">
      <c r="A66" s="56"/>
      <c r="B66" s="56"/>
      <c r="C66" s="56"/>
      <c r="D66" s="56"/>
      <c r="E66" s="56"/>
      <c r="F66" s="56"/>
      <c r="G66" s="56"/>
      <c r="H66" s="56"/>
      <c r="I66" s="105"/>
      <c r="J66" s="105"/>
      <c r="K66" s="105"/>
      <c r="L66" s="105"/>
      <c r="M66" s="105"/>
      <c r="N66" s="105"/>
    </row>
    <row r="67" s="1" customFormat="1" ht="11.25" spans="1:14">
      <c r="A67" s="110" t="s">
        <v>1822</v>
      </c>
      <c r="B67" s="111"/>
      <c r="C67" s="111"/>
      <c r="D67" s="111"/>
      <c r="E67" s="112"/>
      <c r="F67" s="112"/>
      <c r="G67" s="112"/>
      <c r="H67" s="112"/>
      <c r="I67" s="112"/>
      <c r="J67" s="112"/>
      <c r="K67" s="112"/>
      <c r="L67" s="112"/>
      <c r="M67" s="112"/>
      <c r="N67" s="112"/>
    </row>
    <row r="68" s="1" customFormat="1" ht="11.25" spans="1:14">
      <c r="A68" s="113"/>
      <c r="B68" s="114" t="s">
        <v>1823</v>
      </c>
      <c r="C68" s="115"/>
      <c r="D68" s="115"/>
      <c r="E68" s="115"/>
      <c r="F68" s="115"/>
      <c r="G68" s="115"/>
      <c r="H68" s="115"/>
      <c r="I68" s="115"/>
      <c r="J68" s="115"/>
      <c r="K68" s="115"/>
      <c r="L68" s="115"/>
      <c r="M68" s="115"/>
      <c r="N68" s="115"/>
    </row>
    <row r="69" s="1" customFormat="1" ht="11.25" spans="1:14">
      <c r="A69" s="116"/>
      <c r="B69" s="114" t="s">
        <v>1824</v>
      </c>
      <c r="C69" s="115"/>
      <c r="D69" s="115"/>
      <c r="E69" s="115"/>
      <c r="F69" s="115"/>
      <c r="G69" s="115"/>
      <c r="H69" s="115"/>
      <c r="I69" s="115"/>
      <c r="J69" s="115"/>
      <c r="K69" s="115"/>
      <c r="L69" s="115"/>
      <c r="M69" s="115"/>
      <c r="N69" s="115"/>
    </row>
  </sheetData>
  <mergeCells count="87">
    <mergeCell ref="A5:N5"/>
    <mergeCell ref="A6:N6"/>
    <mergeCell ref="A8:C8"/>
    <mergeCell ref="A9:C9"/>
    <mergeCell ref="B11:N11"/>
    <mergeCell ref="C12:H12"/>
    <mergeCell ref="I12:N12"/>
    <mergeCell ref="C13:H13"/>
    <mergeCell ref="I13:N13"/>
    <mergeCell ref="C14:H14"/>
    <mergeCell ref="I14:N14"/>
    <mergeCell ref="C15:H15"/>
    <mergeCell ref="I15:N15"/>
    <mergeCell ref="C16:H16"/>
    <mergeCell ref="I16:N16"/>
    <mergeCell ref="C17:H17"/>
    <mergeCell ref="I17:N17"/>
    <mergeCell ref="C18:H18"/>
    <mergeCell ref="I18:N18"/>
    <mergeCell ref="C19:H19"/>
    <mergeCell ref="I19:N19"/>
    <mergeCell ref="C20:H20"/>
    <mergeCell ref="I20:N20"/>
    <mergeCell ref="C21:N21"/>
    <mergeCell ref="C22:D22"/>
    <mergeCell ref="E22:F22"/>
    <mergeCell ref="G22:H22"/>
    <mergeCell ref="I22:J22"/>
    <mergeCell ref="K22:L22"/>
    <mergeCell ref="M22:N22"/>
    <mergeCell ref="A39:B39"/>
    <mergeCell ref="C39:F39"/>
    <mergeCell ref="A40:B40"/>
    <mergeCell ref="A43:N43"/>
    <mergeCell ref="J44:L44"/>
    <mergeCell ref="M44:N44"/>
    <mergeCell ref="J45:L45"/>
    <mergeCell ref="M45:N45"/>
    <mergeCell ref="B46:G46"/>
    <mergeCell ref="J46:L46"/>
    <mergeCell ref="M46:N46"/>
    <mergeCell ref="B47:G47"/>
    <mergeCell ref="J47:L47"/>
    <mergeCell ref="M47:N47"/>
    <mergeCell ref="B48:G48"/>
    <mergeCell ref="J48:L48"/>
    <mergeCell ref="M48:N48"/>
    <mergeCell ref="B49:G49"/>
    <mergeCell ref="J49:L49"/>
    <mergeCell ref="M49:N49"/>
    <mergeCell ref="J50:L50"/>
    <mergeCell ref="M50:N50"/>
    <mergeCell ref="J51:L51"/>
    <mergeCell ref="M51:N51"/>
    <mergeCell ref="J52:L52"/>
    <mergeCell ref="M52:N52"/>
    <mergeCell ref="J53:L53"/>
    <mergeCell ref="M53:N53"/>
    <mergeCell ref="J54:L54"/>
    <mergeCell ref="M54:N54"/>
    <mergeCell ref="J55:L55"/>
    <mergeCell ref="M55:N55"/>
    <mergeCell ref="J56:L56"/>
    <mergeCell ref="M56:N56"/>
    <mergeCell ref="I57:N57"/>
    <mergeCell ref="I58:N58"/>
    <mergeCell ref="I59:N59"/>
    <mergeCell ref="I60:N60"/>
    <mergeCell ref="I63:J63"/>
    <mergeCell ref="I64:N64"/>
    <mergeCell ref="I65:N65"/>
    <mergeCell ref="B66:G66"/>
    <mergeCell ref="I66:N66"/>
    <mergeCell ref="A11:A19"/>
    <mergeCell ref="A21:A36"/>
    <mergeCell ref="A44:A45"/>
    <mergeCell ref="A46:A47"/>
    <mergeCell ref="A48:A56"/>
    <mergeCell ref="A57:A65"/>
    <mergeCell ref="B21:B23"/>
    <mergeCell ref="H44:H45"/>
    <mergeCell ref="M41:M42"/>
    <mergeCell ref="N41:N42"/>
    <mergeCell ref="B57:G58"/>
    <mergeCell ref="A41:B42"/>
    <mergeCell ref="B44:G45"/>
    <mergeCell ref="A37:B38"/>
  </mergeCells>
  <pageMargins left="0.5" right="0.5" top="0.5" bottom="0.5" header="0" footer="0"/>
  <pageSetup paperSize="9" scale="75" orientation="portrait"/>
  <headerFooter/>
  <drawing r:id="rId1"/>
  <legacyDrawing r:id="rId2"/>
  <oleObjects>
    <mc:AlternateContent xmlns:mc="http://schemas.openxmlformats.org/markup-compatibility/2006">
      <mc:Choice Requires="x14">
        <oleObject shapeId="2049" progId="Word.Picture.8" r:id="rId3">
          <objectPr defaultSize="0" r:id="rId4">
            <anchor moveWithCells="1" sizeWithCells="1">
              <from>
                <xdr:col>6</xdr:col>
                <xdr:colOff>361950</xdr:colOff>
                <xdr:row>0</xdr:row>
                <xdr:rowOff>47625</xdr:rowOff>
              </from>
              <to>
                <xdr:col>7</xdr:col>
                <xdr:colOff>285750</xdr:colOff>
                <xdr:row>3</xdr:row>
                <xdr:rowOff>133350</xdr:rowOff>
              </to>
            </anchor>
          </objectPr>
        </oleObject>
      </mc:Choice>
      <mc:Fallback>
        <oleObject shapeId="2049" progId="Word.Picture.8"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PERSYARATAN ADMINISTRASI</vt:lpstr>
      <vt:lpstr>PAK</vt:lpstr>
      <vt:lpstr>DUPAK</vt:lpstr>
      <vt:lpstr>PENDIDIKAN</vt:lpstr>
      <vt:lpstr>PENELITIAN</vt:lpstr>
      <vt:lpstr>PENGABDIAN</vt:lpstr>
      <vt:lpstr>PENUNJANG</vt:lpstr>
      <vt:lpstr>Resume PENILAIAN TPJA UNAND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dc:creator>
  <cp:lastModifiedBy>hp</cp:lastModifiedBy>
  <dcterms:created xsi:type="dcterms:W3CDTF">2013-02-21T03:23:00Z</dcterms:created>
  <cp:lastPrinted>2022-08-11T02:59:00Z</cp:lastPrinted>
  <dcterms:modified xsi:type="dcterms:W3CDTF">2022-08-31T03:47:37Z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034FFA3AE8D14B35A90B3D890C10C197</vt:lpwstr>
  </property>
  <property fmtid="{D5CDD505-2E9C-101B-9397-08002B2CF9AE}" pid="3" name="KSOProductBuildVer">
    <vt:lpwstr>1033-11.2.0.11254</vt:lpwstr>
  </property>
</Properties>
</file>